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Wind Down\Reporting\"/>
    </mc:Choice>
  </mc:AlternateContent>
  <xr:revisionPtr revIDLastSave="0" documentId="8_{B5732216-59FF-4748-8819-DCE00B284CE2}" xr6:coauthVersionLast="47" xr6:coauthVersionMax="47" xr10:uidLastSave="{00000000-0000-0000-0000-000000000000}"/>
  <bookViews>
    <workbookView xWindow="550" yWindow="670" windowWidth="18020" windowHeight="9270" tabRatio="891" firstSheet="1" activeTab="4" xr2:uid="{00000000-000D-0000-FFFF-FFFF00000000}"/>
  </bookViews>
  <sheets>
    <sheet name="Keys" sheetId="21" state="hidden" r:id="rId1"/>
    <sheet name="CPP" sheetId="5" r:id="rId2"/>
    <sheet name="CPP Footnotes" sheetId="9" r:id="rId3"/>
    <sheet name="CPP - Citi" sheetId="22" r:id="rId4"/>
    <sheet name="CDCI" sheetId="8" r:id="rId5"/>
    <sheet name="CDCI Footnotes" sheetId="20" r:id="rId6"/>
    <sheet name="AIFP.ASSP" sheetId="37" r:id="rId7"/>
    <sheet name="AIFP - GM" sheetId="31" r:id="rId8"/>
    <sheet name="AIFP - Ally" sheetId="32" r:id="rId9"/>
    <sheet name="TIP.AGP" sheetId="26" r:id="rId10"/>
    <sheet name="AIG" sheetId="35" r:id="rId11"/>
    <sheet name="TALF" sheetId="28" r:id="rId12"/>
    <sheet name="SBA" sheetId="29" r:id="rId13"/>
    <sheet name="PPIP" sheetId="38" r:id="rId14"/>
  </sheets>
  <externalReferences>
    <externalReference r:id="rId15"/>
  </externalReferences>
  <definedNames>
    <definedName name="_xlnm._FilterDatabase" localSheetId="6" hidden="1">AIFP.ASSP!$T$6:$T$73</definedName>
    <definedName name="_xlnm._FilterDatabase" localSheetId="3" hidden="1">'CPP - Citi'!$B$4:$F$5</definedName>
    <definedName name="Column">'[1]TREASURY REPORTING MATRIX'!$A$3:$IV$3</definedName>
    <definedName name="ExternalData_1" localSheetId="4" hidden="1">CDCI!$A$16:$R$207</definedName>
    <definedName name="ExternalData_1" localSheetId="5" hidden="1">'CDCI Footnotes'!$A$1:$B$40</definedName>
    <definedName name="ExternalData_1" localSheetId="1" hidden="1">CPP!$A$16:$S$2129</definedName>
    <definedName name="ExternalData_1" localSheetId="2" hidden="1">'CPP Footnotes'!$A$1:$B$155</definedName>
    <definedName name="Matrix">'[1]TREASURY REPORTING MATRIX'!$A$3:$IV$65536</definedName>
    <definedName name="_xlnm.Print_Area" localSheetId="8">'AIFP - Ally'!$B$1:$I$19</definedName>
    <definedName name="_xlnm.Print_Area" localSheetId="7">'AIFP - GM'!$B$1:$I$22</definedName>
    <definedName name="_xlnm.Print_Area" localSheetId="6">AIFP.ASSP!$A$1:$W$167</definedName>
    <definedName name="_xlnm.Print_Area" localSheetId="10">AIG!$A$1:$R$75</definedName>
    <definedName name="_xlnm.Print_Area" localSheetId="13">PPIP!$A$1:$X$254</definedName>
    <definedName name="_xlnm.Print_Area" localSheetId="12">SBA!$A$1:$S$56</definedName>
    <definedName name="_xlnm.Print_Area" localSheetId="11">TALF!$A$1:$Q$40</definedName>
    <definedName name="_xlnm.Print_Area" localSheetId="9">TIP.AGP!$A$1:$W$40</definedName>
    <definedName name="_xlnm.Print_Titles" localSheetId="4">CDCI!$62:$62</definedName>
    <definedName name="_xlnm.Print_Titles" localSheetId="5">'CDCI Footnotes'!$1:$1</definedName>
    <definedName name="_xlnm.Print_Titles" localSheetId="1">CPP!$61:$61</definedName>
    <definedName name="_xlnm.Print_Titles" localSheetId="3">'CPP - Citi'!$4:$4</definedName>
    <definedName name="_xlnm.Print_Titles" localSheetId="2">'CPP Footnotes'!$1:$1</definedName>
    <definedName name="_xlnm.Print_Titles" localSheetId="13">PPIP!$4:$5</definedName>
    <definedName name="Row">'[1]TREASURY REPORTING MATRIX'!$A$3:$A$65536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44" i="5" l="1"/>
  <c r="K47" i="8" l="1"/>
  <c r="K40" i="8" l="1"/>
  <c r="K67" i="8" l="1"/>
  <c r="K65" i="8"/>
  <c r="J1717" i="5" l="1"/>
  <c r="K135" i="8" l="1"/>
  <c r="R207" i="8" l="1"/>
  <c r="Q207" i="8"/>
  <c r="N207" i="8"/>
  <c r="M207" i="8"/>
  <c r="K207" i="8"/>
  <c r="J207" i="8"/>
  <c r="I207" i="8"/>
  <c r="H207" i="8"/>
  <c r="R2129" i="5"/>
  <c r="Q2129" i="5"/>
  <c r="P2129" i="5"/>
  <c r="M2129" i="5"/>
  <c r="L2129" i="5"/>
  <c r="J2129" i="5"/>
  <c r="I2129" i="5"/>
  <c r="H2129" i="5"/>
  <c r="U158" i="37" l="1"/>
  <c r="N158" i="37"/>
  <c r="D158" i="37"/>
  <c r="P155" i="37"/>
  <c r="P151" i="37"/>
  <c r="U78" i="37"/>
  <c r="U72" i="37"/>
  <c r="U77" i="37" s="1"/>
  <c r="G35" i="37"/>
  <c r="G77" i="37" s="1"/>
  <c r="S232" i="38"/>
  <c r="X230" i="38"/>
  <c r="O230" i="38"/>
  <c r="H230" i="38"/>
  <c r="T214" i="38"/>
  <c r="T215" i="38" s="1"/>
  <c r="T216" i="38" s="1"/>
  <c r="T217" i="38" s="1"/>
  <c r="T218" i="38" s="1"/>
  <c r="T219" i="38" s="1"/>
  <c r="T220" i="38" s="1"/>
  <c r="T221" i="38" s="1"/>
  <c r="T222" i="38" s="1"/>
  <c r="T198" i="38"/>
  <c r="T199" i="38" s="1"/>
  <c r="T200" i="38" s="1"/>
  <c r="T201" i="38" s="1"/>
  <c r="T202" i="38" s="1"/>
  <c r="T203" i="38" s="1"/>
  <c r="T204" i="38" s="1"/>
  <c r="T205" i="38" s="1"/>
  <c r="T206" i="38" s="1"/>
  <c r="T207" i="38" s="1"/>
  <c r="T208" i="38" s="1"/>
  <c r="T188" i="38"/>
  <c r="T189" i="38" s="1"/>
  <c r="T190" i="38" s="1"/>
  <c r="T191" i="38" s="1"/>
  <c r="T192" i="38" s="1"/>
  <c r="T194" i="38" s="1"/>
  <c r="T176" i="38"/>
  <c r="T177" i="38" s="1"/>
  <c r="T178" i="38" s="1"/>
  <c r="T179" i="38" s="1"/>
  <c r="T180" i="38" s="1"/>
  <c r="T181" i="38" s="1"/>
  <c r="T182" i="38" s="1"/>
  <c r="T161" i="38"/>
  <c r="T162" i="38" s="1"/>
  <c r="T163" i="38" s="1"/>
  <c r="T164" i="38" s="1"/>
  <c r="T165" i="38" s="1"/>
  <c r="T166" i="38" s="1"/>
  <c r="T167" i="38" s="1"/>
  <c r="T168" i="38" s="1"/>
  <c r="T147" i="38"/>
  <c r="T148" i="38" s="1"/>
  <c r="T149" i="38" s="1"/>
  <c r="T150" i="38" s="1"/>
  <c r="T151" i="38" s="1"/>
  <c r="T152" i="38" s="1"/>
  <c r="T153" i="38" s="1"/>
  <c r="T131" i="38"/>
  <c r="T132" i="38" s="1"/>
  <c r="T133" i="38" s="1"/>
  <c r="T134" i="38" s="1"/>
  <c r="T135" i="38" s="1"/>
  <c r="T136" i="38" s="1"/>
  <c r="T137" i="38" s="1"/>
  <c r="T138" i="38" s="1"/>
  <c r="T139" i="38" s="1"/>
  <c r="T140" i="38" s="1"/>
  <c r="T141" i="38" s="1"/>
  <c r="T111" i="38"/>
  <c r="T112" i="38" s="1"/>
  <c r="T113" i="38" s="1"/>
  <c r="T114" i="38" s="1"/>
  <c r="T115" i="38" s="1"/>
  <c r="T116" i="38" s="1"/>
  <c r="T117" i="38" s="1"/>
  <c r="T118" i="38" s="1"/>
  <c r="T119" i="38" s="1"/>
  <c r="T120" i="38" s="1"/>
  <c r="T121" i="38" s="1"/>
  <c r="T122" i="38" s="1"/>
  <c r="T102" i="38"/>
  <c r="T103" i="38" s="1"/>
  <c r="T104" i="38" s="1"/>
  <c r="T105" i="38" s="1"/>
  <c r="T106" i="38" s="1"/>
  <c r="T107" i="38" s="1"/>
  <c r="T108" i="38" s="1"/>
  <c r="T96" i="38"/>
  <c r="T97" i="38" s="1"/>
  <c r="T98" i="38" s="1"/>
  <c r="T99" i="38" s="1"/>
  <c r="T83" i="38"/>
  <c r="T84" i="38" s="1"/>
  <c r="T85" i="38" s="1"/>
  <c r="T86" i="38" s="1"/>
  <c r="T87" i="38" s="1"/>
  <c r="T88" i="38" s="1"/>
  <c r="T89" i="38" s="1"/>
  <c r="T90" i="38" s="1"/>
  <c r="T91" i="38" s="1"/>
  <c r="T92" i="38" s="1"/>
  <c r="T94" i="38" s="1"/>
  <c r="T69" i="38"/>
  <c r="T70" i="38" s="1"/>
  <c r="T71" i="38" s="1"/>
  <c r="T72" i="38" s="1"/>
  <c r="T73" i="38" s="1"/>
  <c r="T74" i="38" s="1"/>
  <c r="T75" i="38" s="1"/>
  <c r="T76" i="38" s="1"/>
  <c r="T77" i="38" s="1"/>
  <c r="T62" i="38"/>
  <c r="T63" i="38" s="1"/>
  <c r="T64" i="38" s="1"/>
  <c r="T65" i="38" s="1"/>
  <c r="T66" i="38" s="1"/>
  <c r="T67" i="38" s="1"/>
  <c r="T56" i="38"/>
  <c r="T57" i="38" s="1"/>
  <c r="T58" i="38" s="1"/>
  <c r="T59" i="38" s="1"/>
  <c r="T60" i="38" s="1"/>
  <c r="T34" i="38"/>
  <c r="T35" i="38" s="1"/>
  <c r="T36" i="38" s="1"/>
  <c r="T37" i="38" s="1"/>
  <c r="T38" i="38" s="1"/>
  <c r="T39" i="38" s="1"/>
  <c r="T40" i="38" s="1"/>
  <c r="T41" i="38" s="1"/>
  <c r="T42" i="38" s="1"/>
  <c r="T43" i="38" s="1"/>
  <c r="T44" i="38" s="1"/>
  <c r="T45" i="38" s="1"/>
  <c r="T46" i="38" s="1"/>
  <c r="T47" i="38" s="1"/>
  <c r="T48" i="38" s="1"/>
  <c r="T49" i="38" s="1"/>
  <c r="T50" i="38" s="1"/>
  <c r="T51" i="38" s="1"/>
  <c r="T11" i="38"/>
  <c r="T12" i="38" s="1"/>
  <c r="T13" i="38" s="1"/>
  <c r="T14" i="38" s="1"/>
  <c r="T15" i="38" s="1"/>
  <c r="T16" i="38" s="1"/>
  <c r="T17" i="38" s="1"/>
  <c r="T18" i="38" s="1"/>
  <c r="T19" i="38" s="1"/>
  <c r="T20" i="38" s="1"/>
  <c r="T21" i="38" s="1"/>
  <c r="T22" i="38" s="1"/>
  <c r="T23" i="38" s="1"/>
  <c r="T24" i="38" s="1"/>
  <c r="T25" i="38" s="1"/>
  <c r="T26" i="38" s="1"/>
  <c r="T27" i="38" s="1"/>
  <c r="T28" i="38" s="1"/>
  <c r="T29" i="38" s="1"/>
  <c r="T8" i="38"/>
  <c r="O79" i="37" l="1"/>
  <c r="I10" i="35"/>
  <c r="O14" i="35"/>
  <c r="F9" i="32" l="1"/>
  <c r="F9" i="31"/>
  <c r="E38" i="29" l="1"/>
  <c r="L38" i="29"/>
  <c r="R38" i="29"/>
  <c r="I41" i="29"/>
  <c r="N32" i="28"/>
  <c r="Q32" i="28"/>
  <c r="H8" i="26"/>
  <c r="L8" i="26"/>
  <c r="R8" i="26"/>
  <c r="U29" i="26"/>
  <c r="F5" i="22"/>
  <c r="F9" i="22"/>
  <c r="A20" i="21"/>
  <c r="A34" i="21"/>
  <c r="F10" i="22" l="1"/>
  <c r="Q41" i="2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nection"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PP_trn_report] '9/3/2019'"/>
  </connection>
  <connection id="2" xr16:uid="{00000000-0015-0000-FFFF-FFFF01000000}" keepAlive="1" name="Connection1"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DCI_trn_report] '9/3/2019'"/>
  </connection>
  <connection id="3" xr16:uid="{00000000-0015-0000-FFFF-FFFF02000000}" keepAlive="1" name="Connection2"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PP' order by [FootNoteID]"/>
  </connection>
  <connection id="4" xr16:uid="{00000000-0015-0000-FFFF-FFFF03000000}" keepAlive="1" name="Connection3"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DCI' order by [FootNoteID]"/>
  </connection>
</connections>
</file>

<file path=xl/sharedStrings.xml><?xml version="1.0" encoding="utf-8"?>
<sst xmlns="http://schemas.openxmlformats.org/spreadsheetml/2006/main" count="17643" uniqueCount="3078">
  <si>
    <t>Footnote</t>
  </si>
  <si>
    <t>Date</t>
  </si>
  <si>
    <t>Exchange From CPP</t>
  </si>
  <si>
    <t>UST0139</t>
  </si>
  <si>
    <t>Mission Valley Bancorp</t>
  </si>
  <si>
    <t>Sun Valley</t>
  </si>
  <si>
    <t>CA</t>
  </si>
  <si>
    <t>Preferred Stock</t>
  </si>
  <si>
    <t>UST0208</t>
  </si>
  <si>
    <t>Security Federal Corporation</t>
  </si>
  <si>
    <t>Aiken</t>
  </si>
  <si>
    <t>SC</t>
  </si>
  <si>
    <t>UST0272</t>
  </si>
  <si>
    <t>United Bancorporation of Alabama, Inc.</t>
  </si>
  <si>
    <t>Atmore</t>
  </si>
  <si>
    <t>AL</t>
  </si>
  <si>
    <t>UST0318</t>
  </si>
  <si>
    <t>Citizens Bancshares Corporation</t>
  </si>
  <si>
    <t>Atlanta</t>
  </si>
  <si>
    <t>GA</t>
  </si>
  <si>
    <t>UST0344</t>
  </si>
  <si>
    <t>First M&amp;F Corporation</t>
  </si>
  <si>
    <t>Kosciusko</t>
  </si>
  <si>
    <t>MS</t>
  </si>
  <si>
    <t>UST0354</t>
  </si>
  <si>
    <t>Community Bank of the Bay</t>
  </si>
  <si>
    <t>Oakland</t>
  </si>
  <si>
    <t>UST0413</t>
  </si>
  <si>
    <t>Carver Bancorp, Inc</t>
  </si>
  <si>
    <t>New York</t>
  </si>
  <si>
    <t xml:space="preserve">NY </t>
  </si>
  <si>
    <t>Common Stock</t>
  </si>
  <si>
    <t>UST0451</t>
  </si>
  <si>
    <t>PGB Holdings, Inc.</t>
  </si>
  <si>
    <t>Chicago</t>
  </si>
  <si>
    <t xml:space="preserve">IL </t>
  </si>
  <si>
    <t>UST0478</t>
  </si>
  <si>
    <t>State Capital Corporation</t>
  </si>
  <si>
    <t>Greenwood</t>
  </si>
  <si>
    <t>UST0490</t>
  </si>
  <si>
    <t>Southern Bancorp, Inc.</t>
  </si>
  <si>
    <t>Arkadelphia</t>
  </si>
  <si>
    <t>AR</t>
  </si>
  <si>
    <t>UST0511</t>
  </si>
  <si>
    <t>The First Bancshares, Inc.</t>
  </si>
  <si>
    <t>Hattiesburg</t>
  </si>
  <si>
    <t>UST0526</t>
  </si>
  <si>
    <t>Lafayette Bancorp, Inc.</t>
  </si>
  <si>
    <t>Oxford</t>
  </si>
  <si>
    <t>UST0551</t>
  </si>
  <si>
    <t>Liberty Financial Services, Inc.</t>
  </si>
  <si>
    <t>New Orleans</t>
  </si>
  <si>
    <t>LA</t>
  </si>
  <si>
    <t>UST0596</t>
  </si>
  <si>
    <t>First American International Corp.</t>
  </si>
  <si>
    <t>Brooklyn</t>
  </si>
  <si>
    <t>NY</t>
  </si>
  <si>
    <t>UST0610</t>
  </si>
  <si>
    <t>Tri-State Bank of Memphis</t>
  </si>
  <si>
    <t>Memphis</t>
  </si>
  <si>
    <t>TN</t>
  </si>
  <si>
    <t>UST0649</t>
  </si>
  <si>
    <t>First Choice Bank</t>
  </si>
  <si>
    <t>Cerritos</t>
  </si>
  <si>
    <t>UST0754</t>
  </si>
  <si>
    <t>The Magnolia State Corporation</t>
  </si>
  <si>
    <t>Bay Springs</t>
  </si>
  <si>
    <t>Subordinated Debentures</t>
  </si>
  <si>
    <t>UST0767</t>
  </si>
  <si>
    <t>BancPlus Corporation</t>
  </si>
  <si>
    <t>Ridgeland</t>
  </si>
  <si>
    <t>UST0785</t>
  </si>
  <si>
    <t>PSB Financial Corporation</t>
  </si>
  <si>
    <t>Many</t>
  </si>
  <si>
    <t>UST0801</t>
  </si>
  <si>
    <t>IBW Financial Corporation</t>
  </si>
  <si>
    <t>Washington</t>
  </si>
  <si>
    <t>DC</t>
  </si>
  <si>
    <t>UST0900</t>
  </si>
  <si>
    <t>CFBanc Corporation</t>
  </si>
  <si>
    <t>UST0938</t>
  </si>
  <si>
    <t>BankAsiana</t>
  </si>
  <si>
    <t>Palisades Park</t>
  </si>
  <si>
    <t>NJ</t>
  </si>
  <si>
    <t>UST0956</t>
  </si>
  <si>
    <t>Community Bancshares of Mississippi, Inc.</t>
  </si>
  <si>
    <t>Brandon</t>
  </si>
  <si>
    <t>UST1163</t>
  </si>
  <si>
    <t>IBC Bancorp, Inc.</t>
  </si>
  <si>
    <t>IL</t>
  </si>
  <si>
    <t>UST1199</t>
  </si>
  <si>
    <t>First Vernon Bancshares, Inc.</t>
  </si>
  <si>
    <t>Vernon</t>
  </si>
  <si>
    <t>UST1207</t>
  </si>
  <si>
    <t>Security Capital Corporation</t>
  </si>
  <si>
    <t>Batesville</t>
  </si>
  <si>
    <t>UST1214</t>
  </si>
  <si>
    <t>Premier Bancorp, Inc.</t>
  </si>
  <si>
    <t>Wilmette</t>
  </si>
  <si>
    <t>UST1233</t>
  </si>
  <si>
    <t>Guaranty Capital Corporation</t>
  </si>
  <si>
    <t>Belzoni</t>
  </si>
  <si>
    <t>UST1256</t>
  </si>
  <si>
    <t>M&amp;F Bancorp, Inc.</t>
  </si>
  <si>
    <t>Durham</t>
  </si>
  <si>
    <t>NC</t>
  </si>
  <si>
    <t>UST1267</t>
  </si>
  <si>
    <t>University Financial Corp, Inc.</t>
  </si>
  <si>
    <t>St. Paul</t>
  </si>
  <si>
    <t>MN</t>
  </si>
  <si>
    <t>UST1295</t>
  </si>
  <si>
    <t>Kilmichael Bancorp, Inc.</t>
  </si>
  <si>
    <t>Kilmichael</t>
  </si>
  <si>
    <t>UST1297</t>
  </si>
  <si>
    <t>First Eagle Bancshares, Inc.</t>
  </si>
  <si>
    <t>Hanover Park</t>
  </si>
  <si>
    <t>UST1370</t>
  </si>
  <si>
    <t xml:space="preserve">Southern Chautauqua Federal Credit Union </t>
  </si>
  <si>
    <t>Lakewood</t>
  </si>
  <si>
    <t>UST1372</t>
  </si>
  <si>
    <t xml:space="preserve">Fidelis Federal Credit Union </t>
  </si>
  <si>
    <t xml:space="preserve">New York </t>
  </si>
  <si>
    <t>UST1373</t>
  </si>
  <si>
    <t xml:space="preserve">Bethex Federal Credit Union </t>
  </si>
  <si>
    <t>Bronx</t>
  </si>
  <si>
    <t>UST1374</t>
  </si>
  <si>
    <t>Lower East Side People's Federal Credit Union</t>
  </si>
  <si>
    <t>UST1378</t>
  </si>
  <si>
    <t xml:space="preserve">Atlantic City Federal Credit Union </t>
  </si>
  <si>
    <t>Lander</t>
  </si>
  <si>
    <t>WY</t>
  </si>
  <si>
    <t>UST1379</t>
  </si>
  <si>
    <t xml:space="preserve">Shreveport Federal Credit Union </t>
  </si>
  <si>
    <t>Shreveport</t>
  </si>
  <si>
    <t>UST1382</t>
  </si>
  <si>
    <t>Carter Federal Credit Union</t>
  </si>
  <si>
    <t>Springhill</t>
  </si>
  <si>
    <t>UST1383</t>
  </si>
  <si>
    <t>Neighborhood Trust Federal Credit Union</t>
  </si>
  <si>
    <t>UST1384</t>
  </si>
  <si>
    <t>Gateway Community Federal Credit Union</t>
  </si>
  <si>
    <t>Missoula</t>
  </si>
  <si>
    <t>MT</t>
  </si>
  <si>
    <t>UST1386</t>
  </si>
  <si>
    <t>UST1387</t>
  </si>
  <si>
    <t>North Side Community Federal Credit Union</t>
  </si>
  <si>
    <t>UST1389</t>
  </si>
  <si>
    <t>East End Baptist Tabernacle Federal Credit Union</t>
  </si>
  <si>
    <t>Bridgeport</t>
  </si>
  <si>
    <t>CT</t>
  </si>
  <si>
    <t>UST1390</t>
  </si>
  <si>
    <t>Union Baptist Church Federal Credit Union</t>
  </si>
  <si>
    <t>Fort Wayne</t>
  </si>
  <si>
    <t>IN</t>
  </si>
  <si>
    <t>UST1391</t>
  </si>
  <si>
    <t>Community Plus Federal Credit Union</t>
  </si>
  <si>
    <t>Rantoul</t>
  </si>
  <si>
    <t>UST1395</t>
  </si>
  <si>
    <t>Buffalo Cooperative Federal Credit Union</t>
  </si>
  <si>
    <t>Buffalo</t>
  </si>
  <si>
    <t>UST1398</t>
  </si>
  <si>
    <t>Hope Federal Credit Union</t>
  </si>
  <si>
    <t>Jackson</t>
  </si>
  <si>
    <t>UST1399</t>
  </si>
  <si>
    <t>Border Federal Credit Union</t>
  </si>
  <si>
    <t>Del Rio</t>
  </si>
  <si>
    <t>TX</t>
  </si>
  <si>
    <t>UST1400</t>
  </si>
  <si>
    <t>Tulane-Loyola Federal Credit Union</t>
  </si>
  <si>
    <t>UST1401</t>
  </si>
  <si>
    <t>Brooklyn Cooperative Federal Credit Union</t>
  </si>
  <si>
    <t>UST1402</t>
  </si>
  <si>
    <t>Alternatives Federal Credit Union</t>
  </si>
  <si>
    <t>Ithaca</t>
  </si>
  <si>
    <t>UST1403</t>
  </si>
  <si>
    <t>Liberty County Teachers Federal Credit Union</t>
  </si>
  <si>
    <t>Liberty</t>
  </si>
  <si>
    <t>UST1404</t>
  </si>
  <si>
    <t>UNO Federal Credit Union</t>
  </si>
  <si>
    <t>UST1408</t>
  </si>
  <si>
    <t>Butte Federal Credit Union</t>
  </si>
  <si>
    <t>Biggs</t>
  </si>
  <si>
    <t>UST1409</t>
  </si>
  <si>
    <t>Opportunities Credit Union</t>
  </si>
  <si>
    <t>Burlington</t>
  </si>
  <si>
    <t>VT</t>
  </si>
  <si>
    <t>UST1410</t>
  </si>
  <si>
    <t>Olympia</t>
  </si>
  <si>
    <t>WA</t>
  </si>
  <si>
    <t>UST1414</t>
  </si>
  <si>
    <t>Phenix Pride Federal Credit Union</t>
  </si>
  <si>
    <t>Phenix City</t>
  </si>
  <si>
    <t>UST1417</t>
  </si>
  <si>
    <t>Pyramid Federal Credit Union</t>
  </si>
  <si>
    <t>Tucson</t>
  </si>
  <si>
    <t>AZ</t>
  </si>
  <si>
    <t>UST1420</t>
  </si>
  <si>
    <t>First Legacy Community Credit Union</t>
  </si>
  <si>
    <t>Charlotte</t>
  </si>
  <si>
    <t>UST1421</t>
  </si>
  <si>
    <t>Cooperative Center Federal Credit Union</t>
  </si>
  <si>
    <t>Berkeley</t>
  </si>
  <si>
    <t>UST1422</t>
  </si>
  <si>
    <t>Honolulu</t>
  </si>
  <si>
    <t>HI</t>
  </si>
  <si>
    <t>UST1423</t>
  </si>
  <si>
    <t>Community First Guam Federal Credit Union</t>
  </si>
  <si>
    <t>Hagatna</t>
  </si>
  <si>
    <t>GU</t>
  </si>
  <si>
    <t>UST1425</t>
  </si>
  <si>
    <t>Genesee Co-op Federal Credit Union</t>
  </si>
  <si>
    <t>Rochester</t>
  </si>
  <si>
    <t>UST1426</t>
  </si>
  <si>
    <t>Union Settlement Federal Credit Union</t>
  </si>
  <si>
    <t>UST1428</t>
  </si>
  <si>
    <t>Brewery Credit Union</t>
  </si>
  <si>
    <t>Milwaukee</t>
  </si>
  <si>
    <t>WI</t>
  </si>
  <si>
    <t>UST1429</t>
  </si>
  <si>
    <t>Southside Credit Union</t>
  </si>
  <si>
    <t>San Antonio</t>
  </si>
  <si>
    <t>UST1430</t>
  </si>
  <si>
    <t>D.C. Federal Credit Union</t>
  </si>
  <si>
    <t>UST1431</t>
  </si>
  <si>
    <t>Faith Based Federal Credit Union</t>
  </si>
  <si>
    <t>Oceanside</t>
  </si>
  <si>
    <t>UST1433</t>
  </si>
  <si>
    <t>Greater Kinston Credit Union</t>
  </si>
  <si>
    <t>Kinston</t>
  </si>
  <si>
    <t>UST1435</t>
  </si>
  <si>
    <t>Tongass Federal Credit Union</t>
  </si>
  <si>
    <t>Ketchikan</t>
  </si>
  <si>
    <t>AK</t>
  </si>
  <si>
    <t>UST1438</t>
  </si>
  <si>
    <t>Santa Cruz Community Credit Union</t>
  </si>
  <si>
    <t>Santa Cruz</t>
  </si>
  <si>
    <t>UST1439</t>
  </si>
  <si>
    <t>Hill District Federal Credit Union</t>
  </si>
  <si>
    <t>Pittsburgh</t>
  </si>
  <si>
    <t>PA</t>
  </si>
  <si>
    <t>UST1441</t>
  </si>
  <si>
    <t>Northeast Community Federal Credit Union</t>
  </si>
  <si>
    <t>San Francisco</t>
  </si>
  <si>
    <t>UST1443</t>
  </si>
  <si>
    <t>Freedom First Federal Credit Union</t>
  </si>
  <si>
    <t>Roanoke</t>
  </si>
  <si>
    <t>VA</t>
  </si>
  <si>
    <t>UST1444</t>
  </si>
  <si>
    <t>Episcopal Community Federal Credit Union</t>
  </si>
  <si>
    <t>Los Angeles</t>
  </si>
  <si>
    <t>UST1447</t>
  </si>
  <si>
    <t>Fairfax County Federal Credit Union</t>
  </si>
  <si>
    <t>Fairfax</t>
  </si>
  <si>
    <t>UST1449</t>
  </si>
  <si>
    <t>Vigo County Federal Credit Union</t>
  </si>
  <si>
    <t>Terre Haute</t>
  </si>
  <si>
    <t>UST1450</t>
  </si>
  <si>
    <t>Renaissance Community Development Credit Union</t>
  </si>
  <si>
    <t>Somerset</t>
  </si>
  <si>
    <t>UST1451</t>
  </si>
  <si>
    <t>Independent Employers Group Federal Credit Union</t>
  </si>
  <si>
    <t>Hilo</t>
  </si>
  <si>
    <t>UST1453</t>
  </si>
  <si>
    <t>Bancorp of Okolona, Inc.</t>
  </si>
  <si>
    <t>Okolona</t>
  </si>
  <si>
    <t>UST1454</t>
  </si>
  <si>
    <t>American Bancorp of Illinois, Inc.</t>
  </si>
  <si>
    <t>Oak Brook</t>
  </si>
  <si>
    <t>UST1456</t>
  </si>
  <si>
    <t>Bainbridge Bancshares, Inc.</t>
  </si>
  <si>
    <t>Bainbridge</t>
  </si>
  <si>
    <t>UST1458</t>
  </si>
  <si>
    <t>Virginia Community Capital, Inc.</t>
  </si>
  <si>
    <t>Christiansburg</t>
  </si>
  <si>
    <t>*Investment Status Definition Key</t>
  </si>
  <si>
    <r>
      <rPr>
        <b/>
        <sz val="11"/>
        <color theme="1"/>
        <rFont val="Arial"/>
        <family val="2"/>
      </rPr>
      <t>Full investment outstanding</t>
    </r>
    <r>
      <rPr>
        <sz val="11"/>
        <color theme="1"/>
        <rFont val="Arial"/>
        <family val="2"/>
      </rPr>
      <t>: Treasury's full investment is still outstanding</t>
    </r>
  </si>
  <si>
    <r>
      <rPr>
        <b/>
        <sz val="11"/>
        <color theme="1"/>
        <rFont val="Arial"/>
        <family val="2"/>
      </rPr>
      <t xml:space="preserve">Redeemed </t>
    </r>
    <r>
      <rPr>
        <sz val="11"/>
        <color theme="1"/>
        <rFont val="Arial"/>
        <family val="2"/>
      </rPr>
      <t>– institution has repaid Treasury’s investment</t>
    </r>
  </si>
  <si>
    <r>
      <rPr>
        <b/>
        <sz val="11"/>
        <color theme="1"/>
        <rFont val="Arial"/>
        <family val="2"/>
      </rPr>
      <t>Sold</t>
    </r>
    <r>
      <rPr>
        <sz val="11"/>
        <color theme="1"/>
        <rFont val="Arial"/>
        <family val="2"/>
      </rPr>
      <t xml:space="preserve"> – by auction, an offering, or through a restructuring</t>
    </r>
  </si>
  <si>
    <r>
      <rPr>
        <b/>
        <sz val="11"/>
        <color theme="1"/>
        <rFont val="Ariel"/>
      </rPr>
      <t>Exited</t>
    </r>
    <r>
      <rPr>
        <sz val="11"/>
        <color theme="1"/>
        <rFont val="Ariel"/>
      </rPr>
      <t xml:space="preserve"> </t>
    </r>
    <r>
      <rPr>
        <b/>
        <sz val="11"/>
        <color theme="1"/>
        <rFont val="Ariel"/>
      </rPr>
      <t>bankruptcy/receivership</t>
    </r>
    <r>
      <rPr>
        <sz val="11"/>
        <color theme="1"/>
        <rFont val="Ariel"/>
      </rPr>
      <t xml:space="preserve"> - Treasury has no outstanding investment</t>
    </r>
  </si>
  <si>
    <r>
      <rPr>
        <b/>
        <sz val="11"/>
        <color theme="1"/>
        <rFont val="Ariel"/>
      </rPr>
      <t>Currently not collectible</t>
    </r>
    <r>
      <rPr>
        <sz val="11"/>
        <color theme="1"/>
        <rFont val="Ariel"/>
      </rPr>
      <t xml:space="preserve"> - investment is currently not collectible; therefore there is no outstanding investment and a corresponding (Realized Loss) / (Write-off)</t>
    </r>
  </si>
  <si>
    <r>
      <rPr>
        <b/>
        <sz val="11"/>
        <color theme="1"/>
        <rFont val="Arial"/>
        <family val="2"/>
      </rPr>
      <t>In full</t>
    </r>
    <r>
      <rPr>
        <sz val="11"/>
        <color theme="1"/>
        <rFont val="Arial"/>
        <family val="2"/>
      </rPr>
      <t xml:space="preserve"> – all of Treasury’s investment amount</t>
    </r>
  </si>
  <si>
    <r>
      <rPr>
        <b/>
        <sz val="11"/>
        <color theme="1"/>
        <rFont val="Arial"/>
        <family val="2"/>
      </rPr>
      <t>In part</t>
    </r>
    <r>
      <rPr>
        <sz val="11"/>
        <color theme="1"/>
        <rFont val="Arial"/>
        <family val="2"/>
      </rPr>
      <t xml:space="preserve"> – part of the investment is no longer held by Treasury, but some remains </t>
    </r>
  </si>
  <si>
    <r>
      <rPr>
        <b/>
        <sz val="11"/>
        <color theme="1"/>
        <rFont val="Arial"/>
        <family val="2"/>
      </rPr>
      <t>Warrants outstanding</t>
    </r>
    <r>
      <rPr>
        <sz val="11"/>
        <color theme="1"/>
        <rFont val="Arial"/>
        <family val="2"/>
      </rPr>
      <t xml:space="preserve"> – Treasury’s warrant to purchase additional stock is still outstanding, including any exercised warrants</t>
    </r>
  </si>
  <si>
    <t/>
  </si>
  <si>
    <t>Preferred Stock w/ Warrants</t>
  </si>
  <si>
    <t>Preferred Stock w/ Exercised Warrants</t>
  </si>
  <si>
    <t>NEW YORK</t>
  </si>
  <si>
    <t>UST0024</t>
  </si>
  <si>
    <t>CITIGROUP INC.</t>
  </si>
  <si>
    <t>DE</t>
  </si>
  <si>
    <t>U.S. Treasury Department</t>
  </si>
  <si>
    <t>Office of Financial Stability</t>
  </si>
  <si>
    <t>Troubled Asset Relief Program</t>
  </si>
  <si>
    <t>Transactions Report - Investment Programs</t>
  </si>
  <si>
    <t>CAPITAL PURCHASE PROGRAM</t>
  </si>
  <si>
    <t>Institution Name</t>
  </si>
  <si>
    <t>City</t>
  </si>
  <si>
    <t>State</t>
  </si>
  <si>
    <t>Original Investment Amount</t>
  </si>
  <si>
    <t>Outstanding Investment</t>
  </si>
  <si>
    <t>Investment Status*</t>
  </si>
  <si>
    <t>Amount</t>
  </si>
  <si>
    <t>Shares</t>
  </si>
  <si>
    <t>Avg. Price</t>
  </si>
  <si>
    <t>(Realized Loss) / (Write-off)</t>
  </si>
  <si>
    <t>Warrant Proceeds</t>
  </si>
  <si>
    <t>UNITEHERE Federal Credit Union
(Workers United Federal Credit Union)</t>
  </si>
  <si>
    <t>All pricing is at par.</t>
  </si>
  <si>
    <t>Total Cash Back includes net capital repayments, interest and dividends, warrant proceeds, and other income (less expenses).</t>
  </si>
  <si>
    <t>Capital Repayments includes gross capital repayments, gross auction proceeds, exchanges into CDCI, and SBLF fundings.</t>
  </si>
  <si>
    <t>Includes: (i) placement fees in private auctions of a CPP issuer’s securities where Treasury pays placement fees to the placement agents in an amount equal to a minimum of $50,000 (per issuer) or 1.00% of gross aggregate proceeds for each security and (ii) unreimbursed underwriting fees in public offerings.  Placement fees in private auctions are paid approximately one month after settlement.</t>
  </si>
  <si>
    <t>Net proceeds from sales and auctions can be calculated by adding the “Amount” and “(Fee)” columns under the "Capital Repayment / Disposition / Auction" plus any amount in the "Gain" column.  Note that "(Fee)" is a negative number.</t>
  </si>
  <si>
    <t>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</si>
  <si>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The warrant disposition proceeds amount are stated pro rata in respect of the CPP investments in Bank of America Corporation that occurred on 10/28/2008 and 1/9/2009.  The total net disposition proceeds from CPP warrants on 3/3/2010 was $305,913,040, consisting of $183,547,824 and $122,365,216.  Proceeds from the disposition of TIP warrants on 3/3/2010 appear on a following page of this report.</t>
  </si>
  <si>
    <t>Privately-held qualified financial institution; Treasury received a warrant to purchase additional shares of preferred stock (unless the institution is a CDFI), which it exercised immediately.</t>
  </si>
  <si>
    <t>To promote community development financial institutions (CDFIs), Treasury does not require warrants as part of its investment in certified CDFIs when the size of the investment is $50 million or less.</t>
  </si>
  <si>
    <t>Treasury cancelled the warrants received from this institution due to its designation as a CDFI.</t>
  </si>
  <si>
    <t>Repayment pursuant to Title VII, Section 7001(g) of the American Recovery and Reinvestment Act of 2009.</t>
  </si>
  <si>
    <t>Redemption pursuant to a qualified equity offering.</t>
  </si>
  <si>
    <t>This amount does not include accrued and unpaid dividends, which must be paid at the time of capital repayment.</t>
  </si>
  <si>
    <t>The proceeds associated with the disposition of this investment do not include accrued and unpaid dividends.</t>
  </si>
  <si>
    <t>Subchapter S corporation; Treasury received a warrant to purchase additional subordinated debentures (unless the institution is a CDFI), which it exercised immediately.</t>
  </si>
  <si>
    <t>In its qualified equity offering, this institution raised more capital than Treasury’s original investment, therefore, the number of Treasury’s shares underlying the warrant was reduced by half.</t>
  </si>
  <si>
    <t>This institution participated in the expansion of CPP for small banks.</t>
  </si>
  <si>
    <t>This institution received an additional investment through the expansion of CPP for small banks.</t>
  </si>
  <si>
    <t>Treasury made three separate investments in Citigroup Inc. (Citigroup) under the CPP, Targeted Investment Program (TIP), and Asset Guarantee Program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</si>
  <si>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t>
  </si>
  <si>
    <t>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</si>
  <si>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As of the date of this report, this institution is in bankruptcy proceedings.</t>
  </si>
  <si>
    <t>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t>
  </si>
  <si>
    <t>On 12/11/2009, Treasury exchanged its series A preferred stock issued by Superior Bancorp, Inc. for a like amount of non tax-deductible Trust Preferred Securities issued by Superior Capital Trust II, administrative trustee for Superior Bancorp.</t>
  </si>
  <si>
    <t>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</si>
  <si>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On 2/11/2010, Pacific Coast National Bancorp dismissed its bankruptcy proceedings with no recovery to any creditors or investors, including Treasury, and the investment was extinguished.</t>
  </si>
  <si>
    <t>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</si>
  <si>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</si>
  <si>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On 4/16/2010, Treasury exchanged its $72,000,000 of preferred stock in Independent Bank Corporation (Independent) for $74,426,000 of mandatory convertible preferred Stock (MCP), which is equivalent to the initial investment amount of $72,000,000, plus $2,426,000 of capitalized previously accrued and unpaid dividends. On 7/26/13, Treasury entered into a securities purchase agreement with Independent pursuant to which Treasury agreed to sell to Independent the MCP and the warrant issued by Independent, subject to the conditions specified in such agreement. On 8/30/13, Treasury completed the sale of the MCP and warrant to Independent pursuant to the terms of such agreement.</t>
  </si>
  <si>
    <t>Treasury received Citigroup common stock pursuant to the June 2009 Exchange Agreement between Treasury and Citigroup which provided for the exchange into common shares of the preferred stock that Treasury purchased in connection with Citigroup's participation in the Capital Purchase Program (see note 11).  On April 26, 2010, Treasury gave Morgan Stanley &amp; Co. Incorporated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May 26, 2010. On May 26, 2010, Treasury again gave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June 30, 2010.  On July 23, 2010, Treasury again gave Morgan Stanley discretionary authority as its sales agent to sell subject to certain parameters up to 1,500,000,000 shares of the common stock from time to time during the period ending on September 30, 2010 (or on completion of the sale).  Completion of the sale under this authority occurred on September 30, 2010.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  All such sales were generally made at the market price.   On December 6, 2010, Treasury commenced an underwritten public offering of its remaining 2,417,407,607 shares.  See "Capital Purchase Program - Citigroup, Inc., Common Stock Disposition" on following page for the actual number of shares sold by Morgan Stanley, the weighted average price per share and the total proceeds to Treasury from all such sales during those periods.</t>
  </si>
  <si>
    <t>On 8/26/2010, Treasury completed the exchange of its $303,000,000 of preferred stock in Sterling Financial Corporation (Sterling) for a like amount of mandatorily convertible preferred Stock (MCP), pursuant to the terms of the exchange agreement between Treasury and Sterling entered into on 4/29/2010.  Since Sterling also fulfilled the conversion conditions set forth in the Certificate of Designations for the MCP, including those related to its capital plan, Treasury’s $303,000,000 of MCP was subsequently, as of  8/26/2010, converted into 378,750,000 shares of common stock.</t>
  </si>
  <si>
    <t>On 8/20/2010, Sonoma Valley Bank, Sonoma, CA, the banking subsidiary of Sonoma Valley Bancorp, was closed by the California Department of Financial Institutions, and the Federal Deposit Insurance Corporation (FDIC) was named Receiver.</t>
  </si>
  <si>
    <t>On 6/30/2010, Treasury exchanged $46,400,000 of its series A preferred stock in First Merchants Corporation for a like amount of non tax-deductible Trust Preferred Securities issued by First Merchants Capital Trust III.</t>
  </si>
  <si>
    <t>On 7/20/2010, Treasury completed the exchange of its $400,000,000 of preferred stock in First BanCorp for $424,174,000 of mandatorily convertible preferred Stock (MCP), which is equivalent to the initial investment amount of $400,000,000, plus $24,174,000 of capitalized previously accrued and unpaid dividends. On 10/07/2011, following the completion of the conversion conditions set forth in the Certificate of Designations for the MCP, all of Treasury’s MCP was converted into 32,941,797 shares of common stock of First BanCorp. Treasury received all accrued and previously unpaid dividends on the MCP at the time of the conversion. First BanCorp has agreed to have a Treasury observer attend board of directors meetings.</t>
  </si>
  <si>
    <t>On 8/31/2010, following the completion of the conditions related to Pacific Capital Bancorp's (Pacific Capital) capital plan, Treasury exchanged its $180,634,000 of preferred stock in Pacific Capital for $195,045,000 of mandatorily convertible preferred Stock (MCP), which is equivalent to the initial investment amount of $180,634,000, plus $14,411,000 of capitalized previously accrued and unpaid dividends. On 9/27/2010, following the completion of the conversion conditions set forth in the Certificate of Designations for the MCP, all of Treasury’s MCP was converted into 360,833,250 shares of common stock of Pacific Capital. Following a reverse stock split effective 12/28/10, Treasury held 3,608,332 shares of Pacific Capital common stock.  Effective 11/30/12, Pacific Capital merged with and into UnionBanCal Corporation and each outstanding share of common stock of the Company was converted into the right to receive $46.00 per share in cash, and Treasury received $165,983,272 in respect of its common stock and $393,121 in respect of its warrant.</t>
  </si>
  <si>
    <t>This institution qualified to participate in the Community Development Capital Initiative (CDCI), and has completed an exchange of its Capital Purchase Program investment for an investment under the terms of the CDCI program.  See "Community Development Capital Initiative" below.</t>
  </si>
  <si>
    <t>At the time of this institution’s exchange into the CDCI program, the warrant preferreds were included in the total amount of preferred stock exchanged for Treasury’s CDCI investment.  Therefore this disposition amount does not represent cash proceeds to Treasury.</t>
  </si>
  <si>
    <t>On 9/30/2010, Treasury completed the exchange of its $80,347,000 of preferred stock in Hampton Roads Bankshares, Inc. (Hampton) for a like amount of mandatorily convertible preferred Stock (MCP), pursuant to the terms of the exchange agreement between Treasury and Hampton entered into on 8/12/2010.  Since Hampton also fulfilled the conversion conditions set forth in the Certificate of Designations for the MCP, Treasury’s $80,347,000 of MCP was subsequently converted into 52,225,550 shares of common stock.</t>
  </si>
  <si>
    <t>Treasury entered into an agreement on 1/28/2011 with North American Financial Holdings, Inc. for the sale of all preferred stock and warrants issued by Capital Bank Corporation to Treasury for an aggregate purchase price of $41,279,000.  Since the conditions to closing of the sale were satisfied, the closing of the sale also occurred on 1/28/2011.</t>
  </si>
  <si>
    <t>On 2/18/11, Treasury completed the exchange of its $135,000,000 of preferred stock (including accrued and unpaid dividends thereon) in Central Pacific Financial Corp. for not less than 5,620,117  shares of common stock, pursuant to an exchange agreement dated 2/17/2011.</t>
  </si>
  <si>
    <t>As a result of the acquisition of Fidelity Resources Company (the acquired company) by Veritex Holdings, Inc. (the acquiror), the preferred stock and exercised warrants issued by the acquired company on 6/26/2009 were exchanged for a like amount of securities of the acquiror, pursuant to the terms of an agreement among Treasury, the acquired company and the acquiror entered into on 3/23/2011.</t>
  </si>
  <si>
    <t>As a result of the acquisition of NC Bancorp, Inc. (the acquired company) by Metropolitan Bank Group, Inc. (the acquiror), Treasury exchanged $6,880,000 of its preferred stock in NC Bancorp, Inc. and $71,526,000 of its preferred stock in Metropolitan Bank Group, Inc. for $81,892,000 of a new series of preferred stock in Metropolitan Bank Group, Inc., which is equivalent to the combined initial investment amount of $78,406,000 plus $3,486,000 of capitalized previously accrued and unpaid dividends, pursuant to the terms of an agreement among Treasury, the acquired company and the acquiror entered into on 3/30/2011. Exercised warrants were also exchanged at the time of the agreement.</t>
  </si>
  <si>
    <t>On 7/5/2011, Treasury completed a transaction with Harris Financial Corp., a wholly-owned subsidiary of Bank of Montreal ("BMO"), for the sale of (i) all Marshall &amp; Ilsley Corporation ("M&amp;I") Preferred Stock held by Treasury for a purchase price of $1,715,000,000 plus accrued dividends and (ii) the Treasury-held M&amp;I Warrant for an amount equal to $3,250,000, pursuant to the terms of the agreement between Treasury and BMO entered into on 05/16/2011.</t>
  </si>
  <si>
    <t>Repayment pursuant to Title VII, Section 7001(g) of the American Recovery and Reinvestment Act of 2009 using proceeds received in connection with the institution’s participation in the Small Business Lending Fund.</t>
  </si>
  <si>
    <t>Repayment pursuant to Title VII, Section 7001(g) of the American Recovery and Reinvestment Act of 2009 - part of the repayment amount obtained from proceeds received in connection with the institution’s participation in the Small Business Lending Fund.</t>
  </si>
  <si>
    <t>On 11/5/2010, Pierce Commercial Bank, Tacoma, WA, the banking subsidiary of Pierce County Bancorp, was closed by the Washington Department of Financial Institutions, and the Federal Deposit Insurance Corporation (FDIC) was named Receiver.</t>
  </si>
  <si>
    <t>On 11/12/2010, Tifton Banking Company, Tifton, GA, was closed by the Georgia Department of Banking &amp; Finance, and the Federal Deposit Insurance Corporation (FDIC) was named Receiver.</t>
  </si>
  <si>
    <t>On 3/11/2011, Legacy Bank, Milwaukee, WI, the banking subsidiary of Legacy Bancorp, Inc., was closed by the State of Wisconsin Department of Financial Institutions, and the Federal Deposit Insurance Corporation (FDIC) was named Receiver.</t>
  </si>
  <si>
    <t>On 4/15/2011, Superior Bank, Birmingham, AL, the banking subsidiary of Superior Bancorp Inc., was closed by the Office of Thrift Supervision, and the Federal Deposit Insurance Corporation (FDIC) was named Receiver.</t>
  </si>
  <si>
    <t>On 7/15/2011, First Peoples Bank, Port Saint Lucie, Florida, the banking subsidiary of FPB Bancorp, Inc., was closed by the Florida Office of Financial Regulation, and the Federal Deposit Insurance Corporation (FDIC) was named Receiver.</t>
  </si>
  <si>
    <t>On 7/15/2011, One Georgia Bank, Atlanta, GA was closed by the State of Georgia Department of Banking &amp; Finance, and the Federal Deposit Insurance Corporation (FDIC) was named Receiver.</t>
  </si>
  <si>
    <t>On 7/29/2011, Integra Bank, National Association, Evansville, Indiana, the banking subsidiary of Integra Bank Corporation, was closed by the Office of the Comptroller of the Currency, which appointed the Federal Deposit Insurance Corporation (FDIC) as receiver.</t>
  </si>
  <si>
    <t>On 10/21/2011, Treasury completed the exchange of all FNB United Corp. ("FNB United") preferred stock and warrants held by Treasury for 108,555,303 shares of FNB United common stock and an amended and restated warrant, pursuant to the terms of the agreement between Treasury and FNB United entered into on 08/12/2011.</t>
  </si>
  <si>
    <t>As a result of the acquisition of Berkshire Bancorp, Inc. (the acquired company) by Customers Bancorp, Inc. (the acquiror), the preferred stock and exercised warrants issued by the acquired company on 6/12/2009 were exchanged for a like amount of securities of the acquiror plus accrued and previously unpaid dividends, pursuant to the terms of an agreement among Treasury, the acquired company and the acquiror entered into on 9/16/2011.</t>
  </si>
  <si>
    <t>On 9/23/2011, Citizens Bank of Northern California, Nevada City, California, the banking subsidiary of Citizens Bancorp, was closed by the California Department of Financial Institutions, which appointed the Federal Deposit Insurance Corporation (FDIC) as receiver.</t>
  </si>
  <si>
    <t>Repayment pursuant to Title VII, Section 7001(g) of the American Recovery and Reinvestment Act of 2009 in connection with the institution’s participation in the Small Business Lending Fund, which occurred at a later date.</t>
  </si>
  <si>
    <t>On 10/14/2011, Country Bank, Aledo, Illinois, the banking subsidiary of CB Holding Corp., was closed by the Illinois Department of Financial and Professional Regulation - Division of Banking, which appointed the Federal Deposit Insurance Corporation (FDIC) as receiver.</t>
  </si>
  <si>
    <t>As a result of a reincorporation transaction whereby Crescent Financial Corporation (CFC) was merged into Crescent Financial Bancshares, Inc. (CFB), the preferred stock and warrant issued by CFC on 1/9/2009 were exchanged for a like amount of securities of CFB, pursuant to the terms of an agreement among Treasury, CFC and CFB entered into on 11/15/2011.</t>
  </si>
  <si>
    <t>As a result of the acquisition of Center Financial Corporation by BBCN Bancorp, Inc. (formerly Nara Bancorp, Inc.), the preferred stock and warrant issued by Center Financial Corporation were exchanged for a like amount of securities of BBCN Bancorp, Inc., pursuant to the terms of an agreement among Treasury, Center Financial Corporation, and BBCN Bancorp, Inc. entered into on 11/30/2011.</t>
  </si>
  <si>
    <t>On 1/3/2012, Treasury completed (i) the sale to F.N.B. Corporation (“F.N.B.”) of all of the preferred stock that had been issued to Treasury by Parkvale Financial Corporation (“Parkvale”) for a purchase price of $31,762,000 plus accrued dividends and (ii) the exchange of the Parkvale warrant held by Treasury for a like F.N.B. warrant, pursuant to the terms of the agreement between Treasury and F.N.B. entered into on 12/29/2011 in connection with the merger of Parkvale and F.N.B. effective 01/01/2012.</t>
  </si>
  <si>
    <t>As a result of the acquisition of State Bancorp, Inc. (the acquired company) by Valley National Bancorp (the acquiror), the warrant issued by the acquired company on 12/5/2008 was exchanged for a like security of the acquiror, pursuant to the terms of an agreement among Treasury, the acquired company and the acquiror entered into on 1/1/2012.</t>
  </si>
  <si>
    <t>On 1/27/2012, pursuant to the terms of the merger of Regents Bancshares, Inc. (“Regents”) with Grandpoint Capital, Inc., Treasury received $13,214,858.00 (representing the par amount together with accrued and unpaid dividends thereon) in respect of the preferred stock (including that received from the exercise of warrants) that had been issued to Treasury by Regents.</t>
  </si>
  <si>
    <t>On 1/27/2012, Tennessee Commerce Bank, Franklin, TN, the banking subsidiary of Tennessee Commerce Bancorp, Inc., was closed by the Tennessee Department of Financial Institutions, and the Federal Deposit Insurance Corporation (FDIC) was named Receiver.</t>
  </si>
  <si>
    <t>On 2/10/2012, SCB Bank, Shelbyville, Indiana, the banking subsidiary of Blue River Bancshares, Inc., was closed by the Office of the Comptroller of the Currency, which appointed the Federal Deposit Insurance Corporation (FDIC) as receiver.</t>
  </si>
  <si>
    <t>On 2/10/2012, Treasury entered into an agreement with Broadway Financial Corporation to exchange Treasury’s $15,000,000 of preferred stock for common stock. The exchange is subject to the fulfillment by Broadway Financial Corporation of certain conditions, including the satisfactory completion of a capital plan.</t>
  </si>
  <si>
    <t>On 4/20/2012, Fort Lee Federal Savings Bank, FSB, Fort Lee, New Jersey, was closed by the Office of the Comptroller of the Currency, which appointed the Federal Deposit Insurance Corporation (FDIC) as receiver.</t>
  </si>
  <si>
    <t>As a result of the acquisition of Community Holding Company of Florida, Inc. (the acquired company) by Community Bancshares of Mississippi, Inc. (the acquiror), the preferred stock and exercised warrants issued by the acquired company on 2/6/2009 were exchanged for a like amount of securities of the acquiror, pursuant to the terms of an agreement among Treasury, the acquired company and the acquiror entered into on 7/19/2012.</t>
  </si>
  <si>
    <t>On 7/13/2012, Glasgow Savings Bank, Glasgow, MO, the banking subsidiary of Gregg Bancshares, Inc. , was closed by the Missouri Division of Finance, which appointed the Federal Deposit Insurance Corporation (FDIC) as receiver.</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</si>
  <si>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</si>
  <si>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10/19/2012, GulfSouth Private Bank, Destin, Florida, was closed by the Florida Office of Financial Regulation, which appointed the Federal Deposit Insurance Corporation (FDIC) as receiver.</t>
  </si>
  <si>
    <t>On 10/19/2012, Excel Bank, Sedalia, Missouri, the banking subsidiary of Investors Financial Corporation of Pettis County, Inc., was closed by the Missouri Division of Finance, which appointed the Federal Deposit Insurance Corporation (FDIC) as receiver.</t>
  </si>
  <si>
    <t>On 10/25/2012, pursuant to the terms of the merger of First Community Bancshares, Inc. ("First Community") and Equity Bancshares, Inc. ("Equity"), Treasury received a like amount of preferred stock and exercised warrants from Equity in exchange for Treasury's original investment in First Community, plus accrued and unpaid dividends, pursuant to a placement agency agreement executed on 10/23/2012.</t>
  </si>
  <si>
    <t>On 10/29/2012, First Place Financial Corp. filed for Chapter 11 protection in the U.S. Bankruptcy Court for the District of Delaware.</t>
  </si>
  <si>
    <t>On 2/22/2013, Treasury completed the exchange of its Standard Bancshares, Inc. preferred stock for common stock, pursuant to an exchange agreement, dated as of 11/5/2012, with Standard Bancshares, Inc., and immediately sold the resulting Standard Bancshares, Inc. common stock, pursuant to securities purchase agreements, each dated as of 11/5/2012, with W Capital Partners II, L.P., Trident SBI Holdings, LLC, PEPI Capital, LP, LCB Investment, LLC, Cohesive Capital Partners, L.P., and Athena Select Private Investment Fund LLC.</t>
  </si>
  <si>
    <t>On 11/2/2012, Citizens First National Bank, Princeton, IL, the banking subsidiary of Princeton National Bancorp, was closed by the Office of the Comptroller of the Currency, and the Federal Deposit Insurance Corporation (FDIC) was named Receiver.</t>
  </si>
  <si>
    <t>On 11/13/2012, Treasury entered into an agreement with Community Financial Shares, Inc. (“CFS”) pursuant to which Treasury agreed to sell its CPP preferred stock back to CFS at a discount subject to the satisfaction of the conditions specified in the agreement.</t>
  </si>
  <si>
    <t>In connection with the merger of Fidelity Bancorp, Inc. (“Fidelity”) and WesBanco, Inc. (“WesBanco”) effective 01/01/2012, Treasury (i) sold to WesBanco all of the preferred stock that had been issued by Fidelity to Treasury for a purchase price of $7,000,000 plus accrued dividends and (ii) exchanged the Fidelity warrant held by Treasury for a like WesBanco warrant, pursuant to the terms of an agreement among Treasury and WesBanco entered into on 11/28/2012.</t>
  </si>
  <si>
    <t>On 11/30/12, Western Reserve Bancorp, Inc. was acquired by an affiliate of Westfield Bancorp, Inc. Pursuant to the terms of the merger, each outstanding share of Series A and Series B preferred stock issued to Treasury was redeemed for the respective principal amount together with accrued and unpaid dividends thereon.</t>
  </si>
  <si>
    <t>On 2/20/2013, Treasury sold its CPP preferred stock and warrant issued by First Sound Bank (“First Sound”) back to First Sound for an aggregate purchase price of $3,700,000, pursuant to the terms of the agreement between Treasury and First Sound entered into on 11/30/2012.</t>
  </si>
  <si>
    <t>On 4/9/2013, Treasury sold its CPP preferred stock and warrant issued by PremierWest Bancorp (“PremierWest”) pursuant to an agreement with PremierWest and Starbuck Bancshares, Inc. (“Starbuck”) entered into on 12/11/2012.</t>
  </si>
  <si>
    <t>In connection with the merger of Community Financial Corporation (“Community Financial”) and City Holding Company (“City Holding”) effective 1/09/13, Treasury (i) sold to City Holding all of the preferred stock that had been issued by Community Financial to Treasury for a purchase price of $12,643,000 plus accrued dividends and (ii) exchanged the Community Financial warrant held by Treasury for a like City Holding warrant, pursuant to the terms of an agreement among Treasury and City Holding entered into on 1/09/13.</t>
  </si>
  <si>
    <t>On 1/29/2013, Treasury executed a placement agency agreement pursuant to which Treasury agreed to sell 9,950 shares of Coastal Banking Company, Inc.  Preferred stock at $815.00 per share (less a placement agent fee) for net proceeds of $8,028,157.50. On 2/6/2013, the placement agent notified Coastal Banking Company, Inc. that, pursuant to the placement agency agreement, it was terminating the transaction and, therefore, Treasury did not receive any proceeds or pay any fees in connection with the transaction.</t>
  </si>
  <si>
    <t>On 2/15/2013, Treasury sold its CPP preferred stock and warrant issued by BancTrust Financial Group, Inc. (“BancTrust”) pursuant to an agreement with BancTrust and Trustmark Corporation (“Trustmark”) entered into on 02/11/2013.</t>
  </si>
  <si>
    <t>On 8/14/2013, Treasury sold its CPP preferred stock issued by Florida Bank Group, Inc. (“FBG”) back to FBG for an aggregate purchase price of $8,000,000, pursuant to the terms of the agreement between Treasury and FBG entered into on 2/12/13.</t>
  </si>
  <si>
    <t>On 2/15/2013, pursuant to the terms of the merger of Pacific International Bancorp, Inc. (“Pacific International”) with BBCN Bancorp, Inc. (“BBCN”), Treasury received $7,474,619.97 (representing the par amount together with accrued and unpaid dividends thereon) in respect of the preferred stock that had been issued to Treasury by Pacific International.  Treasury exchanged its Pacific International warrant for an equivalent warrant issued by BBCN.</t>
  </si>
  <si>
    <t>On 4/12/2013, Treasury completed (i) the sale of its CPP preferred in Citizens Republic Bancorp, Inc. (Citizens Republic) to FirstMerit Corporation (FirstMerit) and (ii) the exchange of its warrant in Citizens Republic for a warrant issued by FirstMerit, pursuant to a securities purchase agreement, dated as of 2/19/13, among Treasury, FirstMerit and Citizens Republic.</t>
  </si>
  <si>
    <t>On 4/11/2013, Treasury completed the exchange of its First Security Group, Inc. (FSGI) preferred stock for common stock, pursuant to an exchange agreement, dated as of 2/25/2013, between Treasury and FSGI, and sold the resulting FSGI common stock, pursuant to securities purchase agreements, each dated as of 4/9/2013, between Treasury and the purchasers party thereto.</t>
  </si>
  <si>
    <t>On 3/19/2013, Treasury exercised its warrant on a cashless basis and received (i) 186,589 shares of common stock and (ii) $71.62 in cash in lieu of fractional shares. Treasury sold such shares of common stock on 3/19/2013.</t>
  </si>
  <si>
    <t>As a result of the acquisition of ECB Bancorp, Inc. by Crescent Financial Bancshares, Inc., the preferred stock and warrant issued by ECB Bancorp, Inc. were exchanged for a like amount of securities of Crescent Financial Bancshares, Inc., pursuant to the terms of an agreement among Treasury, ECB Bancorp, Inc., and Crescent Financial Bancshares, Inc. entered into on 4/1/2013.</t>
  </si>
  <si>
    <t>As a result of the merger of Annapolis Bancorp, Inc. into F.N.B. Corporation, the warrant issued by Annapolis Bancorp, Inc. was exchanged for a like warrant issued by F.N.B. Corporation, pursuant to the terms of an agreement among Treasury, Annapolis Bancorp, Inc., and F.N.B. Corporation entered into on 4/6/2013.</t>
  </si>
  <si>
    <t>On 04/05/2013, Gold Canyon Bank, Gold Canyon, Arizona was closed by the Arizona Department of Financial Institutions, and the Federal Deposit Insurance Corporation (FDIC) was named Receiver.</t>
  </si>
  <si>
    <t>On 04/09/2013, Indiana Bank Corp. filed for Chapter 11 protection in the U.S. Bankruptcy Court for the Southern District of Indiana.</t>
  </si>
  <si>
    <t>On 7/17/13, Treasury entered into a securities purchase agreement with Central Virginia Bankshares, Inc. (CVB) and C&amp;F Financial Corporation (C&amp;F) pursuant to which Treasury agreed to sell to C&amp;F the CPP preferred stock and warrant issued by CVB, subject to the conditions specified in such agreement. The sale was completed on 10/01/2013.</t>
  </si>
  <si>
    <t>On 8/12/2013, Anchor BanCorp Wisconsin Inc. ( “Anchor”) filed a voluntary petition for Chapter 11 protection in the U.S. Bankruptcy Court for the Western District of Wisconsin to implement a “pre-packaged” Plan of Reorganization in order to facilitate the restructuring of Anchor. On 9/27/ 2013, the Plan of Reorganization became effective in accordance with its terms, pursuant to which (i) Treasury’s preferred stock was exchanged for 60,000,000 shares of common stock (the “Common Stock”) and (ii) Treasury’s warrant was cancelled.  On 9/27/2013, Treasury sold the Common Stock to purchasers pursuant to securities purchase agreements entered into on 9/19/2013.</t>
  </si>
  <si>
    <t>On 7/5/2013, Rogers Bancshares, Inc. filed for Chapter 11 protection in the U.S. Bankruptcy Court for the Eastern District of Arkansas.</t>
  </si>
  <si>
    <t>On 8/22/2013, Treasury exchanged its preferred stock in Broadway Financial Corporation for 10,146 shares of common stock equivalent representing (i) 50% of the liquidation preference of the preferred stock, plus (ii) 100% of previously accrued and unpaid dividends on the preferred stock ($2,646,000). The common stock equivalent will be converted to common stock upon the receipt of certain shareholder approvals.</t>
  </si>
  <si>
    <t>This institution has entered into bankruptcy or receivership.  For a full list of institutions that have entered bankruptcy or receivership and Treasury's remaining investments, reference appendices B and C in the section titled “Capital Purchase Program Institutions” in the most recent report to congress found on Treasury’s website: http://www.treasury.gov/initiatives/financial-stability/reports/Pages/Monthly-Report-to-Congress.aspx.</t>
  </si>
  <si>
    <t>On 10/30/2013, Treasury entered into an agreement with Monarch Community Bancorp, Inc. (Monarch) to exchange Treasury's CPP warrant and $6,785,000 of preferred stock for common stock. The exchange was subject to the fulfillment by Monarch of certain conditions, including the satisfactory completion of a capital plan.  On 11/15/2013, the exchange of the CPP warrant and preferred stock for common stock was completed and Treasury sold such common stock to purchasers pursuant to securities purchase agreements dated as of 11/15/2013.</t>
  </si>
  <si>
    <t>On 12/5/2013, Treasury's 10,146 shares of common stock equivalent in Broadway Financial converted to 10,146,000 shares of common stock.</t>
  </si>
  <si>
    <t>On 12/13/2013, Texas Community Bank, National Association, The Woodlands, Texas, the banking subsidiary of TCB Holding Company, was closed by the Office of the Comptroller of the Currency, which appointed the Federal Deposit Insurance Corporation (FDIC) as receiver.</t>
  </si>
  <si>
    <t>As a result of a reincorporation merger of Community Bankers Trust Corporation, a Delaware corporation (CBTC Delaware) into Community Bankers Trust Corporation, a Virginia corporation (CBTC Virginia), the outstanding preferred stock and warrant issued by CBTC Delaware were exchanged for a like amount of securities issued by CBTC Virginia, pursuant to the terms of an agreement among Treasury, CBTC Delaware and CBTC Virginia entered into on 1/1/14.</t>
  </si>
  <si>
    <t>On 10/15/13, Treasury entered into a securities purchase agreement with First-Citizens Bank &amp; Trust Company (FCBTC) and 1st Financial Services Corporation (FFSC) pursuant to which Treasury agreed to sell to FCBTC the CPP preferred stock and warrant issued by FFSC, subject to the conditions specified in such agreement. The sale was completed on 12/31/2013.</t>
  </si>
  <si>
    <t>On 1/31/2014, Syringa Bank, Boise, Idaho, the banking subsidiary of Syringa Bancorp, was closed by the Idaho Department of Finance, which appointed the Federal Deposit Insurance Corporation (FDIC) as receiver.</t>
  </si>
  <si>
    <t>On 4/1/2014, pursuant to the terms of the merger of Alaska Pacific Bancshares, Inc. with Northrim Bancorp, Inc., Treasury received $2,370,908.26  for the warrants that had been issued to Treasury by Alaska Pacific Bancshares, Inc.</t>
  </si>
  <si>
    <t>On 4/18/2014, Treasury entered into an agreement with Bank of the Carolinas Corporation (“BCAR”) pursuant to which Treasury agreed to sell its CPP preferred stock and warrant back to BCAR at a discount subject to the satisfaction of the conditions specified in the agreement.  The sale was completed on 7/16/2014.</t>
  </si>
  <si>
    <t>On 4/24/2014, Treasury sold all of its preferred stock issued by Bankers’ Bank of the West Bancorp, Inc. (BBW) to private investors for total proceeds of $13.5million, pursuant to securities purchase agreements dated as of April 21, 2014. BBW paid all accrued and unpaid dividends on the preferred stock as of April 24, 2014.</t>
  </si>
  <si>
    <t>On 4/25/2014, Treasury entered into a securities purchase agreement with Provident Community Bankshares, Inc. (PCBS) and Park Sterling Corporation (Park Sterling) pursuant to which Treasury agreed to sell to Park Sterling the CPP preferred stock and warrant issued by PCBS, subject to the conditions specified in such agreement. The sale was completed on 4/30/2014.</t>
  </si>
  <si>
    <t>On 4/30/2014, Treasury completed the exchange of its Northern States Financial Corporation preferred stock for common stock, pursuant to an exchange agreement, dated as of 4/29/2014, with Northern States Financial Corporation, and immediately sold the resulting Northern States Financial Corporation common stock, pursuant to securities purchase agreements, each dated as of 4/29/14, with Blue Pine Financial Opportunities Fund II, LP, EJF Sidecar Fund, Series LLC, Endeavour Regional Bank Opportunities Fund L.P., Endeavour Regional Bank Opportunities Fund II L.P., Hot Creek Investors, L.P.,JCSD Partners, LP, and PRB Investors, LP.</t>
  </si>
  <si>
    <t>On 5/23/2014 Treasury completed the sale of its CommunityOne Bancorp common stock in an underwritten public offering.</t>
  </si>
  <si>
    <t>On 5/30/2014, Treasury entered into a securities purchase agreement with Highlands Independent Bancshares, Inc. ("Highlands") and HCBF Holding Company, Inc. ("HCBF") pursuant to which Treasury agreed to sell to HCBF the CPP preferred stock issued by Highlands, subject to the conditions specified in such agreement.  The sale was completed on 10/24/2014.</t>
  </si>
  <si>
    <t>On 6/30/2014, BCB Holding Company, Inc. (the “Institution”) repurchased their preferred and warrant preferred shares from Treasury and funds were wired from the Institution to the Bank of New York Mellon (BNYM) for the benefit of Treasury.  The repurchase was finalized after the close of business on 6/30/14 and the funds were subsequently transferred from BNYM to Treasury on 7/1/2014.</t>
  </si>
  <si>
    <t>On 8/28/2014, Treasury entered into an agreement with Central Bancorp, Inc. and Hanmi Financial Corporation, in connection with a merger, pursuant to which Treasury agreed to sell its Central Bancorp, Inc. CPP preferred stock (including warrant preferred stock) to Hanmi Financial Corporation for (i) $23,625,000, plus (ii) all accrued and unpaid dividends, subject to the satisfaction of the conditions specified in the agreement.  The sale was completed on 8/29/2014.</t>
  </si>
  <si>
    <t>On 10/17/2014, Treasury completed the exchange of its Regent Bancorp, Inc. preferred stock and warrant-preferred stock for common stock, pursuant to an exchange agreement, dated as of 10/16/2014, with Regent Bancorp, Inc., and immediately sold the resulting Regent Bancorp, Inc. common stock to purchasers pursuant to securities purchase agreements dated as of 10/16/2014.</t>
  </si>
  <si>
    <t>On 10/30/2014, Treasury entered into an agreement with Columbia Banking System, Inc. (Columbia) pursuant to which Treasury agreed to sell its warrant in Intermountain Community Bancorp to Columbia subject to the satisfaction of the conditions specified in the agreement.  The sale was completed on 10/31/2014.</t>
  </si>
  <si>
    <t>The subsidiary bank of Rising Sun Bancorp, NBRS Financial, was closed by the Maryland Office of the Commissioner of Financial Regulation, and the FDIC was named Receiver on Friday, 10/17/2014.</t>
  </si>
  <si>
    <t>The subsidiary bank of Western Community Bancshares, Inc., Frontier Bank, was closed by the Office of the Comptroller of the Currency, and the FDIC was named Receiver on Friday, 11/7/2014.</t>
  </si>
  <si>
    <t>On 9/8/2014, Treasury gave Credit Suisse Securities (USA) LLC discretionary authority, as its sales agent, to sell subject to certain parameters shares of common stock from time to time during the period ending on 12/7/2014.  Completion of the sale under this authority occurred on December 5, 2014.</t>
  </si>
  <si>
    <t>On 12/10/2014, Treasury sold all of its preferred stock issued by NCAL Bancorp to purchasers for total proceeds of $3.9 million, pursuant to a securities purchase agreement dated as of November 25, 2014.</t>
  </si>
  <si>
    <t>As a result of the merger of Farmers &amp; Merchants Bancshares, Inc. into Allegiance Bancshares, Inc., the outstanding preferred stock and warrant preferred stock issued by Farmers &amp; Merchants Bancshares, Inc. was exchanged for a like amount of securities issued by Allegiance Bancshares, Inc., pursuant to the terms of an agreement among Treasury, Farmers &amp; Merchants Bancshares, Inc. and Allegiance Bancshares, Inc., entered into on 1/1/2015.</t>
  </si>
  <si>
    <t>On 12/11/2014, Treasury gave Credit Suisse Securities (USA) LLC discretionary authority, as its sales agent, to sell subject to certain parameters shares of common stock from time to time during the period ending on 3/8/2015.  Completion of the sale under this authority occurred on 3/6/2015.</t>
  </si>
  <si>
    <t>On 03/17/2015, Treasury sold all of its preferred stock issued by U.S. Century Bank to purchasers for total proceeds of $12.3 million, pursuant to a securities purchase agreement dated as of March 17, 2015.</t>
  </si>
  <si>
    <t>Footnote Description</t>
  </si>
  <si>
    <t>CAPITAL PURCHASE PROGRAM - CITIGROUP, INC.</t>
  </si>
  <si>
    <t>COMMON STOCK DISPOSITION</t>
  </si>
  <si>
    <r>
      <t>Pricing Mechanism</t>
    </r>
    <r>
      <rPr>
        <b/>
        <vertAlign val="superscript"/>
        <sz val="12"/>
        <color indexed="8"/>
        <rFont val="Arial"/>
        <family val="2"/>
      </rPr>
      <t>6</t>
    </r>
  </si>
  <si>
    <t>Number of Shares</t>
  </si>
  <si>
    <r>
      <t>Proceeds</t>
    </r>
    <r>
      <rPr>
        <b/>
        <vertAlign val="superscript"/>
        <sz val="12"/>
        <color indexed="8"/>
        <rFont val="Arial"/>
        <family val="2"/>
      </rPr>
      <t>7</t>
    </r>
  </si>
  <si>
    <t>4/26/2010 -5/26/2010</t>
  </si>
  <si>
    <t>5/26/2010 - 6/30/2010</t>
  </si>
  <si>
    <t>7/23/2010 - 9/30/2010</t>
  </si>
  <si>
    <t>10/19/2010 - 12/6/2010</t>
  </si>
  <si>
    <t>Total Proceeds:</t>
  </si>
  <si>
    <t xml:space="preserve">1/ On April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May 26, 2010. </t>
  </si>
  <si>
    <t xml:space="preserve">2/ On May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June 30, 2010. </t>
  </si>
  <si>
    <t>3/ On July 23, 2010, Treasury gave Morgan Stanley &amp; Co. Incorporated (Morgan Stanley) discretionary authority, as its sales agent, to sell subject to certain parameters up to 1,500,000,000 shares of common stock from time to time during the period ending on September 30, 2010 (or upon completion of the sale). Completion of the sale under this authority occured on September 30, 2010.</t>
  </si>
  <si>
    <t>4/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t>
  </si>
  <si>
    <t>5/ On December 6, 2010, Treasury commenced an underwritten public offering of its remaining 2,417,407,607 shares. Closing of the offering is subject to the fulfillment of certain closing conditions.</t>
  </si>
  <si>
    <t>6/ The price set forth is the weighted average price for all sales of Citigroup, Inc. common stock made by Treasury over the course of the corresponding period.</t>
  </si>
  <si>
    <t>7/ Amount represents the gross proceeds to Treasury.</t>
  </si>
  <si>
    <t>AUTOMOTIVE INDUSTRY FINANCING PROGRAM</t>
  </si>
  <si>
    <t>Initial Investment</t>
  </si>
  <si>
    <t>Exchange/Transfer/Other Details</t>
  </si>
  <si>
    <t>Treasury Investment After Exchange/Transfer/Other</t>
  </si>
  <si>
    <r>
      <t>Payment or Disposition</t>
    </r>
    <r>
      <rPr>
        <b/>
        <vertAlign val="superscript"/>
        <sz val="11"/>
        <rFont val="Arial"/>
        <family val="2"/>
      </rPr>
      <t>1</t>
    </r>
  </si>
  <si>
    <t>City, State</t>
  </si>
  <si>
    <t>Transaction Type</t>
  </si>
  <si>
    <t>Seller</t>
  </si>
  <si>
    <t xml:space="preserve">Description </t>
  </si>
  <si>
    <t>Pricing Mechanism</t>
  </si>
  <si>
    <t xml:space="preserve"> Date</t>
  </si>
  <si>
    <t>Type</t>
  </si>
  <si>
    <t>Obligor</t>
  </si>
  <si>
    <t>Description</t>
  </si>
  <si>
    <t>Amount/Equity %</t>
  </si>
  <si>
    <t>Amount/ Proceeds</t>
  </si>
  <si>
    <t>Remaining Investment Description</t>
  </si>
  <si>
    <t>Remaining Investment Amount/Equity %</t>
  </si>
  <si>
    <t>GMAC (Ally)</t>
  </si>
  <si>
    <t>Detroit, MI</t>
  </si>
  <si>
    <t>Purchase</t>
  </si>
  <si>
    <t>GMAC</t>
  </si>
  <si>
    <t>Par</t>
  </si>
  <si>
    <t>Exchange for convertible preferred stock</t>
  </si>
  <si>
    <t>N/A</t>
  </si>
  <si>
    <t>21, 22</t>
  </si>
  <si>
    <t>Convertible Preferred Stock</t>
  </si>
  <si>
    <r>
      <t xml:space="preserve">Disposition </t>
    </r>
    <r>
      <rPr>
        <vertAlign val="superscript"/>
        <sz val="11"/>
        <rFont val="Arial"/>
        <family val="2"/>
      </rPr>
      <t>38</t>
    </r>
  </si>
  <si>
    <t>Convertible Preferred Stock w/ Exercised Warrants</t>
  </si>
  <si>
    <t>Partial conversion of  preferred stock for common stock</t>
  </si>
  <si>
    <t>3, 26, 32, 38</t>
  </si>
  <si>
    <r>
      <t>Partial Disposition</t>
    </r>
    <r>
      <rPr>
        <vertAlign val="superscript"/>
        <sz val="11"/>
        <rFont val="Arial"/>
        <family val="2"/>
      </rPr>
      <t>40</t>
    </r>
  </si>
  <si>
    <t>22, 26</t>
  </si>
  <si>
    <r>
      <t>Partial Disposition</t>
    </r>
    <r>
      <rPr>
        <vertAlign val="superscript"/>
        <sz val="11"/>
        <rFont val="Arial"/>
        <family val="2"/>
      </rPr>
      <t>41</t>
    </r>
  </si>
  <si>
    <r>
      <t>Partial Disposition</t>
    </r>
    <r>
      <rPr>
        <vertAlign val="superscript"/>
        <sz val="11"/>
        <rFont val="Arial"/>
        <family val="2"/>
      </rPr>
      <t>42</t>
    </r>
  </si>
  <si>
    <r>
      <t>Partial Disposition</t>
    </r>
    <r>
      <rPr>
        <vertAlign val="superscript"/>
        <sz val="11"/>
        <rFont val="Arial"/>
        <family val="2"/>
      </rPr>
      <t>43</t>
    </r>
  </si>
  <si>
    <r>
      <t>Partial Disposition</t>
    </r>
    <r>
      <rPr>
        <vertAlign val="superscript"/>
        <sz val="11"/>
        <rFont val="Arial"/>
        <family val="2"/>
      </rPr>
      <t>44</t>
    </r>
    <r>
      <rPr>
        <sz val="11"/>
        <color theme="1"/>
        <rFont val="Calibri"/>
        <family val="2"/>
        <scheme val="minor"/>
      </rPr>
      <t/>
    </r>
  </si>
  <si>
    <r>
      <t>Partial Disposition</t>
    </r>
    <r>
      <rPr>
        <vertAlign val="superscript"/>
        <sz val="11"/>
        <rFont val="Arial"/>
        <family val="2"/>
      </rPr>
      <t>45</t>
    </r>
    <r>
      <rPr>
        <sz val="11"/>
        <color theme="1"/>
        <rFont val="Calibri"/>
        <family val="2"/>
        <scheme val="minor"/>
      </rPr>
      <t/>
    </r>
  </si>
  <si>
    <t>Trust Preferred Securities w/ Exercised Warrants</t>
  </si>
  <si>
    <t>Exchange for amended and restated Trust Preferred Securities</t>
  </si>
  <si>
    <t>Trust Preferred Securities</t>
  </si>
  <si>
    <r>
      <t xml:space="preserve">Disposition </t>
    </r>
    <r>
      <rPr>
        <vertAlign val="superscript"/>
        <sz val="11"/>
        <rFont val="Arial"/>
        <family val="2"/>
      </rPr>
      <t>28</t>
    </r>
  </si>
  <si>
    <t>General Motors</t>
  </si>
  <si>
    <t>General Motors Corporation</t>
  </si>
  <si>
    <t>Debt Obligation</t>
  </si>
  <si>
    <t>Exchange for equity interest in GMAC</t>
  </si>
  <si>
    <t>Debt Obligation w/ Additional Note</t>
  </si>
  <si>
    <t>Exchange for preferred and common stock in New GM</t>
  </si>
  <si>
    <t>General Motors Company</t>
  </si>
  <si>
    <t>10, 11, 24</t>
  </si>
  <si>
    <t>Repayment</t>
  </si>
  <si>
    <t>10, 11, 25</t>
  </si>
  <si>
    <r>
      <t xml:space="preserve">Partial Disposition </t>
    </r>
    <r>
      <rPr>
        <vertAlign val="superscript"/>
        <sz val="11"/>
        <rFont val="Arial"/>
        <family val="2"/>
      </rPr>
      <t>25</t>
    </r>
  </si>
  <si>
    <r>
      <t xml:space="preserve">Partial Disposition </t>
    </r>
    <r>
      <rPr>
        <vertAlign val="superscript"/>
        <sz val="11"/>
        <rFont val="Arial"/>
        <family val="2"/>
      </rPr>
      <t>33</t>
    </r>
  </si>
  <si>
    <r>
      <t xml:space="preserve">Partial Disposition </t>
    </r>
    <r>
      <rPr>
        <vertAlign val="superscript"/>
        <sz val="11"/>
        <rFont val="Arial"/>
        <family val="2"/>
      </rPr>
      <t>34</t>
    </r>
  </si>
  <si>
    <r>
      <t xml:space="preserve">Partial Disposition </t>
    </r>
    <r>
      <rPr>
        <vertAlign val="superscript"/>
        <sz val="11"/>
        <rFont val="Arial"/>
        <family val="2"/>
      </rPr>
      <t>35</t>
    </r>
  </si>
  <si>
    <r>
      <t xml:space="preserve">Partial Disposition </t>
    </r>
    <r>
      <rPr>
        <vertAlign val="superscript"/>
        <sz val="11"/>
        <rFont val="Arial"/>
        <family val="2"/>
      </rPr>
      <t>36</t>
    </r>
  </si>
  <si>
    <r>
      <t xml:space="preserve">Partial Disposition </t>
    </r>
    <r>
      <rPr>
        <vertAlign val="superscript"/>
        <sz val="11"/>
        <rFont val="Arial"/>
        <family val="2"/>
      </rPr>
      <t>37</t>
    </r>
  </si>
  <si>
    <r>
      <t xml:space="preserve">Partial Disposition </t>
    </r>
    <r>
      <rPr>
        <vertAlign val="superscript"/>
        <sz val="11"/>
        <rFont val="Arial"/>
        <family val="2"/>
      </rPr>
      <t>39</t>
    </r>
  </si>
  <si>
    <t>General Motors Holdings LLC</t>
  </si>
  <si>
    <t>11, 12</t>
  </si>
  <si>
    <t>Partial Repayment</t>
  </si>
  <si>
    <t>Transfer of debt to New GM</t>
  </si>
  <si>
    <t>Debt left at Old GM</t>
  </si>
  <si>
    <t>Motors Liquidation Company</t>
  </si>
  <si>
    <t>Right to recover proceeds</t>
  </si>
  <si>
    <t>Chrysler FinCo</t>
  </si>
  <si>
    <t>Farmington Hills, MI</t>
  </si>
  <si>
    <t>Additional Note</t>
  </si>
  <si>
    <t>Repayment*</t>
  </si>
  <si>
    <t>-</t>
  </si>
  <si>
    <t>Chrysler</t>
  </si>
  <si>
    <t>Auburn Hills, MI</t>
  </si>
  <si>
    <t>Chrysler Holding</t>
  </si>
  <si>
    <t>Transfer of debt to New Chrysler</t>
  </si>
  <si>
    <t>Debt obligation w/ additional note</t>
  </si>
  <si>
    <r>
      <t xml:space="preserve">Termination and settlement payment </t>
    </r>
    <r>
      <rPr>
        <vertAlign val="superscript"/>
        <sz val="11"/>
        <rFont val="Arial"/>
        <family val="2"/>
      </rPr>
      <t>20</t>
    </r>
  </si>
  <si>
    <t>Old Chrysler</t>
  </si>
  <si>
    <t>Completion of bankruptcy proceeding; transfer of collateral security to liquidation trust</t>
  </si>
  <si>
    <t>Old Carco Liquidation Trust</t>
  </si>
  <si>
    <t>Proceeds from sale of collateral</t>
  </si>
  <si>
    <t>New Chrysler</t>
  </si>
  <si>
    <t>Debt Obligation w/ Additional Note, Zero Coupon Note, Equity</t>
  </si>
  <si>
    <t>Issuance of equity in New Chrysler</t>
  </si>
  <si>
    <t>Chrysler Group LLC</t>
  </si>
  <si>
    <t>19, 31</t>
  </si>
  <si>
    <t>Debt obligation w/ additional note &amp; zero coupon note</t>
  </si>
  <si>
    <t>Repayment - Principal</t>
  </si>
  <si>
    <r>
      <t xml:space="preserve">Termination of undrawn facility </t>
    </r>
    <r>
      <rPr>
        <vertAlign val="superscript"/>
        <sz val="11"/>
        <rFont val="Arial"/>
        <family val="2"/>
      </rPr>
      <t>31</t>
    </r>
  </si>
  <si>
    <t>Repayment* - Additional Note</t>
  </si>
  <si>
    <t>Repayment* - Zero Coupon Note</t>
  </si>
  <si>
    <t>Common equity</t>
  </si>
  <si>
    <t>Disposition</t>
  </si>
  <si>
    <t>Total Initial Investment Amount</t>
  </si>
  <si>
    <t>Total Payments</t>
  </si>
  <si>
    <t>Additional Proceeds *</t>
  </si>
  <si>
    <t>Total Treasury Investment Amount</t>
  </si>
  <si>
    <t>Footnotes appear on following page.</t>
  </si>
  <si>
    <t>As used in this table and its footnotes:</t>
  </si>
  <si>
    <t>GMAC refers to GMAC Inc., formerly known as GMAC LLC., and now known as Ally Financial, Inc. ("Ally").</t>
  </si>
  <si>
    <t>"Old GM" refers to General Motors Corporation, which is now known as Motors Liquidation Company.</t>
  </si>
  <si>
    <t>"New GM" refers to General Motors Company, the company that purchased Old GM's assets on 7/10/2009 in a sale pursuant to section 363 of the Bankruptcy Code.  See also footnote 11.</t>
  </si>
  <si>
    <t>"Chrysler FinCo" refers to Chrysler Financial Services Americas LLC.</t>
  </si>
  <si>
    <t>"Chrysler Holding" refers to CGI Holding LLC, the company formerly known as "Chrysler Holding LLC".</t>
  </si>
  <si>
    <t>"Old Chrysler" refers to Old Carco LLC (fka Chrysler LLC).</t>
  </si>
  <si>
    <t>"New Chrysler" refers to Chrysler Group LLC, the company that purchased Old Chrysler's assets on 6/10/2009 in a sale pursuant to section 363 of the Bankruptcy Code.</t>
  </si>
  <si>
    <t>1.   Payment amount does not include accrued and unpaid interest on a debt obligation, which must be paid at the time of principal repayment.</t>
  </si>
  <si>
    <t xml:space="preserve">2.   Treasury committed to lend General Motors Corporation up to $1,000,000,000.  The ultimate funding was dependent upon the level of investor participation in GMAC LLC's rights offering.  The amount has been updated to reflect the final level of funding.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</si>
  <si>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</si>
  <si>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t>4.   This transaction is an amendment to Treasury's 12/31/2008 agreement with Old GM (the "Old GM Loan"), which brought the total loan amount to $15,400,000,000.</t>
  </si>
  <si>
    <t>5.   This transaction was a further amendment to the Old GM Loan, which brought the total loan amount to $19,400,000,000.</t>
  </si>
  <si>
    <t>6.   This transaction was a further amendment to the Old GM Loan, which brought the total loan amount to $19,760,624,198.  The $360,624,198 loan was used to capitalize GM Warranty LLC, a special purpose vehicle created by Old GM .  On 7/10/2009, the principal amount was included in the $7.07 billion of debt assumed by the new GM, as explained in footnote 10.</t>
  </si>
  <si>
    <t>7.   On 7/10/2009, the principal amount outstanding under the Old GM Loan and interest accrued thereunder were extinguished and exchanged for privately placed preferred and common equity in New GM.  (See green lines in the table above.)</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</si>
  <si>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</si>
  <si>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</si>
  <si>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10.  In total, for the exchange of the Old GM Loan and the GM DIP Loan (other than as explained in footnote 9), Treasury received $2.1 billion in preferred shares and 60.8% of the common shares of New GM.  (See transactions marked by green lines in the table above.)</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</si>
  <si>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</si>
  <si>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12.  Pursuant to a corporate reorganization completed on 10/19/2009, Treasury's loan with New GM was assigned and assumed by General Motors Holdings LLC.</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</si>
  <si>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</si>
  <si>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14.  This transaction was an amendment to Treasury's 1/2/2009 agreement with Chrysler Holding.  As of 4/30/2009, Treasury's obligation to lend any funds committed under this amendment had terminated.  No funds were disbursed.</t>
  </si>
  <si>
    <t xml:space="preserve">15.  The loan was used to capitalize Chrysler Warranty SPV LLC, a special purpose vehicle created by Old Chrysler.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</si>
  <si>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Chrysler DIP Loan.</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</si>
  <si>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</si>
  <si>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</si>
  <si>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19.  Pursuant to the agreement explained in footnote 18, $500 million of this debt obligation was assumed by New Chrysler. </t>
  </si>
  <si>
    <t>20.  Under loan agreement, as amended on 7/23/2009, Treasury was entitled to proceeds Chrysler Holdco received from Chrysler FinCo equal to the greater of $1.375 billion or 40% of the equity value of Chrysler FinCo.   Pursuant to a termination agreement dated 5/14/2010, Treasury agreed to accept a settlement payment of $1.9 billion as satisfaction in full of all existing debt obligations (including additional notes and accrued and unpaid interest) of Chrysler Holdco, and upon receipt of such payment to terminate all such obligations.</t>
  </si>
  <si>
    <t xml:space="preserve">21.  Amount of the Treasury investment exchange includes the exercised warrants from Treasury's initial investments.  </t>
  </si>
  <si>
    <t xml:space="preserve">22.  Under the terms of an agreement dated 12/30/2009, the convertible preferred shares will mandatorily convert to common stock under the conditions and the conversion price as set forth in the terms of the agreement.  </t>
  </si>
  <si>
    <t>23. On April 30, 2010, the Plan of Liquidation for the debtors of Old Chrysler approved by the respective bankruptcy court became effective (the “Liquidation Plan”).  Under the Liquidation Plan, the loan Treasury had provided to Old Chrysler was extinguished without repayment, and all assets of Old Chrysler were transferred to a liquidation trust.  Treasury retained the right to recover the proceeds from the liquidation from time to time of the specified collateral security attached to such loan.</t>
  </si>
  <si>
    <t>24. On October 27, 2010, Treasury accepted an offer by General Motors Company (GM) to repurchase all of the approximately $2.1 billion preferred stock at a price per share of $25.50, which is equal to 102% of the liquidation preference, subject to the closing of the proposed initial public offering of GM’s common stock. The repurchase was completed on 12/15/2010.</t>
  </si>
  <si>
    <t>25. On 11/17/2010, Treasury agreed to sell 358,546,795 shares of common stock at $32.7525 per share (which represents the $33 public sale price less underwriting discounts and fees) pursuant to an underwriting agreement.  Following settlement, the  net proceeds to Treasury were $11,743,303,903.  On 11/26/2010, the underwriters exercised their option to purchase an additional 53,782,019 shares of common stock from Treasury at the same purchase price resulting in additional proceeds of  $1,761,495,577. Treasury's aggregate net proceeds from the sale of common stock pursuant to the underwriting agreement total $13,504,799,480.</t>
  </si>
  <si>
    <t>26. On 12/30/2010, Treasury converted $5,500,000,000 of the total convertible preferred stock then outstanding and held by Treasury (including exercised warrants) into 531,850 shares of common stock of Ally.  Following this conversion, Treasury holds $5,937,500,000 of convertible preferred stock.</t>
  </si>
  <si>
    <t>27. On 3/1/2011, Treasury entered into an agreement with Ally Financial, Inc. (Ally) and certain other parties to amend and restate the $2,667,000,000 in aggregate liquidation preference of its Ally trust preferred securities so to facilitate a public underwritten offering.  At the time of amendment and restatement, Treasury received all outstanding accrued and unpaid dividends and a distribution fee of $28,170,000.</t>
  </si>
  <si>
    <t>28. On 3/2/2011, Treasury entered into an underwritten offering for all of its Ally trust preferred securities, the proceeds of which were $2,638,830,000, which together with the distribution fee referred to in footnote 27, provided total disposition proceeds to Treasury of $2,667,000,000.  This amount does not include the accumulated and unpaid dividends on the trust preferred securities from the date of the amendment and restatement through but excluding the closing date that Treasury will receive separately at settlement.</t>
  </si>
  <si>
    <t>29. On March 31, 2011, the Plan of Liquidation for Motors Liquidation Company (Old GM) became effective, Treasury’s $986 million loan to Old GM was converted to an administrative claim and the assets remaining with Old GM, including Treasury's liens on certain collateral and other rights attached to the loan, were transferred to liquidation trusts. On December 15, 2011, Old GM was dissolved, as required by the Plan of Liquidation. Treasury retained the right to recover additional proceeds; however, any additional recovery is dependent on actual liquidation proceeds and pending litigation.</t>
  </si>
  <si>
    <t>30. In June 2009, Treasury provided a $6.6 billion loan commitment to Chrysler Group LLC and received a 9.9 percent equity ownership in Chrysler Group LLC (Chrysler).  In January and April 2011, Chrysler met the first and second of three performance related milestones. As a result, Fiat’s ownership automatically increased from 20% to 30%, and Treasury’s ownership was reduced to 8.6%.  On May 24, 2011, Fiat, through the exercise of an equity call option, purchased an incremental 16% fully diluted ownership interest in Chrysler for $1.268 billion, reducing Treasury’s ownership to 6.6% (or 6.0% on a fully diluted basis).  On July 21, 2011, Fiat, through the exercise of an equity call option, purchased Treasury’s ownership interest for $500 million.  In addition, Fiat paid $60 million to Treasury for its rights under an agreement with the UAW retirement trust pertaining to the trust's shares in Chrysler.</t>
  </si>
  <si>
    <t>31 On May 24, 2011, Chrysler Group LLC terminated its ability to draw on the remaining $2.066 billion outstanding under this loan facility.</t>
  </si>
  <si>
    <t>32. On November 1, 2011, Treasury received a $201,345.42 pro-rata tax distribution on its common stock from Ally Financial, Inc. pursuant to the terms of the Sixth Amended and Restated Limited Liability Company Operating Agreement of GMAC LLC dated May 22, 2009.</t>
  </si>
  <si>
    <t>33. On 12/21/2012, Treasury sold 200,000,000 shares of common stock at $27.50 per share pursuant to a letter agreement. Following settlement, the net proceeds to Treasury were $5,500,000,000.</t>
  </si>
  <si>
    <t>34.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</si>
  <si>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35. On 6/12/2013, Treasury sold 30,000,000 shares of GM common stock in a registered public offering at $34.41 per share for net proceeds to Treasury of $ 1,031,700,000.</t>
  </si>
  <si>
    <t>36.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</si>
  <si>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37.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</si>
  <si>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38. On November 20, 2013, Ally completed a private placement of an aggregate of 216,667 shares of its common stock for an aggregate price of approximately $1.3 billion and the repurchase of all outstanding shares of its Fixed Rate Cumulative Mandatorily Convertible Preferred Stock, Series F-2, held by Treasury, including payment for the elimination or relinquishment of any right to receive additional shares of common stock to be issued (the “Share Adjustment Right”). Ally paid to Treasury a total of approximately $5.93 billion for the repurchase of the Series F-2 Preferred Stock and the elimination of the Share Adjustment Right. As a result of the private placement, Treasury's common stock ownership stake was diluted from 73.8 percent to 63.45 percent.  Treasury continues to own 981,971 shares of common stock in Ally.</t>
  </si>
  <si>
    <t>39.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</si>
  <si>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 xml:space="preserve">40. On January 23, 2014, Treasury sold 410,000 shares of Ally common stock in a private offering at $7,375 per share for gross proceeds of $3,023,750,000. </t>
  </si>
  <si>
    <t>41. On April 15, 2014, Treasury sold 95,000,000 shares of Ally common stock in an IPO at $25.00 per share for net proceeds of $2,375,000,000.</t>
  </si>
  <si>
    <t>42. On 5/14/2014, the underwriters partially exercised their option to purchase an additional 7,245,670 shares of Ally common stock from Treasury at $25.00 resulting in additional proceeds of $181,141,750.</t>
  </si>
  <si>
    <t>43.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</si>
  <si>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44. 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</si>
  <si>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45. On December 24, 2014, Treasury sold 54,926,296 shares of Ally common stock in an underwritten offering at $23.25 per share for net proceeds of $1,277,036,382.</t>
  </si>
  <si>
    <t>AUTOMOTIVE SUPPLIER SUPPORT PROGRAM</t>
  </si>
  <si>
    <t xml:space="preserve">Investment Description </t>
  </si>
  <si>
    <t>Investment Amount</t>
  </si>
  <si>
    <t>Adjustment Details</t>
  </si>
  <si>
    <r>
      <t>Payment or Disposition</t>
    </r>
    <r>
      <rPr>
        <b/>
        <vertAlign val="superscript"/>
        <sz val="11"/>
        <rFont val="Arial"/>
        <family val="2"/>
      </rPr>
      <t>4</t>
    </r>
  </si>
  <si>
    <t>Name of Institution</t>
  </si>
  <si>
    <t>Adjustment Date</t>
  </si>
  <si>
    <t>Adjustment Amount</t>
  </si>
  <si>
    <t>Adjusted or Final Investment Amount</t>
  </si>
  <si>
    <t>GM Supplier Receivables LLC</t>
  </si>
  <si>
    <t>Wilmington</t>
  </si>
  <si>
    <t>Partial repayment</t>
  </si>
  <si>
    <r>
      <t>Repayment</t>
    </r>
    <r>
      <rPr>
        <vertAlign val="superscript"/>
        <sz val="11"/>
        <color indexed="8"/>
        <rFont val="Arial"/>
        <family val="2"/>
      </rPr>
      <t>5</t>
    </r>
  </si>
  <si>
    <r>
      <t>Payment</t>
    </r>
    <r>
      <rPr>
        <vertAlign val="superscript"/>
        <sz val="11"/>
        <color indexed="8"/>
        <rFont val="Arial"/>
        <family val="2"/>
      </rPr>
      <t>6</t>
    </r>
  </si>
  <si>
    <t>None</t>
  </si>
  <si>
    <t>Chrysler Receivables SPV LLC</t>
  </si>
  <si>
    <r>
      <t>Payment</t>
    </r>
    <r>
      <rPr>
        <vertAlign val="superscript"/>
        <sz val="11"/>
        <color indexed="8"/>
        <rFont val="Arial"/>
        <family val="2"/>
      </rPr>
      <t>7</t>
    </r>
  </si>
  <si>
    <t>INITIAL TOTAL</t>
  </si>
  <si>
    <t>ADJUSTED TOTAL</t>
  </si>
  <si>
    <t>Total Repayments</t>
  </si>
  <si>
    <t>Total Proceeds from Additional Notes</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</si>
  <si>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</si>
  <si>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</si>
  <si>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t>3/ Treasury issued notice to the institution of the permanent reduced commitment on 7/8/2009; the reduction was effective on 7/1/2009.</t>
  </si>
  <si>
    <t>4/ Does not include accrued and unpaid interest due on the amount of principal repayment, which interest must be paid at the time of principal repayment.</t>
  </si>
  <si>
    <t>5/ All outstanding principal drawn under the credit agreement was repaid.</t>
  </si>
  <si>
    <t>6/ Treasury's commitment was $2.5 billion (see note 3).  As of 4/5/2010, Treasury's commitment to lend under the credit agreement had terminated and the borrower has paid its obligations with respect to the Additional Note.   The final investment amount reflects the total funds disbursed under the loan, all of which have been repaid.</t>
  </si>
  <si>
    <t>7/ Treasury's commitment was $1 billion (see note 3).  As of 4/7/2010, Treasury's commitment to lend under the credit agreement had terminated and the borrower has paid its obligations with respect to the Additional Note.   The final investment amount reflects the total funds disbursed under the loan, all of which have been repaid.</t>
  </si>
  <si>
    <t xml:space="preserve">Total Purchase Amount*    </t>
  </si>
  <si>
    <t>AUTOMOTIVE INDUSTRY FINANCING PROGRAM - GENERAL MOTORS COMPANY</t>
  </si>
  <si>
    <r>
      <t>Pricing Mechanism</t>
    </r>
    <r>
      <rPr>
        <b/>
        <vertAlign val="superscript"/>
        <sz val="11"/>
        <color indexed="8"/>
        <rFont val="Arial"/>
        <family val="2"/>
      </rPr>
      <t>1</t>
    </r>
  </si>
  <si>
    <r>
      <t>Proceeds</t>
    </r>
    <r>
      <rPr>
        <b/>
        <vertAlign val="superscript"/>
        <sz val="11"/>
        <color indexed="8"/>
        <rFont val="Arial"/>
        <family val="2"/>
      </rPr>
      <t>2</t>
    </r>
  </si>
  <si>
    <t>01/18/13 – 04/17/13</t>
  </si>
  <si>
    <t>05/6/13 – 9/13/2013</t>
  </si>
  <si>
    <t>9/26/13 – 11/20/13</t>
  </si>
  <si>
    <t>11/21/2013 - 12/9/2013</t>
  </si>
  <si>
    <t>1/ The price set forth is the weighted average price for all sales of General Motors Company common stock made by Treasury over the course of the corresponding period.</t>
  </si>
  <si>
    <t>2/ Amount represents the gross proceeds to Treasury.</t>
  </si>
  <si>
    <t>3/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</si>
  <si>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4/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</si>
  <si>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5/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</si>
  <si>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6/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</si>
  <si>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AUTOMOTIVE INDUSTRY FINANCING PROGRAM - ALLY FINANCIAL, INC.</t>
  </si>
  <si>
    <t>08/14/14 – 09/12/14</t>
  </si>
  <si>
    <t>09/12/14 - 10/16/14</t>
  </si>
  <si>
    <t>1/ The price set forth is the weighted average price for all sales of Ally Financial, Inc.(Ally) common stock made by Treasury over the course of the corresponding period.</t>
  </si>
  <si>
    <t>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</si>
  <si>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</si>
  <si>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TARGETED INVESTMENT PROGRAM</t>
  </si>
  <si>
    <t>Investment Description</t>
  </si>
  <si>
    <t>Capital Repayment Details</t>
  </si>
  <si>
    <t>Treasury Investment Remaining After Capital Repayment</t>
  </si>
  <si>
    <t>Final Disposition</t>
  </si>
  <si>
    <t>Capital Repayment Date</t>
  </si>
  <si>
    <t>Capital Repayment Amount</t>
  </si>
  <si>
    <t>Remaining Capital Amount</t>
  </si>
  <si>
    <t>Remaining Capital Description</t>
  </si>
  <si>
    <t>Final Disposition Date</t>
  </si>
  <si>
    <t>Final Disposition Description</t>
  </si>
  <si>
    <t>Final Disposition Proceeds</t>
  </si>
  <si>
    <t>Citigroup Inc.</t>
  </si>
  <si>
    <t>Trust Preferred Securities w/ Warrants</t>
  </si>
  <si>
    <t>Warrants</t>
  </si>
  <si>
    <t>A</t>
  </si>
  <si>
    <t>Bank of America Corporation</t>
  </si>
  <si>
    <t>TOTAL</t>
  </si>
  <si>
    <t>TOTAL CAPITAL REPAYMENT AMOUNT</t>
  </si>
  <si>
    <t>Total Warrant Proceeds</t>
  </si>
  <si>
    <t>TOTAL TREASURY TIP INVESTMENT AMOUNT</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</si>
  <si>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</si>
  <si>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2/ Repayment pursuant to Title VII, Section 7001 of the American Recovery and Reinvestment Act of 2009.</t>
  </si>
  <si>
    <t>3/ For final disposition of warrants, "R" represents proceeds from a repurchase of warrants by the financial institution, and "A" represents the proceeds to Treasury, after underwriting fees, from a sale by Treasury in a registered public offering of the warrants issued by the financial institution.</t>
  </si>
  <si>
    <t>ASSET GUARANTEE PROGRAM</t>
  </si>
  <si>
    <t>Premium</t>
  </si>
  <si>
    <t>Payment or Disposition</t>
  </si>
  <si>
    <t>Guarantee Limit</t>
  </si>
  <si>
    <t>Remaining Premium Description</t>
  </si>
  <si>
    <t>Remaining Premium Amount</t>
  </si>
  <si>
    <t>Guarantee</t>
  </si>
  <si>
    <t>Master Agreement</t>
  </si>
  <si>
    <t>Exchange preferred stock for trust preferred securities</t>
  </si>
  <si>
    <t>Partial cancellation for early termination of guarantee</t>
  </si>
  <si>
    <t>Exchange trust preferred securities for trust preferred securities</t>
  </si>
  <si>
    <t>Warrant Auction</t>
  </si>
  <si>
    <t>Termination</t>
  </si>
  <si>
    <t>Termination Agreement</t>
  </si>
  <si>
    <t>Trust preferred securities received from the FDIC</t>
  </si>
  <si>
    <t>Exchange Trust preferred securities for subordinated note</t>
  </si>
  <si>
    <t>Subordinated Note</t>
  </si>
  <si>
    <t>Total Proceeds</t>
  </si>
  <si>
    <t>1/ In consideration for the guarantee, Treasury received $4.03 billion of preferred stock, which pays 8% interest.</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</si>
  <si>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</si>
  <si>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</si>
  <si>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4/ On 9/29/2010, Treasury entered into an agreement with Citigroup Inc. to exchange $2,234,000,000 in aggregate liquidation preference of its trust preferred securities for $2,246,000,000 in aggregate liquidation preference of trust preferred securities with certain modified terms.  At the time of exchange, Citigroup Inc. paid the outstanding accrued and unpaid dividends.</t>
  </si>
  <si>
    <t>5/ On 9/30/2010, Treasury entered into underwritten offering of the trust preferred securities, the gross proceeds of which do not include accumulated and unpaid distributions from the date of the exchange through the closing date.</t>
  </si>
  <si>
    <t xml:space="preserve">6/ 12/28/2012, as contemplated by the Termination Agreement and the Letter Agreement dated 12/23/2009, between Treasury and the Federal Deposit Insurance Corporation (FDIC), Treasury received from the FDIC, Citigroup Inc. trust preferred securities in aggregate liquidation preference equal to $800 million and approximately $183 million in dividend and interest payments from those securities. </t>
  </si>
  <si>
    <t>7/ On 2/4/2013, Treasury exchanged $800 million in Citigroup Capital XXXIII Trust Preferred Securities (TruPs) for $894 million in Citigroup subordinated notes pursuant to an agreement between Citigroup and Treasury executed on 2/4/2013. Accrued interest on the TruPs was received at the time of the exchange.</t>
  </si>
  <si>
    <t>8/ On 2/8/2013, Treasury completed the sale of its Citigroup subordinated notes for $894 million plus accrued interest, pursuant to an underwriting agreement executed on 2/8/2012.</t>
  </si>
  <si>
    <t>AMERICAN INTERNATIONAL GROUP, INC. (AIG) INVESTMENT PROGRAM</t>
  </si>
  <si>
    <t>(formerly referred to as Systemically Significant Failing Institutions Program)</t>
  </si>
  <si>
    <t>Note</t>
  </si>
  <si>
    <t xml:space="preserve">Date </t>
  </si>
  <si>
    <t xml:space="preserve">Seller </t>
  </si>
  <si>
    <t>Purchase Details</t>
  </si>
  <si>
    <t>Exchange/Transfer Details</t>
  </si>
  <si>
    <t xml:space="preserve">Name of Institution </t>
  </si>
  <si>
    <t xml:space="preserve">City </t>
  </si>
  <si>
    <t xml:space="preserve">State </t>
  </si>
  <si>
    <t xml:space="preserve">Transaction Type </t>
  </si>
  <si>
    <t>AIG</t>
  </si>
  <si>
    <t>Preferred Stock w/ Warrants                              (Series D)</t>
  </si>
  <si>
    <t>Exchange</t>
  </si>
  <si>
    <t>Preferred Stock w/ Warrants (Series E)</t>
  </si>
  <si>
    <t xml:space="preserve">Par </t>
  </si>
  <si>
    <t>See table below for exchange/transfer details in connection with the recapitalization conducted on 1/14/2011.</t>
  </si>
  <si>
    <t>2, 3</t>
  </si>
  <si>
    <t>Preferred Stock w/ Warrants                            (Series F)</t>
  </si>
  <si>
    <t>Investment</t>
  </si>
  <si>
    <t>Proceeds</t>
  </si>
  <si>
    <t>Warrants (Series D)</t>
  </si>
  <si>
    <t>Repurchase</t>
  </si>
  <si>
    <t>Warrants (Series F)</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</si>
  <si>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had an additional obligation to Treasury of $1,604,576,000 to reflect the cumulative unpaid dividends for the Series D Preferred Shares due to Treasury through and including the exchange date.</t>
  </si>
  <si>
    <t>2/ The investment amount reflected Treasury's commitment to invest up to $30 billion less a reduction of $165 million representing retention payments AIG Financial Products made to its employees in March 2009.</t>
  </si>
  <si>
    <t>3/ This transaction does not include AIG's commitment fee of an additional $165 million paid from its operating income over the life of the facility. A $55 million payment was received by Treasury on 12/17/2010. The remaining $110 million payment was received by Treasury on 05/27/2011.</t>
  </si>
  <si>
    <t>AIG POST-RECAPITALIZATION</t>
  </si>
  <si>
    <t>Recapitalization</t>
  </si>
  <si>
    <t>Treasury Holdings Post-Recapitalization</t>
  </si>
  <si>
    <t>Amount / Shares</t>
  </si>
  <si>
    <r>
      <t xml:space="preserve">Proceeds </t>
    </r>
    <r>
      <rPr>
        <b/>
        <vertAlign val="superscript"/>
        <sz val="11"/>
        <rFont val="Arial"/>
        <family val="2"/>
      </rPr>
      <t>8</t>
    </r>
  </si>
  <si>
    <t>Remaining Recap Investment Amount, Shares, or Equity %</t>
  </si>
  <si>
    <t>Preferred Stock (Series F)</t>
  </si>
  <si>
    <t>Preferred Stock (Series G)</t>
  </si>
  <si>
    <t>Cancellation</t>
  </si>
  <si>
    <t>AIA Preferred Units</t>
  </si>
  <si>
    <t>Payment</t>
  </si>
  <si>
    <t>ALICO Junior Preferred Interests</t>
  </si>
  <si>
    <t>Partial Disposition</t>
  </si>
  <si>
    <t>Preferred Stock (Series E)</t>
  </si>
  <si>
    <t>Common Stock (non-TARP)</t>
  </si>
  <si>
    <t>Transfer</t>
  </si>
  <si>
    <t>4/ On 1/14/2011, (A) Treasury exchanged $27,835,000,000 of Treasury's investment in AIG's Fixed Rate Non-Cumulative Perpetual Preferred Stock (Series F) which is equal to the amount funded (including amounts drawn at closing) under the Series F equity capital facility, for (i) the transferred SPV preferred interests and  (ii) 167,623,733 shares of AIG Common Stock, and (B) Treasury exchanged $2,000,000,000 of undrawn Series F for 20,000 shares of preferred stock under the new Series G Cumulative Mandatory Convertible Preferred Stock equity capital facility under which AIG has the right to draw up to $2,000,000,000.</t>
  </si>
  <si>
    <t>5/ On 1/14/2011, Treasury exchanged an amount equivalent to the $40 billion initial investment plus capitalized interest from the April 2009 exchange (see note 1 above) of Fixed Rate Non-Cumulative Perpetual Preferred Stock (Series E) for 924,546,133 shares of AIG Common Stock.</t>
  </si>
  <si>
    <t>6/ On 1/14/2011, Treasury received 562,868,096 shares of AIG Common Stock from the AIG Credit Facility Trust, which trust was established in connection with the credit facility between AIG and the Federal Reserve Bank of New York.  This credit facility was repaid and terminated pursuant to this recapitalization transaction.  The trust had received 562,868,096 shares of AIG common stock in exchange for AIG's Series C Perpetual, Convertible Participating Preferred Stock, which was previously held by the trust for the benefit of the U.S. Treasury.</t>
  </si>
  <si>
    <t>7/ The amount of Treasury's AIA Preferred Units and ALICO Junior Preferred Interests holdings do not reflect preferred returns on the securities that accrue quarterly.</t>
  </si>
  <si>
    <t>8/ Proceeds include amounts applied to pay (i) accrued preferred returns and (ii) redeem the outstanding liquidation amount.</t>
  </si>
  <si>
    <t>9/ On 5/27/2011, Treasury completed the sale of 200,000,000 shares of common stock at $29.00 per share for total proceeds of $5,800,000,000, pursuant to an underwriting agreement executed on 05/24/2011.</t>
  </si>
  <si>
    <t>10/ On 5/27/2011, pursuant to the terms of the agreements governing the Preferred Stock (Series G), the available amount of the Preferred Stock (Series G) was reduced to $0 as a result of AIG’s primary offering of its common stock and the Preferred Stock (Series G) was cancelled.</t>
  </si>
  <si>
    <t>11/ On 3/13/2012, Treasury completed the sale of 206,896,552 shares of common stock at $29.00 per share for total proceeds of $6,000,000,008, pursuant to an underwriting agreement executed on 3/8/2012.</t>
  </si>
  <si>
    <t>12/ On 5/10/2012, Treasury completed the sale of 188,524,589 shares of common stock at $30.50 per share for total proceeds of $5,749,999,965, pursuant to an underwriting agreement executed on 5/6/2012.</t>
  </si>
  <si>
    <t>13/ On 8/8/2012, Treasury completed the sale of 188,524,590 shares of common stock at $30.50 per share for total proceeds of $5,749,999,995, pursuant to an underwriting agreement executed on 8/3/2012.</t>
  </si>
  <si>
    <t>14/ On 9/14/2012, Treasury completed the sale of 636,923,075 shares of common stock at $32.50 per share for total proceeds of $20,699,999,938, pursuant to an underwriting agreement executed on 9/10/2012.
14/ On 9/10/2012, Treasury executed an underwriting agreement to sell 553,846,153 shares of common stock at $32.50 per share for an aggregate amount equal to $17,999,999,973. On 9/11/2012, the underwriters exercised their option to purchase an additional 83,076,922 shares of common stock from Treasury at the same purchase price resulting in additional proceeds of $2,699,999,965. Treasury's aggregate proceeds from the sale of common stock pursuant to the underwriting agreement equals $20,699,999,938.</t>
  </si>
  <si>
    <t xml:space="preserve">15/ On 12/14/2012, Treasury completed the sale of  234,169,156 shares of common stock at $32.50 per share for total proceeds of $7,610,497,570, pursuant to an underwriting agreement executed on 12/10/2012. </t>
  </si>
  <si>
    <t>CREDIT MARKET PROGRAMS</t>
  </si>
  <si>
    <t>TERM ASSET-BACKED SECURITIES LOAN FACILITY</t>
  </si>
  <si>
    <t>Adjusted Investment</t>
  </si>
  <si>
    <t>Final Investment Amount</t>
  </si>
  <si>
    <r>
      <t xml:space="preserve">Repayment </t>
    </r>
    <r>
      <rPr>
        <b/>
        <vertAlign val="superscript"/>
        <sz val="11"/>
        <rFont val="Arial"/>
        <family val="2"/>
      </rPr>
      <t>5</t>
    </r>
  </si>
  <si>
    <t>TALF LLC</t>
  </si>
  <si>
    <t>Principal Repayment</t>
  </si>
  <si>
    <t>Contingent Interest Proceeds</t>
  </si>
  <si>
    <t>Total Investment Amount</t>
  </si>
  <si>
    <r>
      <t xml:space="preserve">Total Repayment Amount </t>
    </r>
    <r>
      <rPr>
        <b/>
        <vertAlign val="superscript"/>
        <sz val="11"/>
        <rFont val="Arial"/>
        <family val="2"/>
      </rPr>
      <t>5</t>
    </r>
  </si>
  <si>
    <t>1/ The loan was funded through TALF LLC, a special purpose vehicle created by The Federal Reserve Bank of New York ("FRBNY"). The amount of $20,000,000,000 represents the maximum loan amount. The loan will be incrementally funded.</t>
  </si>
  <si>
    <t>2/ On 7/19/2010, Treasury, the FRBNY and TALF LLC entered into an amendment of the credit agreement previously entered into on 3/3/2009, which amendment reduced Treasury's maximum loan amount to $4,300,000,000.</t>
  </si>
  <si>
    <t>3/ On 6/28/2012, Treasury, the FRBNY and TALF LLC entered into an amendment of the credit agreement previously amended 7/19/2010, which reduced Treasury's maximum loan amount to $1,400,000,000.</t>
  </si>
  <si>
    <t xml:space="preserve">4/ On 1/15/2013, Treasury, the FRBNY and TALF LLC entered into an amendment that stated that, due to the fact that the accumulated fees collected through TALF exceed the total principal amount of TALF loans outstanding, Treasury’s commitment of TARP funds to provide credit protection is no longer necessary.  </t>
  </si>
  <si>
    <t>5/ Repayment amounts do not include accrued interest proceeds received on 2/6/2013, which are reflected on the Dividends &amp; Interest Report.</t>
  </si>
  <si>
    <t>SBA 7a SECURITIES PURCHASE PROGRAM</t>
  </si>
  <si>
    <r>
      <t xml:space="preserve">Purchase Details </t>
    </r>
    <r>
      <rPr>
        <b/>
        <vertAlign val="superscript"/>
        <sz val="11"/>
        <rFont val="Arial"/>
        <family val="2"/>
      </rPr>
      <t>1</t>
    </r>
  </si>
  <si>
    <t>Settlement Details</t>
  </si>
  <si>
    <r>
      <t>Purchase Face Amount</t>
    </r>
    <r>
      <rPr>
        <b/>
        <i/>
        <vertAlign val="superscript"/>
        <sz val="11"/>
        <rFont val="Arial"/>
        <family val="2"/>
      </rPr>
      <t>3</t>
    </r>
  </si>
  <si>
    <t xml:space="preserve">Pricing Mechanism </t>
  </si>
  <si>
    <r>
      <t>TBA or PMF</t>
    </r>
    <r>
      <rPr>
        <b/>
        <vertAlign val="superscript"/>
        <sz val="11"/>
        <color indexed="8"/>
        <rFont val="Arial"/>
        <family val="2"/>
      </rPr>
      <t>3</t>
    </r>
  </si>
  <si>
    <t>Settlement Date</t>
  </si>
  <si>
    <r>
      <t>Investment Amount</t>
    </r>
    <r>
      <rPr>
        <b/>
        <vertAlign val="superscript"/>
        <sz val="11"/>
        <color indexed="8"/>
        <rFont val="Arial"/>
        <family val="2"/>
      </rPr>
      <t xml:space="preserve"> 2, 3</t>
    </r>
  </si>
  <si>
    <r>
      <t>Senior Security Proceeds</t>
    </r>
    <r>
      <rPr>
        <b/>
        <vertAlign val="superscript"/>
        <sz val="11"/>
        <color indexed="8"/>
        <rFont val="Arial"/>
        <family val="2"/>
      </rPr>
      <t xml:space="preserve"> 4</t>
    </r>
  </si>
  <si>
    <t>Trade Date</t>
  </si>
  <si>
    <r>
      <t>PMF</t>
    </r>
    <r>
      <rPr>
        <b/>
        <vertAlign val="superscript"/>
        <sz val="11"/>
        <color indexed="8"/>
        <rFont val="Arial"/>
        <family val="2"/>
      </rPr>
      <t>6</t>
    </r>
  </si>
  <si>
    <r>
      <t>Purchase Face Amount</t>
    </r>
    <r>
      <rPr>
        <b/>
        <vertAlign val="superscript"/>
        <sz val="11"/>
        <color indexed="8"/>
        <rFont val="Arial"/>
        <family val="2"/>
      </rPr>
      <t xml:space="preserve"> 3</t>
    </r>
  </si>
  <si>
    <r>
      <t xml:space="preserve">Current Face Amount </t>
    </r>
    <r>
      <rPr>
        <b/>
        <vertAlign val="superscript"/>
        <sz val="11"/>
        <color indexed="8"/>
        <rFont val="Arial"/>
        <family val="2"/>
      </rPr>
      <t>6, 8</t>
    </r>
  </si>
  <si>
    <r>
      <t>Life-to-date Principal Received</t>
    </r>
    <r>
      <rPr>
        <b/>
        <vertAlign val="superscript"/>
        <sz val="11"/>
        <color indexed="8"/>
        <rFont val="Arial"/>
        <family val="2"/>
      </rPr>
      <t xml:space="preserve"> 1, 8</t>
    </r>
  </si>
  <si>
    <r>
      <t xml:space="preserve">Disposition Amount </t>
    </r>
    <r>
      <rPr>
        <b/>
        <vertAlign val="superscript"/>
        <sz val="11"/>
        <rFont val="Arial"/>
        <family val="2"/>
      </rPr>
      <t>5, 6</t>
    </r>
  </si>
  <si>
    <t>Floating Rate SBA 7a security due 2025</t>
  </si>
  <si>
    <t>Floating Rate SBA 7a security due 2022</t>
  </si>
  <si>
    <t>Floating Rate SBA 7a security due 2034</t>
  </si>
  <si>
    <t>Floating Rate SBA 7a security due 2016</t>
  </si>
  <si>
    <t>Floating Rate SBA 7a security due 2020</t>
  </si>
  <si>
    <t>Floating Rate SBA 7a security due 2035</t>
  </si>
  <si>
    <t>Floating Rate SBA 7a security due 2033</t>
  </si>
  <si>
    <t>Floating Rate SBA 7a security due 2029</t>
  </si>
  <si>
    <t>Floating Rate SBA 7a security due 2017</t>
  </si>
  <si>
    <t>Floating Rate SBA 7a security due 2019</t>
  </si>
  <si>
    <t>Floating Rate SBA 7a security due 2024</t>
  </si>
  <si>
    <t>Floating Rate SBA 7a security due 2021</t>
  </si>
  <si>
    <t>Floating Rate SBA 7a security due 2026</t>
  </si>
  <si>
    <t>Total Purchase Face Amount</t>
  </si>
  <si>
    <t>Total Senior Security Proceeds</t>
  </si>
  <si>
    <t>Disposition Proceeds</t>
  </si>
  <si>
    <t>TOTAL INVESTMENT AMOUNT</t>
  </si>
  <si>
    <r>
      <t>TOTAL PROGRAM PROCEEDS TO DATE</t>
    </r>
    <r>
      <rPr>
        <b/>
        <vertAlign val="superscript"/>
        <sz val="11"/>
        <rFont val="Arial"/>
        <family val="2"/>
      </rPr>
      <t>7</t>
    </r>
  </si>
  <si>
    <t>1/ The amortizing principal and interest payments are reported on the monthly Dividends and Interest Report available at www.FinancialStability.gov.</t>
  </si>
  <si>
    <t>2/ Investment Amount is stated after applying the appropriate month's factor and includes accrued interest paid at settlement, if applicable.</t>
  </si>
  <si>
    <t>3/ If a purchase is listed as TBA, or To-Be-Announced, the underlying loans in the SBA Pool have yet to come to market, and the TBA pricing mechanism, purchase face amount, investment amount and senior security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investment amount and senior security proceeds will be adjusted after publication of the applicable month's factor (on or about the 11th business day of each month).</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</si>
  <si>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</si>
  <si>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t>5/ Disposition Amount is stated after applying the appropriate month's factor and includes accrued interest received at settlement, if applicable. If the disposition is listed as PMF, the disposition amount will be adjusted after publication of the applicable month's factor.</t>
  </si>
  <si>
    <t>6/ If a disposition is listed as PMF, or Prior-Month-Factor, the trade was made prior to the applicable month's factor being published and the SBA 7a security is priced according to the prior-month's factor.  The PMF disposition amount will be adjusted after publication of the applicable month's factor (on or about the 11th business day of each month).</t>
  </si>
  <si>
    <t>7/ Total Program Proceeds To Date includes life-to-date disposition proceeds, life-to-date principal received, life-to-date interest received, and senior security proceeds (excluding accruals).</t>
  </si>
  <si>
    <t>8/ The sum of Current Face Amount and Life-to-date Principal Received will equal Purchase Face Amount for CUSIPs that were originally purchased as TBAs only after the applicable month's factor has been published and trailing principal &amp; interest payments have been received.</t>
  </si>
  <si>
    <t>LEGACY SECURITIES PUBLIC-PRIVATE INVESTMENT PROGRAM (S-PPIP)</t>
  </si>
  <si>
    <t>Commitment Amount</t>
  </si>
  <si>
    <r>
      <t xml:space="preserve">Preliminary Adjusted Commitment </t>
    </r>
    <r>
      <rPr>
        <b/>
        <sz val="12"/>
        <rFont val="Arial"/>
        <family val="2"/>
      </rPr>
      <t xml:space="preserve"> </t>
    </r>
    <r>
      <rPr>
        <b/>
        <vertAlign val="superscript"/>
        <sz val="14"/>
        <rFont val="Arial"/>
        <family val="2"/>
      </rPr>
      <t>3</t>
    </r>
  </si>
  <si>
    <r>
      <t xml:space="preserve">Final Commitment Amount </t>
    </r>
    <r>
      <rPr>
        <b/>
        <vertAlign val="superscript"/>
        <sz val="14"/>
        <rFont val="Arial"/>
        <family val="2"/>
      </rPr>
      <t>7</t>
    </r>
  </si>
  <si>
    <r>
      <t xml:space="preserve">Final Investment Amount </t>
    </r>
    <r>
      <rPr>
        <b/>
        <vertAlign val="superscript"/>
        <sz val="14"/>
        <rFont val="Arial"/>
        <family val="2"/>
      </rPr>
      <t>9</t>
    </r>
  </si>
  <si>
    <t>Investment After Capital Repayment</t>
  </si>
  <si>
    <t>Distribution or Disposition</t>
  </si>
  <si>
    <t>Repayment Date</t>
  </si>
  <si>
    <t>Repayment Amount</t>
  </si>
  <si>
    <t xml:space="preserve"> Proceeds</t>
  </si>
  <si>
    <t>UST/TCW Senior Mortgage Securities Fund, L.P.</t>
  </si>
  <si>
    <t>Membership Interest</t>
  </si>
  <si>
    <r>
      <t xml:space="preserve">Distribution </t>
    </r>
    <r>
      <rPr>
        <vertAlign val="superscript"/>
        <sz val="14"/>
        <rFont val="Arial"/>
        <family val="2"/>
      </rPr>
      <t>5</t>
    </r>
  </si>
  <si>
    <r>
      <t xml:space="preserve">Final Distribution </t>
    </r>
    <r>
      <rPr>
        <vertAlign val="superscript"/>
        <sz val="14"/>
        <rFont val="Arial"/>
        <family val="2"/>
      </rPr>
      <t>5</t>
    </r>
  </si>
  <si>
    <t>Debt Obligation w/ Contingent Proceeds</t>
  </si>
  <si>
    <t>Contingent Proceeds</t>
  </si>
  <si>
    <t>Invesco Legacy Securities Master Fund, L.P.</t>
  </si>
  <si>
    <r>
      <t xml:space="preserve">Membership Interest  </t>
    </r>
    <r>
      <rPr>
        <vertAlign val="superscript"/>
        <sz val="14"/>
        <rFont val="Arial"/>
        <family val="2"/>
      </rPr>
      <t>10</t>
    </r>
  </si>
  <si>
    <r>
      <t>Adjusted Distribution</t>
    </r>
    <r>
      <rPr>
        <vertAlign val="superscript"/>
        <sz val="12"/>
        <rFont val="Arial"/>
        <family val="2"/>
      </rPr>
      <t>5, 13</t>
    </r>
  </si>
  <si>
    <r>
      <t xml:space="preserve">Distribution </t>
    </r>
    <r>
      <rPr>
        <vertAlign val="superscript"/>
        <sz val="14"/>
        <rFont val="Arial"/>
        <family val="2"/>
      </rPr>
      <t>5, 14</t>
    </r>
  </si>
  <si>
    <t>Wellington Management Legacy Securities PPIF Master Fund, LP</t>
  </si>
  <si>
    <r>
      <t xml:space="preserve">Distribution </t>
    </r>
    <r>
      <rPr>
        <vertAlign val="superscript"/>
        <sz val="14"/>
        <rFont val="Arial"/>
        <family val="2"/>
      </rPr>
      <t>5, 11</t>
    </r>
  </si>
  <si>
    <t>AllianceBernstein Legacy Securities Master Fund, L.P.</t>
  </si>
  <si>
    <t>Distribution Refund</t>
  </si>
  <si>
    <t>Blackrock PPIF, L.P.</t>
  </si>
  <si>
    <r>
      <t xml:space="preserve">Membership Interest  </t>
    </r>
    <r>
      <rPr>
        <vertAlign val="superscript"/>
        <sz val="14"/>
        <rFont val="Arial"/>
        <family val="2"/>
      </rPr>
      <t>10</t>
    </r>
    <r>
      <rPr>
        <sz val="11"/>
        <color theme="1"/>
        <rFont val="Calibri"/>
        <family val="2"/>
        <scheme val="minor"/>
      </rPr>
      <t/>
    </r>
  </si>
  <si>
    <t>Distribution 5, 11</t>
  </si>
  <si>
    <t xml:space="preserve">AG GECC PPIF Master Fund, L.P.                                               </t>
  </si>
  <si>
    <r>
      <t xml:space="preserve">Final Distribution </t>
    </r>
    <r>
      <rPr>
        <vertAlign val="superscript"/>
        <sz val="14"/>
        <rFont val="Arial"/>
        <family val="2"/>
      </rPr>
      <t>5, 11</t>
    </r>
  </si>
  <si>
    <t>AG GECC PPIF Master Fund, L.P.</t>
  </si>
  <si>
    <t>RLJ Western Asset Public/Private Master Fund, L.P.</t>
  </si>
  <si>
    <r>
      <t xml:space="preserve">Distribution </t>
    </r>
    <r>
      <rPr>
        <vertAlign val="superscript"/>
        <sz val="14"/>
        <rFont val="Arial"/>
        <family val="2"/>
      </rPr>
      <t>5, 15</t>
    </r>
  </si>
  <si>
    <t>Marathon Legacy Securities Public-Private Investment Partnership, L.P.</t>
  </si>
  <si>
    <t>Oaktree PPIP Fund, L.P.</t>
  </si>
  <si>
    <t>INITIAL COMMITMENT AMOUNT</t>
  </si>
  <si>
    <t>FINAL COMMITMENT AMOUNT</t>
  </si>
  <si>
    <r>
      <t xml:space="preserve">TOTAL DISTRIBUTIONS </t>
    </r>
    <r>
      <rPr>
        <b/>
        <vertAlign val="superscript"/>
        <sz val="11"/>
        <rFont val="Arial"/>
        <family val="2"/>
      </rPr>
      <t>5</t>
    </r>
  </si>
  <si>
    <t>1/ The equity amount may be incrementally funded. Commitment amount represents Treasury's maximum obligation if the limited partners other than Treasury fund their maximum equity capital obligations.</t>
  </si>
  <si>
    <t>2/ The loan may be incrementally funded. Commitment amount represents Treasury's maximum obligation if Treasury and the limited partners other than Treasury fund 100% of their maximum equity obligations.</t>
  </si>
  <si>
    <t>3/ Adjusted to show Treasury's maximum obligations to a fund.</t>
  </si>
  <si>
    <t>4/ On 1/4/2010, Treasury and the fund manager entered into a Winding-Up and Liquidation Agreement.</t>
  </si>
  <si>
    <t>5/ Distributions after capital repayments will be considered profit and are paid pro rata (subject to prior distribution of Contingent Proceeds to Treasury) to the fund's partners, including Treasury, in proportion to their membership interests.  These figures exclude pro-rata distributions to Treasury of gross investment proceeds (reported on the Dividends &amp; Interest report), which may be made from time to time in accordance with the terms of the fund's Limited Partnership Agreement.</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</si>
  <si>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</si>
  <si>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7/ Amount adjusted to show Treasury's final capital commitment (membership interest) and the maximum amount of Treasury's debt obligation that may be drawn down in accordance with the Loan Agreement.</t>
  </si>
  <si>
    <t>8/ On 09/26/2011, the General Partner notified Treasury that the Investment Period was terminated in accordance with the Limited Partnership Agreement. As a result, the Final Investment Amount, representing Treasury's debt obligation, has been reduced to the cumulative amount of debt funded.</t>
  </si>
  <si>
    <t>9/ Cumulative capital drawn at end of the Investment Period.</t>
  </si>
  <si>
    <t>10/ The Amount is adjusted to reflect pro-rata equity distributions that have been deemed to be capital repayments to Treasury.</t>
  </si>
  <si>
    <t>11/ Distribution represents a gain on funded capital and is subject to revision pending any additional fundings of the outstanding commitment.</t>
  </si>
  <si>
    <t>12/ On 08/23/2012, AllianceBernstein agreed to de-obligate its unused debt commitment. The Final Investment Amount represents the cumulative capital drawn as of the de-obligation.</t>
  </si>
  <si>
    <t xml:space="preserve">13/ On, 6/5/2013, Invesco Mortgage Recovery Master Fund L.P. made a distribution to Treasury that is the result of adjustments made to positions previously held by the Invesco Legacy Securities Master Fund, L.P. “Partnership”, of which The U.S. Department of the Treasury is a Limited Partner.  The adjusted distribution was made 18 months after the Final Distribution on 9/28/2012. </t>
  </si>
  <si>
    <t>14/ On 7/8/2013, Invesco Mortgage Recovery Master Fund L.P. made a distribution to Treasury arising from the Settlement Agreement between Jefferies LLC and Invesco Advisers, Inc. dated as of 3/20/2013.</t>
  </si>
  <si>
    <t>15/ On 1/28/2015, Western Asset Management Company made a distribution to Treasury in respect of certain settlement proceeds.</t>
  </si>
  <si>
    <t>11</t>
  </si>
  <si>
    <t>19,30</t>
  </si>
  <si>
    <t>9,11</t>
  </si>
  <si>
    <t>Capital Repayment / Disposition / Auction</t>
  </si>
  <si>
    <t>(Fee)</t>
  </si>
  <si>
    <t>Gain</t>
  </si>
  <si>
    <t>COMMUNITY DEVELOPMENT CAPITAL INITIATIVE</t>
  </si>
  <si>
    <t>UST Number</t>
  </si>
  <si>
    <t>USt Number</t>
  </si>
  <si>
    <t>Wt Amount</t>
  </si>
  <si>
    <t>Wt Shares</t>
  </si>
  <si>
    <t>Redeemed, in Full</t>
  </si>
  <si>
    <t>Sold, in full</t>
  </si>
  <si>
    <t>9</t>
  </si>
  <si>
    <t>3,4</t>
  </si>
  <si>
    <t>3,6</t>
  </si>
  <si>
    <t>3</t>
  </si>
  <si>
    <t>UST0369</t>
  </si>
  <si>
    <t>1ST CONSTITUTION BANCORP</t>
  </si>
  <si>
    <t>CRANBURY</t>
  </si>
  <si>
    <t>UST0455</t>
  </si>
  <si>
    <t>8,14,18,44</t>
  </si>
  <si>
    <t>1ST ENTERPRISE BANK</t>
  </si>
  <si>
    <t>LOS ANGELES</t>
  </si>
  <si>
    <t>UST0002</t>
  </si>
  <si>
    <t>102</t>
  </si>
  <si>
    <t>1ST FINANCIAL SERVICES CORPORATION</t>
  </si>
  <si>
    <t>HENDERSONVILLE</t>
  </si>
  <si>
    <t>UST0292</t>
  </si>
  <si>
    <t>1ST SOURCE CORPORATION</t>
  </si>
  <si>
    <t>SOUTH BEND</t>
  </si>
  <si>
    <t>UST0669</t>
  </si>
  <si>
    <t>8,11,14</t>
  </si>
  <si>
    <t>1ST UNITED BANCORP, INC.</t>
  </si>
  <si>
    <t>BOCA RATON</t>
  </si>
  <si>
    <t>FL</t>
  </si>
  <si>
    <t>UST0379</t>
  </si>
  <si>
    <t>AB&amp;T FINANCIAL CORPORATION</t>
  </si>
  <si>
    <t>GASTONIA</t>
  </si>
  <si>
    <t>Sold, in full; warrants not outstanding</t>
  </si>
  <si>
    <t>UST0402</t>
  </si>
  <si>
    <t>8,14,44</t>
  </si>
  <si>
    <t>ADBANC, INC.</t>
  </si>
  <si>
    <t>OGALLALA</t>
  </si>
  <si>
    <t>NE</t>
  </si>
  <si>
    <t>UST0378</t>
  </si>
  <si>
    <t>8,14</t>
  </si>
  <si>
    <t>ALARION FINANCIAL SERVICES, INC.</t>
  </si>
  <si>
    <t>OCALA</t>
  </si>
  <si>
    <t>UST0644</t>
  </si>
  <si>
    <t>104</t>
  </si>
  <si>
    <t>ALASKA PACIFIC BANCSHARES, INC.</t>
  </si>
  <si>
    <t>JUNEAU</t>
  </si>
  <si>
    <t>UST1268</t>
  </si>
  <si>
    <t>ALLIANCE BANCSHARES, INC.</t>
  </si>
  <si>
    <t>DALTON</t>
  </si>
  <si>
    <t>UST0311</t>
  </si>
  <si>
    <t>ALLIANCE FINANCIAL CORPORATION</t>
  </si>
  <si>
    <t>SYRACUSE</t>
  </si>
  <si>
    <t>UST1253</t>
  </si>
  <si>
    <t>14,15</t>
  </si>
  <si>
    <t>ALLIANCE FINANCIAL SERVICES, INC.</t>
  </si>
  <si>
    <t>SAINT PAUL</t>
  </si>
  <si>
    <t>Subordinated Debentures w/ Exercised Warrants</t>
  </si>
  <si>
    <t>UST1153</t>
  </si>
  <si>
    <t>8</t>
  </si>
  <si>
    <t>ALLIED FIRST BANCORP, INC.</t>
  </si>
  <si>
    <t>OSWEGO</t>
  </si>
  <si>
    <t>UST0885</t>
  </si>
  <si>
    <t>ALPINE BANKS OF COLORADO</t>
  </si>
  <si>
    <t>GLENWOOD SPRINGS</t>
  </si>
  <si>
    <t>CO</t>
  </si>
  <si>
    <t>UST0515</t>
  </si>
  <si>
    <t>8,14,45</t>
  </si>
  <si>
    <t>AMB FINANCIAL CORPORATION</t>
  </si>
  <si>
    <t>MUNSTER</t>
  </si>
  <si>
    <t>UST0766</t>
  </si>
  <si>
    <t>AMERIBANK HOLDING COMPANY, INC. / AMERICAN BANK OF OKLAHOMA</t>
  </si>
  <si>
    <t>COLLINSVILLE</t>
  </si>
  <si>
    <t>OK</t>
  </si>
  <si>
    <t>UST0232</t>
  </si>
  <si>
    <t>AMERICAN EXPRESS COMPANY</t>
  </si>
  <si>
    <t>UST0870</t>
  </si>
  <si>
    <t>AMERICAN PREMIER BANCORP</t>
  </si>
  <si>
    <t>ARCADIA</t>
  </si>
  <si>
    <t>UST0074</t>
  </si>
  <si>
    <t>AMERICAN STATE BANCSHARES, INC.</t>
  </si>
  <si>
    <t>GREAT BEND</t>
  </si>
  <si>
    <t>KS</t>
  </si>
  <si>
    <t>UST0058</t>
  </si>
  <si>
    <t>AMERIS BANCORP</t>
  </si>
  <si>
    <t>MOULTRIE</t>
  </si>
  <si>
    <t>UST0207</t>
  </si>
  <si>
    <t>45</t>
  </si>
  <si>
    <t>AMERISERV FINANCIAL, INC.</t>
  </si>
  <si>
    <t>JOHNSTOWN</t>
  </si>
  <si>
    <t>UST1320</t>
  </si>
  <si>
    <t>AMFIRST FINANCIAL SERVICES, INC</t>
  </si>
  <si>
    <t>MCCOOK</t>
  </si>
  <si>
    <t>UST0193</t>
  </si>
  <si>
    <t>94</t>
  </si>
  <si>
    <t>ANCHOR BANCORP WISCONSIN, INC.</t>
  </si>
  <si>
    <t>MADISON</t>
  </si>
  <si>
    <t>UST0482</t>
  </si>
  <si>
    <t>11,90</t>
  </si>
  <si>
    <t>ANNAPOLIS BANCORP, INC. / F.N.B. CORPORATION</t>
  </si>
  <si>
    <t>ANNAPOLIS</t>
  </si>
  <si>
    <t>MD</t>
  </si>
  <si>
    <t>UST0076</t>
  </si>
  <si>
    <t>ASSOCIATED BANC-CORP</t>
  </si>
  <si>
    <t>GREEN BAY</t>
  </si>
  <si>
    <t>UST1171</t>
  </si>
  <si>
    <t>8,17</t>
  </si>
  <si>
    <t>ATLANTIC BANCSHARES, INC.</t>
  </si>
  <si>
    <t>BLUFFTON</t>
  </si>
  <si>
    <t>UST0814</t>
  </si>
  <si>
    <t>AVENUE FINANCIAL HOLDINGS</t>
  </si>
  <si>
    <t>NASHVILLE</t>
  </si>
  <si>
    <t>UST0331</t>
  </si>
  <si>
    <t>AVIDBANK HOLDING, INC. / PENINSULA BANK HOLDING CO.</t>
  </si>
  <si>
    <t>PALO ALTO</t>
  </si>
  <si>
    <t>UST0409</t>
  </si>
  <si>
    <t>8,44</t>
  </si>
  <si>
    <t>BANCINDEPENDENT, INCORPORATED</t>
  </si>
  <si>
    <t>SHEFFIELD</t>
  </si>
  <si>
    <t>UST1155</t>
  </si>
  <si>
    <t>8,17,44</t>
  </si>
  <si>
    <t>BANCORP FINANCIAL, INC.</t>
  </si>
  <si>
    <t>OAK BROOK</t>
  </si>
  <si>
    <t>UST0255</t>
  </si>
  <si>
    <t>BANCORP RHODE ISLAND, INC.</t>
  </si>
  <si>
    <t>PROVIDENCE</t>
  </si>
  <si>
    <t>RI</t>
  </si>
  <si>
    <t>BANCPLUS CORPORATION</t>
  </si>
  <si>
    <t>RIDGELAND</t>
  </si>
  <si>
    <t>UST0768</t>
  </si>
  <si>
    <t>BANCSTAR, INC.</t>
  </si>
  <si>
    <t>FESTUS</t>
  </si>
  <si>
    <t>MO</t>
  </si>
  <si>
    <t>UST0131</t>
  </si>
  <si>
    <t>83</t>
  </si>
  <si>
    <t>BANCTRUST FINANCIAL GROUP, INC.</t>
  </si>
  <si>
    <t>MOBILE</t>
  </si>
  <si>
    <t>UST1151</t>
  </si>
  <si>
    <t>BANK FINANCIAL SERVICES, INC.</t>
  </si>
  <si>
    <t>EDEN PRAIRIE</t>
  </si>
  <si>
    <t>UST0021</t>
  </si>
  <si>
    <t>6,7,11</t>
  </si>
  <si>
    <t>BANK OF AMERICA</t>
  </si>
  <si>
    <t>CHARLOTTE</t>
  </si>
  <si>
    <t>UST0458</t>
  </si>
  <si>
    <t>BANK OF COMMERCE</t>
  </si>
  <si>
    <t>UST0001</t>
  </si>
  <si>
    <t>44</t>
  </si>
  <si>
    <t>BANK OF COMMERCE HOLDINGS</t>
  </si>
  <si>
    <t>REDDING</t>
  </si>
  <si>
    <t>UST0876</t>
  </si>
  <si>
    <t>BANK OF GEORGE</t>
  </si>
  <si>
    <t>LAS VEGAS</t>
  </si>
  <si>
    <t>NV</t>
  </si>
  <si>
    <t>UST0127</t>
  </si>
  <si>
    <t>BANK OF MARIN BANCORP</t>
  </si>
  <si>
    <t>NOVATO</t>
  </si>
  <si>
    <t>UST0015</t>
  </si>
  <si>
    <t>BANK OF NEW YORK MELLON</t>
  </si>
  <si>
    <t>UST1008</t>
  </si>
  <si>
    <t>105</t>
  </si>
  <si>
    <t>BANK OF THE CAROLINAS CORPORATION</t>
  </si>
  <si>
    <t>MOCKSVILLE</t>
  </si>
  <si>
    <t>UST0130</t>
  </si>
  <si>
    <t>BANK OF THE OZARKS, INC.</t>
  </si>
  <si>
    <t>LITTLE ROCK</t>
  </si>
  <si>
    <t>UST0503</t>
  </si>
  <si>
    <t>8,106</t>
  </si>
  <si>
    <t>BANKERS' BANK OF THE WEST BANCORP, INC.</t>
  </si>
  <si>
    <t>DENVER</t>
  </si>
  <si>
    <t>UST0461</t>
  </si>
  <si>
    <t>BANKFIRST CAPITAL CORPORATION</t>
  </si>
  <si>
    <t>MACON</t>
  </si>
  <si>
    <t>UST0494</t>
  </si>
  <si>
    <t>BANKGREENVILLE FINANCIAL CORPORATION</t>
  </si>
  <si>
    <t>GREENVILLE</t>
  </si>
  <si>
    <t>UST0063</t>
  </si>
  <si>
    <t>BANNER CORPORATION/BANNER BANK</t>
  </si>
  <si>
    <t>WALLA WALLA</t>
  </si>
  <si>
    <t>UST0572</t>
  </si>
  <si>
    <t>BANNER COUNTY BAN CORPORATION</t>
  </si>
  <si>
    <t>HARRISBURG</t>
  </si>
  <si>
    <t>UST0256</t>
  </si>
  <si>
    <t>12,16</t>
  </si>
  <si>
    <t>BAR HARBOR BANKSHARES</t>
  </si>
  <si>
    <t>BAR HARBOR</t>
  </si>
  <si>
    <t>ME</t>
  </si>
  <si>
    <t>UST0012</t>
  </si>
  <si>
    <t>BB&amp;T CORP.</t>
  </si>
  <si>
    <t>WINSTON-SALEM</t>
  </si>
  <si>
    <t>UST1084</t>
  </si>
  <si>
    <t>8,112</t>
  </si>
  <si>
    <t>BCB HOLDING COMPANY, INC.</t>
  </si>
  <si>
    <t>THEODORE</t>
  </si>
  <si>
    <t>UST0294</t>
  </si>
  <si>
    <t>BCSB BANCORP, INC.</t>
  </si>
  <si>
    <t>BALTIMORE</t>
  </si>
  <si>
    <t>UST0416</t>
  </si>
  <si>
    <t>BEACH BUSINESS BANK</t>
  </si>
  <si>
    <t>MANHATTAN BEACH</t>
  </si>
  <si>
    <t>UST1154</t>
  </si>
  <si>
    <t>BERKSHIRE BANCORP, INC. / CUSTOMERS BANCORP, INC.</t>
  </si>
  <si>
    <t>PHOENIXVILLE</t>
  </si>
  <si>
    <t>UST0200</t>
  </si>
  <si>
    <t>BERKSHIRE HILLS BANCORP, INC.</t>
  </si>
  <si>
    <t>PITTSFIELD</t>
  </si>
  <si>
    <t>MA</t>
  </si>
  <si>
    <t>UST0662</t>
  </si>
  <si>
    <t>BERN BANCSHARES, INC.</t>
  </si>
  <si>
    <t>BERN</t>
  </si>
  <si>
    <t>UST0450</t>
  </si>
  <si>
    <t>8,14,18</t>
  </si>
  <si>
    <t>BIRMINGHAM BLOOMFIELD BANCSHARES, INC.</t>
  </si>
  <si>
    <t>BIRMINGHAM</t>
  </si>
  <si>
    <t>MI</t>
  </si>
  <si>
    <t>UST1141</t>
  </si>
  <si>
    <t>15,17</t>
  </si>
  <si>
    <t>BISCAYNE BANCSHARES, INC.</t>
  </si>
  <si>
    <t>COCONUT GROVE</t>
  </si>
  <si>
    <t>UST0789</t>
  </si>
  <si>
    <t>BLACKHAWK BANCORP, INC.</t>
  </si>
  <si>
    <t>BELOIT</t>
  </si>
  <si>
    <t>UST1014</t>
  </si>
  <si>
    <t>BLACKRIDGE FINANCIAL, INC.</t>
  </si>
  <si>
    <t>FARGO</t>
  </si>
  <si>
    <t>ND</t>
  </si>
  <si>
    <t>UST0612</t>
  </si>
  <si>
    <t>BLUE RIDGE BANCSHARES, INC.</t>
  </si>
  <si>
    <t>INDEPENDENCE</t>
  </si>
  <si>
    <t>UST0850</t>
  </si>
  <si>
    <t>8,64,97</t>
  </si>
  <si>
    <t>BLUE RIVER BANCSHARES, INC.</t>
  </si>
  <si>
    <t>SHELBYVILLE</t>
  </si>
  <si>
    <t>Currently Not Collectible</t>
  </si>
  <si>
    <t>UST0118</t>
  </si>
  <si>
    <t>BLUE VALLEY BAN CORP</t>
  </si>
  <si>
    <t>OVERLAND PARK</t>
  </si>
  <si>
    <t>UST0926</t>
  </si>
  <si>
    <t>BNB FINANCIAL SERVICES CORPORATION</t>
  </si>
  <si>
    <t>UST0128</t>
  </si>
  <si>
    <t>BNC BANCORP</t>
  </si>
  <si>
    <t>THOMASVILLE</t>
  </si>
  <si>
    <t>UST0460</t>
  </si>
  <si>
    <t>BNC FINANCIAL GROUP, INC.</t>
  </si>
  <si>
    <t>NEW CANAAN</t>
  </si>
  <si>
    <t>UST0483</t>
  </si>
  <si>
    <t>BNCCORP, INC.</t>
  </si>
  <si>
    <t>BISMARCK</t>
  </si>
  <si>
    <t>UST0693</t>
  </si>
  <si>
    <t>BOH HOLDINGS, INC.</t>
  </si>
  <si>
    <t>HOUSTON</t>
  </si>
  <si>
    <t>UST0857</t>
  </si>
  <si>
    <t>BOSCOBEL BANCORP, INC.</t>
  </si>
  <si>
    <t>BOSCOBEL</t>
  </si>
  <si>
    <t>UST0072</t>
  </si>
  <si>
    <t>BOSTON PRIVATE FINANCIAL HOLDINGS INC.</t>
  </si>
  <si>
    <t>BOSTON</t>
  </si>
  <si>
    <t>UST0115</t>
  </si>
  <si>
    <t>BRIDGE CAPITAL HOLDINGS</t>
  </si>
  <si>
    <t>SAN JOSE</t>
  </si>
  <si>
    <t>UST0253</t>
  </si>
  <si>
    <t>BRIDGEVIEW BANCORP, INC.</t>
  </si>
  <si>
    <t>BRIDGEVIEW</t>
  </si>
  <si>
    <t>UST0007</t>
  </si>
  <si>
    <t>BROADWAY FINANCIAL CORPORATION</t>
  </si>
  <si>
    <t>UST0978</t>
  </si>
  <si>
    <t>BROGAN BANKSHARES, INC.</t>
  </si>
  <si>
    <t>KAUKAUNA</t>
  </si>
  <si>
    <t>UST0776</t>
  </si>
  <si>
    <t>BROTHERHOOD BANCSHARES, INC.</t>
  </si>
  <si>
    <t>KANSAS CITY</t>
  </si>
  <si>
    <t>UST1077</t>
  </si>
  <si>
    <t>BUSINESS BANCSHARES, INC.</t>
  </si>
  <si>
    <t>CLAYTON</t>
  </si>
  <si>
    <t>UST0845</t>
  </si>
  <si>
    <t>BUTLER POINT, INC.</t>
  </si>
  <si>
    <t>CATLIN</t>
  </si>
  <si>
    <t>UST0324</t>
  </si>
  <si>
    <t>C&amp;F FINANCIAL CORPORATION</t>
  </si>
  <si>
    <t>WEST POINT</t>
  </si>
  <si>
    <t>UST0314</t>
  </si>
  <si>
    <t>CACHE VALLEY BANKING COMPANY</t>
  </si>
  <si>
    <t>LOGAN</t>
  </si>
  <si>
    <t>UT</t>
  </si>
  <si>
    <t>UST0300</t>
  </si>
  <si>
    <t>CADENCE FINANCIAL CORPORATION</t>
  </si>
  <si>
    <t>STARKVILLE</t>
  </si>
  <si>
    <t>UST0495</t>
  </si>
  <si>
    <t>CALIFORNIA BANK OF COMMERCE</t>
  </si>
  <si>
    <t>LAFAYETTE</t>
  </si>
  <si>
    <t>UST0418</t>
  </si>
  <si>
    <t>CALIFORNIA OAKS STATE BANK</t>
  </si>
  <si>
    <t>THOUSAND OAKS</t>
  </si>
  <si>
    <t>UST0432</t>
  </si>
  <si>
    <t>CALVERT FINANCIAL CORPORATION</t>
  </si>
  <si>
    <t>ASHLAND</t>
  </si>
  <si>
    <t>UST0219</t>
  </si>
  <si>
    <t>CALWEST BANCORP</t>
  </si>
  <si>
    <t>RANCHO SANTA MARGARITA</t>
  </si>
  <si>
    <t>UST0307</t>
  </si>
  <si>
    <t>CAPITAL BANCORP, INC.</t>
  </si>
  <si>
    <t>ROCKVILLE</t>
  </si>
  <si>
    <t>UST0061</t>
  </si>
  <si>
    <t>39</t>
  </si>
  <si>
    <t>CAPITAL BANK CORPORATION</t>
  </si>
  <si>
    <t>RALEIGH</t>
  </si>
  <si>
    <t>UST1082</t>
  </si>
  <si>
    <t>CAPITAL COMMERCE BANCORP, INC.</t>
  </si>
  <si>
    <t>MILWAUKEE</t>
  </si>
  <si>
    <t>UST0022</t>
  </si>
  <si>
    <t>CAPITAL ONE FINANCIAL CORP</t>
  </si>
  <si>
    <t>MCLEAN</t>
  </si>
  <si>
    <t>UST0064</t>
  </si>
  <si>
    <t>CAPITAL PACIFIC BANCORP</t>
  </si>
  <si>
    <t>PORTLAND</t>
  </si>
  <si>
    <t>OR</t>
  </si>
  <si>
    <t>UST1257</t>
  </si>
  <si>
    <t>14,15,45</t>
  </si>
  <si>
    <t>CARDINAL BANCORP II, INC.</t>
  </si>
  <si>
    <t>WASHINGTON</t>
  </si>
  <si>
    <t>UST0338</t>
  </si>
  <si>
    <t>CAROLINA BANK HOLDINGS, INC.</t>
  </si>
  <si>
    <t>GREENSBORO</t>
  </si>
  <si>
    <t>UST0597</t>
  </si>
  <si>
    <t>CAROLINA TRUST BANK</t>
  </si>
  <si>
    <t>LINCOLNTON</t>
  </si>
  <si>
    <t>UST0591</t>
  </si>
  <si>
    <t>CARROLLTON BANCORP</t>
  </si>
  <si>
    <t>9,11,36</t>
  </si>
  <si>
    <t>CARVER BANCORP, INC.</t>
  </si>
  <si>
    <t>Redeemed, in full; warrants not outstanding</t>
  </si>
  <si>
    <t>UST0065</t>
  </si>
  <si>
    <t>CASCADE FINANCIAL CORPORATION</t>
  </si>
  <si>
    <t>EVERETT</t>
  </si>
  <si>
    <t>UST0103</t>
  </si>
  <si>
    <t>CATHAY GENERAL BANCORP</t>
  </si>
  <si>
    <t>UST0878</t>
  </si>
  <si>
    <t>CATSKILL HUDSON BANCORP, INC.</t>
  </si>
  <si>
    <t>ROCK HILL</t>
  </si>
  <si>
    <t>UST1204</t>
  </si>
  <si>
    <t>8,57,97</t>
  </si>
  <si>
    <t>CB HOLDING CORP.</t>
  </si>
  <si>
    <t>ALEDO</t>
  </si>
  <si>
    <t>UST0764</t>
  </si>
  <si>
    <t>8,18</t>
  </si>
  <si>
    <t>CBB BANCORP</t>
  </si>
  <si>
    <t>CARTERSVILLE</t>
  </si>
  <si>
    <t>UST0941</t>
  </si>
  <si>
    <t>CBS BANC-CORP.</t>
  </si>
  <si>
    <t>RUSSELLVILLE</t>
  </si>
  <si>
    <t>UST0192</t>
  </si>
  <si>
    <t>CECIL BANCORP, INC.</t>
  </si>
  <si>
    <t>ELKTON</t>
  </si>
  <si>
    <t>UST0647</t>
  </si>
  <si>
    <t>CEDARSTONE BANK</t>
  </si>
  <si>
    <t>LEBANON</t>
  </si>
  <si>
    <t>UST0304</t>
  </si>
  <si>
    <t>CENTER BANCORP, INC.</t>
  </si>
  <si>
    <t>UNION</t>
  </si>
  <si>
    <t>UST0132</t>
  </si>
  <si>
    <t>11,59</t>
  </si>
  <si>
    <t>CENTER FINANCIAL CORPORATION / BBCN BANCORP, INC.</t>
  </si>
  <si>
    <t>UST1034</t>
  </si>
  <si>
    <t>CENTERBANK</t>
  </si>
  <si>
    <t>MILFORD</t>
  </si>
  <si>
    <t>OH</t>
  </si>
  <si>
    <t>UST0023</t>
  </si>
  <si>
    <t>CENTERSTATE BANKS OF FLORIDA INC.</t>
  </si>
  <si>
    <t>DAVENPORT</t>
  </si>
  <si>
    <t>UST0257</t>
  </si>
  <si>
    <t>CENTRA FINANCIAL HOLDINGS, INC.</t>
  </si>
  <si>
    <t>MORGANTOWN</t>
  </si>
  <si>
    <t>WV</t>
  </si>
  <si>
    <t>UST0133</t>
  </si>
  <si>
    <t>CENTRAL BANCORP, INC. (MA)</t>
  </si>
  <si>
    <t>SOMERVILLE</t>
  </si>
  <si>
    <t>UST0755</t>
  </si>
  <si>
    <t>8,113</t>
  </si>
  <si>
    <t>CENTRAL BANCORP, INC. (TX)</t>
  </si>
  <si>
    <t>GARLAND</t>
  </si>
  <si>
    <t>UST0558</t>
  </si>
  <si>
    <t>CENTRAL BANCSHARES, INC.</t>
  </si>
  <si>
    <t>UST0784</t>
  </si>
  <si>
    <t>CENTRAL COMMUNITY CORPORATION</t>
  </si>
  <si>
    <t>TEMPLE</t>
  </si>
  <si>
    <t>UST0123</t>
  </si>
  <si>
    <t>CENTRAL FEDERAL CORPORATION</t>
  </si>
  <si>
    <t>FAIRLAWN</t>
  </si>
  <si>
    <t>UST0371</t>
  </si>
  <si>
    <t>CENTRAL JERSEY BANCORP</t>
  </si>
  <si>
    <t>OAKHURST</t>
  </si>
  <si>
    <t>UST0241</t>
  </si>
  <si>
    <t>40</t>
  </si>
  <si>
    <t>CENTRAL PACIFIC FINANCIAL CORP.</t>
  </si>
  <si>
    <t>HONOLULU</t>
  </si>
  <si>
    <t>UST0353</t>
  </si>
  <si>
    <t>CENTRAL VALLEY COMMUNITY BANCORP</t>
  </si>
  <si>
    <t>FRESNO</t>
  </si>
  <si>
    <t>UST0312</t>
  </si>
  <si>
    <t>93</t>
  </si>
  <si>
    <t>CENTRAL VIRGINIA BANKSHARES, INC.</t>
  </si>
  <si>
    <t>POWHATAN</t>
  </si>
  <si>
    <t>UST1309</t>
  </si>
  <si>
    <t>CENTRIC FINANCIAL CORPORATION</t>
  </si>
  <si>
    <t>UST0573</t>
  </si>
  <si>
    <t>CENTRIX BANK &amp; TRUST</t>
  </si>
  <si>
    <t>BEDFORD</t>
  </si>
  <si>
    <t>NH</t>
  </si>
  <si>
    <t>UST0248</t>
  </si>
  <si>
    <t>CENTRUE FINANCIAL CORPORATION</t>
  </si>
  <si>
    <t>OTTAWA</t>
  </si>
  <si>
    <t>UST1238</t>
  </si>
  <si>
    <t>CENTURY FINANCIAL SERVICES CORPORATION</t>
  </si>
  <si>
    <t>SANTA FE</t>
  </si>
  <si>
    <t>NM</t>
  </si>
  <si>
    <t>UST1037</t>
  </si>
  <si>
    <t>15</t>
  </si>
  <si>
    <t>CHAMBERS BANCSHARES, INC.</t>
  </si>
  <si>
    <t>DANVILLE</t>
  </si>
  <si>
    <t>UST1286</t>
  </si>
  <si>
    <t>CHICAGO SHORE CORPORATION</t>
  </si>
  <si>
    <t>CHICAGO</t>
  </si>
  <si>
    <t>UST0247</t>
  </si>
  <si>
    <t>23</t>
  </si>
  <si>
    <t>CIT GROUP INC.</t>
  </si>
  <si>
    <t>UST0419</t>
  </si>
  <si>
    <t>CITIZENS &amp; NORTHERN CORPORATION</t>
  </si>
  <si>
    <t>WELLSBORO</t>
  </si>
  <si>
    <t>UST0325</t>
  </si>
  <si>
    <t>8,55,97</t>
  </si>
  <si>
    <t>CITIZENS BANCORP</t>
  </si>
  <si>
    <t>NEVADA CITY</t>
  </si>
  <si>
    <t>UST1205</t>
  </si>
  <si>
    <t>CITIZENS BANCSHARES CO.</t>
  </si>
  <si>
    <t>CHILLICOTHE</t>
  </si>
  <si>
    <t>CITIZENS BANCSHARES CORPORATION</t>
  </si>
  <si>
    <t>ATLANTA</t>
  </si>
  <si>
    <t>UST0980</t>
  </si>
  <si>
    <t>CITIZENS BANK &amp; TRUST COMPANY, ESTABLISHED 1945</t>
  </si>
  <si>
    <t>COVINGTON</t>
  </si>
  <si>
    <t>UST0547</t>
  </si>
  <si>
    <t>CITIZENS COMMERCE BANCSHARES, INC.</t>
  </si>
  <si>
    <t>VERSAILLES</t>
  </si>
  <si>
    <t>KY</t>
  </si>
  <si>
    <t>UST0164</t>
  </si>
  <si>
    <t>CITIZENS COMMUNITY BANK</t>
  </si>
  <si>
    <t>SOUTH HILL</t>
  </si>
  <si>
    <t>UST0339</t>
  </si>
  <si>
    <t>CITIZENS FIRST CORPORATION</t>
  </si>
  <si>
    <t>BOWLING GREEN</t>
  </si>
  <si>
    <t>UST0116</t>
  </si>
  <si>
    <t>86</t>
  </si>
  <si>
    <t>CITIZENS REPUBLIC BANCORP, INC. / FIRSTMERIT CORPORATION</t>
  </si>
  <si>
    <t>FLINT</t>
  </si>
  <si>
    <t>UST0195</t>
  </si>
  <si>
    <t>CITIZENS SOUTH BANKING CORPORATION</t>
  </si>
  <si>
    <t>UST0840</t>
  </si>
  <si>
    <t>8,9</t>
  </si>
  <si>
    <t>CITY NATIONAL BANCSHARES CORPORATION</t>
  </si>
  <si>
    <t>NEWARK</t>
  </si>
  <si>
    <t>UST0025</t>
  </si>
  <si>
    <t>CITY NATIONAL CORPORATION</t>
  </si>
  <si>
    <t>BEVERLY HILLS</t>
  </si>
  <si>
    <t>UST0713</t>
  </si>
  <si>
    <t>CLOVER COMMUNITY BANKSHARES, INC.</t>
  </si>
  <si>
    <t>CLOVER</t>
  </si>
  <si>
    <t>UST0090</t>
  </si>
  <si>
    <t>82</t>
  </si>
  <si>
    <t>COASTAL BANKING COMPANY, INC.</t>
  </si>
  <si>
    <t>FERNANDINA BEACH</t>
  </si>
  <si>
    <t>UST1336</t>
  </si>
  <si>
    <t>COASTALSOUTH BANCHARES, INC.</t>
  </si>
  <si>
    <t>HILTON HEAD ISLAND</t>
  </si>
  <si>
    <t>UST0166</t>
  </si>
  <si>
    <t>COBIZ FINANCIAL INC.</t>
  </si>
  <si>
    <t>UST0358</t>
  </si>
  <si>
    <t>CODORUS VALLEY BANCORP, INC.</t>
  </si>
  <si>
    <t>YORK</t>
  </si>
  <si>
    <t>UST0523</t>
  </si>
  <si>
    <t>COLOEAST BANKSHARES, INC.</t>
  </si>
  <si>
    <t>LAMAR</t>
  </si>
  <si>
    <t>UST0792</t>
  </si>
  <si>
    <t>COLONIAL AMERICAN BANK</t>
  </si>
  <si>
    <t>WEST CONSHOHOCKEN</t>
  </si>
  <si>
    <t>UST0259</t>
  </si>
  <si>
    <t>COLONY BANKCORP, INC.</t>
  </si>
  <si>
    <t>FITZGERALD</t>
  </si>
  <si>
    <t>UST0066</t>
  </si>
  <si>
    <t>11,16</t>
  </si>
  <si>
    <t>COLUMBIA BANKING SYSTEM, INC.</t>
  </si>
  <si>
    <t>TACOMA</t>
  </si>
  <si>
    <t>UST0519</t>
  </si>
  <si>
    <t>COLUMBINE CAPITAL CORP.</t>
  </si>
  <si>
    <t>BUENA VISTA</t>
  </si>
  <si>
    <t>UST0016</t>
  </si>
  <si>
    <t>COMERICA INC.</t>
  </si>
  <si>
    <t>DALLAS</t>
  </si>
  <si>
    <t>UST0171</t>
  </si>
  <si>
    <t>COMMERCE NATIONAL BANK</t>
  </si>
  <si>
    <t>NEWPORT BEACH</t>
  </si>
  <si>
    <t>UST0911</t>
  </si>
  <si>
    <t>COMMONWEALTH BANCSHARES, INC.</t>
  </si>
  <si>
    <t>LOUISVILLE</t>
  </si>
  <si>
    <t>UST0057</t>
  </si>
  <si>
    <t>COMMONWEALTH BUSINESS BANK</t>
  </si>
  <si>
    <t>UST0134</t>
  </si>
  <si>
    <t>COMMUNITY 1ST BANK</t>
  </si>
  <si>
    <t>ROSEVILLE</t>
  </si>
  <si>
    <t>UST0861</t>
  </si>
  <si>
    <t>COMMUNITY BANCSHARES OF KANSAS, INC.</t>
  </si>
  <si>
    <t>GOFF</t>
  </si>
  <si>
    <t>COMMUNITY BANCSHARES OF MISSISSIPPI, INC./COMMUNITY BANK OF MISSISSIPPI</t>
  </si>
  <si>
    <t>BRANDON</t>
  </si>
  <si>
    <t>UST1226</t>
  </si>
  <si>
    <t>COMMUNITY BANCSHARES, INC.</t>
  </si>
  <si>
    <t>KINGMAN</t>
  </si>
  <si>
    <t>COMMUNITY BANK OF THE BAY</t>
  </si>
  <si>
    <t>OAKLAND</t>
  </si>
  <si>
    <t>UST1208</t>
  </si>
  <si>
    <t>COMMUNITY BANK SHARES OF INDIANA, INC.</t>
  </si>
  <si>
    <t>NEW ALBANY</t>
  </si>
  <si>
    <t>UST0113</t>
  </si>
  <si>
    <t>11,101</t>
  </si>
  <si>
    <t>COMMUNITY BANKERS TRUST CORPORATION</t>
  </si>
  <si>
    <t>GLEN ALLEN</t>
  </si>
  <si>
    <t>UST0681</t>
  </si>
  <si>
    <t>COMMUNITY BUSINESS BANK</t>
  </si>
  <si>
    <t>WEST SACRAMENTO</t>
  </si>
  <si>
    <t>UST0194</t>
  </si>
  <si>
    <t>81</t>
  </si>
  <si>
    <t>COMMUNITY FINANCIAL CORPORATION / CITY HOLDING COMPANY</t>
  </si>
  <si>
    <t>STAUNTON</t>
  </si>
  <si>
    <t>UST0970</t>
  </si>
  <si>
    <t>8,14,76</t>
  </si>
  <si>
    <t>COMMUNITY FINANCIAL SHARES, INC.</t>
  </si>
  <si>
    <t>GLEN ELLYN</t>
  </si>
  <si>
    <t>UST1051</t>
  </si>
  <si>
    <t>COMMUNITY FIRST BANCSHARES, INC. (AR)</t>
  </si>
  <si>
    <t>HARRISON</t>
  </si>
  <si>
    <t>UST0593</t>
  </si>
  <si>
    <t>COMMUNITY FIRST BANCSHARES, INC. (TN)</t>
  </si>
  <si>
    <t>UNION CITY</t>
  </si>
  <si>
    <t>UST0330</t>
  </si>
  <si>
    <t>COMMUNITY FIRST, INC.</t>
  </si>
  <si>
    <t>COLUMBIA</t>
  </si>
  <si>
    <t>UST0667</t>
  </si>
  <si>
    <t>8,67</t>
  </si>
  <si>
    <t>COMMUNITY HOLDING COMPANY OF FLORIDA, INC. / COMMUNITY BANCSHARES OF MISSISSIPPI, INC.</t>
  </si>
  <si>
    <t>UST0284</t>
  </si>
  <si>
    <t>COMMUNITY INVESTORS BANCORP, INC.</t>
  </si>
  <si>
    <t>BUCYRUS</t>
  </si>
  <si>
    <t>UST0392</t>
  </si>
  <si>
    <t>COMMUNITY PARTNERS BANCORP</t>
  </si>
  <si>
    <t>MIDDLETOWN</t>
  </si>
  <si>
    <t>UST1274</t>
  </si>
  <si>
    <t>COMMUNITY PRIDE BANK CORPORATION</t>
  </si>
  <si>
    <t>HAM LAKE</t>
  </si>
  <si>
    <t>UST0322</t>
  </si>
  <si>
    <t>COMMUNITY TRUST FINANCIAL CORPORATION</t>
  </si>
  <si>
    <t>RUSTON</t>
  </si>
  <si>
    <t>UST0082</t>
  </si>
  <si>
    <t>COMMUNITY WEST BANCSHARES</t>
  </si>
  <si>
    <t>GOLETA</t>
  </si>
  <si>
    <t>UST0706</t>
  </si>
  <si>
    <t>53,110</t>
  </si>
  <si>
    <t>COMMUNITYONE BANCORP / FNB UNITED CORP.</t>
  </si>
  <si>
    <t>ASHEBORO</t>
  </si>
  <si>
    <t>UST0384</t>
  </si>
  <si>
    <t>CONGAREE BANCSHARES, INC.</t>
  </si>
  <si>
    <t>CAYCE</t>
  </si>
  <si>
    <t>UST0504</t>
  </si>
  <si>
    <t>CORNING SAVINGS AND LOAN ASSOCIATION</t>
  </si>
  <si>
    <t>CORNING</t>
  </si>
  <si>
    <t>UST0467</t>
  </si>
  <si>
    <t>COUNTRY BANK SHARES, INC.</t>
  </si>
  <si>
    <t>UST0663</t>
  </si>
  <si>
    <t>COVENANT FINANCIAL CORPORATION</t>
  </si>
  <si>
    <t>CLARKSDALE</t>
  </si>
  <si>
    <t>UST0673</t>
  </si>
  <si>
    <t>CRAZY WOMAN CREEK BANCORP INCORPORATED</t>
  </si>
  <si>
    <t>BUFFALO</t>
  </si>
  <si>
    <t>UST0201</t>
  </si>
  <si>
    <t>58</t>
  </si>
  <si>
    <t>CRESCENT FINANCIAL BANCSHARES, INC. (CRESCENT FINANCIAL CORPORATION) / VantageSouth Bancshares, Inc.</t>
  </si>
  <si>
    <t>UST0456</t>
  </si>
  <si>
    <t>CROSSTOWN HOLDING COMPANY</t>
  </si>
  <si>
    <t>BLAINE</t>
  </si>
  <si>
    <t>UST0657</t>
  </si>
  <si>
    <t>CSRA BANK CORP.</t>
  </si>
  <si>
    <t>WRENS</t>
  </si>
  <si>
    <t>UST0106</t>
  </si>
  <si>
    <t>CVB FINANCIAL CORP.</t>
  </si>
  <si>
    <t>ONTARIO</t>
  </si>
  <si>
    <t>UST0682</t>
  </si>
  <si>
    <t>D.L. EVANS BANCORP</t>
  </si>
  <si>
    <t>BURLEY</t>
  </si>
  <si>
    <t>ID</t>
  </si>
  <si>
    <t>UST1104</t>
  </si>
  <si>
    <t>14,15,44</t>
  </si>
  <si>
    <t>DEERFIELD FINANCIAL CORPORATION</t>
  </si>
  <si>
    <t>DEERFIELD</t>
  </si>
  <si>
    <t>UST1070</t>
  </si>
  <si>
    <t>DELMAR BANCORP</t>
  </si>
  <si>
    <t>DELMAR</t>
  </si>
  <si>
    <t>UST0466</t>
  </si>
  <si>
    <t>DESOTO COUNTY BANK</t>
  </si>
  <si>
    <t>HORN LAKE</t>
  </si>
  <si>
    <t>UST1098</t>
  </si>
  <si>
    <t>DIAMOND BANCORP, INC.</t>
  </si>
  <si>
    <t>UST0441</t>
  </si>
  <si>
    <t>DICKINSON FINANCIAL CORPORATION II</t>
  </si>
  <si>
    <t>UST0587</t>
  </si>
  <si>
    <t>DISCOVER FINANCIAL SERVICES</t>
  </si>
  <si>
    <t>RIVERWOODS</t>
  </si>
  <si>
    <t>UST0548</t>
  </si>
  <si>
    <t>DNB FINANCIAL CORPORATION</t>
  </si>
  <si>
    <t>DOWNINGTOWN</t>
  </si>
  <si>
    <t>UST1166</t>
  </si>
  <si>
    <t>DUKE FINANCIAL GROUP, INC.</t>
  </si>
  <si>
    <t>MINNEAPOLIS</t>
  </si>
  <si>
    <t>UST0084</t>
  </si>
  <si>
    <t>12,44</t>
  </si>
  <si>
    <t>EAGLE BANCORP, INC.</t>
  </si>
  <si>
    <t>BETHESDA</t>
  </si>
  <si>
    <t>UST0093</t>
  </si>
  <si>
    <t>EAST WEST BANCORP, INC.</t>
  </si>
  <si>
    <t>PASADENA</t>
  </si>
  <si>
    <t>UST0250</t>
  </si>
  <si>
    <t>EASTERN VIRGINIA BANKSHARES, INC.</t>
  </si>
  <si>
    <t>TAPPAHANNOCK</t>
  </si>
  <si>
    <t>UST0349</t>
  </si>
  <si>
    <t>89</t>
  </si>
  <si>
    <t>ECB BANCORP, INC. / CRESCENT FINANCIAL BANCSHARES, INC. / VantageSouth Bancshares, Inc.</t>
  </si>
  <si>
    <t>ENGELHARD</t>
  </si>
  <si>
    <t>UST0173</t>
  </si>
  <si>
    <t>EMCLAIRE FINANCIAL CORP.</t>
  </si>
  <si>
    <t>EMLENTON</t>
  </si>
  <si>
    <t>UST0079</t>
  </si>
  <si>
    <t>ENCORE BANCSHARES INC.</t>
  </si>
  <si>
    <t>UST0135</t>
  </si>
  <si>
    <t>ENTERPRISE FINANCIAL SERVICES CORP.</t>
  </si>
  <si>
    <t>ST. LOUIS</t>
  </si>
  <si>
    <t>UST1252</t>
  </si>
  <si>
    <t>ENTERPRISE FINANCIAL SERVICES GROUP, INC.</t>
  </si>
  <si>
    <t>ALLISON PARK</t>
  </si>
  <si>
    <t>UST0549</t>
  </si>
  <si>
    <t>EQUITY BANCSHARES, INC.</t>
  </si>
  <si>
    <t>WICHITA</t>
  </si>
  <si>
    <t>UST0177</t>
  </si>
  <si>
    <t>EXCHANGE BANK</t>
  </si>
  <si>
    <t>SANTA ROSA</t>
  </si>
  <si>
    <t>UST0650</t>
  </si>
  <si>
    <t>F &amp; M BANCSHARES, INC.</t>
  </si>
  <si>
    <t>TREZEVANT</t>
  </si>
  <si>
    <t>UST0627</t>
  </si>
  <si>
    <t>F &amp; M FINANCIAL CORPORATION (NC)</t>
  </si>
  <si>
    <t>SALISBURY</t>
  </si>
  <si>
    <t>UST1038</t>
  </si>
  <si>
    <t>F&amp;C BANCORP. INC.</t>
  </si>
  <si>
    <t>HOLDEN</t>
  </si>
  <si>
    <t>UST0778</t>
  </si>
  <si>
    <t>F&amp;M FINANCIAL CORPORATION (TN)</t>
  </si>
  <si>
    <t>CLARKSVILLE</t>
  </si>
  <si>
    <t>UST0306</t>
  </si>
  <si>
    <t>F.N.B. CORPORATION</t>
  </si>
  <si>
    <t>HERMITAGE</t>
  </si>
  <si>
    <t>UST0557</t>
  </si>
  <si>
    <t>8,120</t>
  </si>
  <si>
    <t>UST0997</t>
  </si>
  <si>
    <t>FARMERS &amp; MERCHANTS FINANCIAL CORPORATION</t>
  </si>
  <si>
    <t>ARGONIA</t>
  </si>
  <si>
    <t>UST0406</t>
  </si>
  <si>
    <t>8,11</t>
  </si>
  <si>
    <t>FARMERS BANK, WINDSOR, VIRGINIA</t>
  </si>
  <si>
    <t>WINDSOR</t>
  </si>
  <si>
    <t>UST0085</t>
  </si>
  <si>
    <t>FARMERS CAPITAL BANK CORPORATION</t>
  </si>
  <si>
    <t>FRANKFORT</t>
  </si>
  <si>
    <t>UST1237</t>
  </si>
  <si>
    <t>FARMERS ENTERPRISES, INC.</t>
  </si>
  <si>
    <t>UST0998</t>
  </si>
  <si>
    <t>FARMERS STATE BANKSHARES, INC.</t>
  </si>
  <si>
    <t>HOLTON</t>
  </si>
  <si>
    <t>UST1315</t>
  </si>
  <si>
    <t>FBHC HOLDING COMPANY</t>
  </si>
  <si>
    <t>BOULDER</t>
  </si>
  <si>
    <t>UST1180</t>
  </si>
  <si>
    <t>FC HOLDINGS, INC.</t>
  </si>
  <si>
    <t>UST0363</t>
  </si>
  <si>
    <t>FCB BANCORP, INC.</t>
  </si>
  <si>
    <t>UST0008</t>
  </si>
  <si>
    <t>FFW CORPORATION</t>
  </si>
  <si>
    <t>WABASH</t>
  </si>
  <si>
    <t>UST1031</t>
  </si>
  <si>
    <t>FIDELITY BANCORP, INC. (LA)</t>
  </si>
  <si>
    <t>BATON ROUGE</t>
  </si>
  <si>
    <t>UST0261</t>
  </si>
  <si>
    <t>77</t>
  </si>
  <si>
    <t>FIDELITY BANCORP, INC. (PA) / WESBANCO, INC.</t>
  </si>
  <si>
    <t>PITTSBURGH</t>
  </si>
  <si>
    <t>UST0826</t>
  </si>
  <si>
    <t>FIDELITY FEDERAL BANCORP</t>
  </si>
  <si>
    <t>EVANSVILLE</t>
  </si>
  <si>
    <t>UST0275</t>
  </si>
  <si>
    <t>FIDELITY FINANCIAL CORPORATION</t>
  </si>
  <si>
    <t>UST0178</t>
  </si>
  <si>
    <t>FIDELITY SOUTHERN CORPORATION</t>
  </si>
  <si>
    <t>UST0040</t>
  </si>
  <si>
    <t>FIFTH THIRD BANCORP</t>
  </si>
  <si>
    <t>CINCINNATI</t>
  </si>
  <si>
    <t>UST0234</t>
  </si>
  <si>
    <t>FINANCIAL INSTITUTIONS, INC.</t>
  </si>
  <si>
    <t>WARSAW</t>
  </si>
  <si>
    <t>UST0518</t>
  </si>
  <si>
    <t>FINANCIAL SECURITY CORPORATION</t>
  </si>
  <si>
    <t>BASIN</t>
  </si>
  <si>
    <t>UST1206</t>
  </si>
  <si>
    <t>15,17,44</t>
  </si>
  <si>
    <t>FINANCIAL SERVICES OF WINGER, INC.</t>
  </si>
  <si>
    <t>WINGER</t>
  </si>
  <si>
    <t>UST0913</t>
  </si>
  <si>
    <t>FIRST ADVANTAGE BANCSHARES, INC.</t>
  </si>
  <si>
    <t>COON RAPIDS</t>
  </si>
  <si>
    <t>UST1209</t>
  </si>
  <si>
    <t>FIRST ALLIANCE BANCSHARES, INC.</t>
  </si>
  <si>
    <t>CORDOVA</t>
  </si>
  <si>
    <t>UST1302</t>
  </si>
  <si>
    <t>11,14,15</t>
  </si>
  <si>
    <t>FIRST AMERICAN BANK CORPORATION</t>
  </si>
  <si>
    <t>ELK GROVE VILLAGE</t>
  </si>
  <si>
    <t>FIRST AMERICAN INTERNATIONAL CORP.</t>
  </si>
  <si>
    <t>BROOKLYN</t>
  </si>
  <si>
    <t>UST0341</t>
  </si>
  <si>
    <t>FIRST BANCORP (NC)</t>
  </si>
  <si>
    <t>TROY</t>
  </si>
  <si>
    <t>UST0368</t>
  </si>
  <si>
    <t>FIRST BANCORP (PR)</t>
  </si>
  <si>
    <t>SAN JUAN</t>
  </si>
  <si>
    <t>PR</t>
  </si>
  <si>
    <t>UST0794</t>
  </si>
  <si>
    <t>FIRST BANCTRUST CORPORATION</t>
  </si>
  <si>
    <t>PARIS</t>
  </si>
  <si>
    <t>UST0625</t>
  </si>
  <si>
    <t>FIRST BANK OF CHARLESTON, INC.</t>
  </si>
  <si>
    <t>CHARLESTON</t>
  </si>
  <si>
    <t>UST0309</t>
  </si>
  <si>
    <t>FIRST BANKERS TRUSTSHARES, INC.</t>
  </si>
  <si>
    <t>QUINCY</t>
  </si>
  <si>
    <t>UST0446</t>
  </si>
  <si>
    <t>FIRST BANKS, INC.</t>
  </si>
  <si>
    <t>UST0352</t>
  </si>
  <si>
    <t>FIRST BUSEY CORPORATION</t>
  </si>
  <si>
    <t>URBANA</t>
  </si>
  <si>
    <t>UST1020</t>
  </si>
  <si>
    <t>FIRST BUSINESS BANK, NATIONAL ASSOCIATION / BANK OF SOUTHERN CALIFORNIA, N.A.</t>
  </si>
  <si>
    <t>SAN DIEGO</t>
  </si>
  <si>
    <t>UST0204</t>
  </si>
  <si>
    <t>FIRST CALIFORNIA FINANCIAL GROUP, INC.</t>
  </si>
  <si>
    <t>WESTLAKE VILLAGE</t>
  </si>
  <si>
    <t>UST0444</t>
  </si>
  <si>
    <t>FIRST CAPITAL BANCORP, INC.</t>
  </si>
  <si>
    <t>8,11,14,18,36</t>
  </si>
  <si>
    <t>FIRST CHOICE BANK</t>
  </si>
  <si>
    <t>CERRITOS</t>
  </si>
  <si>
    <t>UST0427</t>
  </si>
  <si>
    <t>FIRST CITIZENS BANC CORP</t>
  </si>
  <si>
    <t>SANDUSKY</t>
  </si>
  <si>
    <t>UST0661</t>
  </si>
  <si>
    <t>FIRST COLEBROOK BANCORP, INC.</t>
  </si>
  <si>
    <t>COLEBROOK</t>
  </si>
  <si>
    <t>UST0026</t>
  </si>
  <si>
    <t>12</t>
  </si>
  <si>
    <t>FIRST COMMUNITY BANCSHARES INC.</t>
  </si>
  <si>
    <t>BLUEFIELD</t>
  </si>
  <si>
    <t>UST1075</t>
  </si>
  <si>
    <t>8,72</t>
  </si>
  <si>
    <t>FIRST COMMUNITY BANCSHARES, INC. / EQUITY BANCSHARES, INC.</t>
  </si>
  <si>
    <t>UST0296</t>
  </si>
  <si>
    <t>FIRST COMMUNITY BANK CORPORATION OF AMERICA</t>
  </si>
  <si>
    <t>PINELLAS PARK</t>
  </si>
  <si>
    <t>UST0078</t>
  </si>
  <si>
    <t>FIRST COMMUNITY CORPORATION</t>
  </si>
  <si>
    <t>LEXINGTON</t>
  </si>
  <si>
    <t>UST1067</t>
  </si>
  <si>
    <t>FIRST COMMUNITY FINANCIAL PARTNERS, INC.</t>
  </si>
  <si>
    <t>JOLIET</t>
  </si>
  <si>
    <t>UST0108</t>
  </si>
  <si>
    <t>FIRST DEFIANCE FINANCIAL CORP.</t>
  </si>
  <si>
    <t>DEFIANCE</t>
  </si>
  <si>
    <t>11,15,36</t>
  </si>
  <si>
    <t>FIRST EAGLE BANCSHARES, INC.</t>
  </si>
  <si>
    <t>HANOVER PARK</t>
  </si>
  <si>
    <t>UST0505</t>
  </si>
  <si>
    <t>FIRST EXPRESS OF NEBRASKA, INC.</t>
  </si>
  <si>
    <t>GERING</t>
  </si>
  <si>
    <t>UST0851</t>
  </si>
  <si>
    <t>FIRST FEDERAL BANCSHARES OF ARKANSAS, INC.</t>
  </si>
  <si>
    <t>UST0046</t>
  </si>
  <si>
    <t>FIRST FINANCIAL BANCORP</t>
  </si>
  <si>
    <t>UST1063</t>
  </si>
  <si>
    <t>FIRST FINANCIAL BANCSHARES, INC.</t>
  </si>
  <si>
    <t>LAWRENCE</t>
  </si>
  <si>
    <t>UST0110</t>
  </si>
  <si>
    <t>FIRST FINANCIAL HOLDINGS INC.</t>
  </si>
  <si>
    <t>UST0342</t>
  </si>
  <si>
    <t>ELIZABETHTOWN</t>
  </si>
  <si>
    <t>UST0468</t>
  </si>
  <si>
    <t>9,17</t>
  </si>
  <si>
    <t>FIRST FREEDOM BANCSHARES, INC.</t>
  </si>
  <si>
    <t>UST0720</t>
  </si>
  <si>
    <t>FIRST GOTHENBURG BANCSHARES, INC.</t>
  </si>
  <si>
    <t>GOTHENBURG</t>
  </si>
  <si>
    <t>UST1287</t>
  </si>
  <si>
    <t>FIRST GUARANTY BANCSHARES, INC.</t>
  </si>
  <si>
    <t>HAMMOND</t>
  </si>
  <si>
    <t>UST0027</t>
  </si>
  <si>
    <t>FIRST HORIZON NATIONAL CORPORATION</t>
  </si>
  <si>
    <t>MEMPHIS</t>
  </si>
  <si>
    <t>UST1030</t>
  </si>
  <si>
    <t>FIRST INDEPENDENCE CORPORATION</t>
  </si>
  <si>
    <t>DETROIT</t>
  </si>
  <si>
    <t>UST0943</t>
  </si>
  <si>
    <t>FIRST INTERCONTINENTAL BANK</t>
  </si>
  <si>
    <t>DORAVILLE</t>
  </si>
  <si>
    <t>UST0185</t>
  </si>
  <si>
    <t>FIRST LITCHFIELD FINANCIAL CORPORATION</t>
  </si>
  <si>
    <t>LITCHFIELD</t>
  </si>
  <si>
    <t>11,36</t>
  </si>
  <si>
    <t>FIRST M&amp;F CORPORATION</t>
  </si>
  <si>
    <t>KOSCIUSKO</t>
  </si>
  <si>
    <t>UST0486</t>
  </si>
  <si>
    <t>FIRST MANITOWOC BANCORP, INC.</t>
  </si>
  <si>
    <t>MANITOWOC</t>
  </si>
  <si>
    <t>UST0564</t>
  </si>
  <si>
    <t>11,25</t>
  </si>
  <si>
    <t>FIRST MARKET BANK, FSB / UNION FIRST MARKET BANKSHARES CORPORATION</t>
  </si>
  <si>
    <t>RICHMOND</t>
  </si>
  <si>
    <t>UST0442</t>
  </si>
  <si>
    <t>FIRST MENASHA BANCSHARES, INC.</t>
  </si>
  <si>
    <t>NEENAH</t>
  </si>
  <si>
    <t>UST0745</t>
  </si>
  <si>
    <t>33,44,45</t>
  </si>
  <si>
    <t>FIRST MERCHANTS CORPORATION</t>
  </si>
  <si>
    <t>MUNCIE</t>
  </si>
  <si>
    <t>UST0054</t>
  </si>
  <si>
    <t>FIRST MIDWEST BANCORP, INC.</t>
  </si>
  <si>
    <t>ITASCA</t>
  </si>
  <si>
    <t>UST0699</t>
  </si>
  <si>
    <t>FIRST NATIONAL CORPORATION</t>
  </si>
  <si>
    <t>STRASBURG</t>
  </si>
  <si>
    <t>UST0651</t>
  </si>
  <si>
    <t>FIRST NBC BANK HOLDING COMPANY</t>
  </si>
  <si>
    <t>NEW ORLEANS</t>
  </si>
  <si>
    <t>UST0009</t>
  </si>
  <si>
    <t>FIRST NIAGARA FINANCIAL GROUP</t>
  </si>
  <si>
    <t>LOCKPORT</t>
  </si>
  <si>
    <t>UST0496</t>
  </si>
  <si>
    <t>FIRST NORTHERN COMMUNITY BANCORP</t>
  </si>
  <si>
    <t>DIXON</t>
  </si>
  <si>
    <t>UST0070</t>
  </si>
  <si>
    <t>FIRST PACTRUST BANCORP, INC.</t>
  </si>
  <si>
    <t>CHULA VISTA</t>
  </si>
  <si>
    <t>UST0111</t>
  </si>
  <si>
    <t>73,97</t>
  </si>
  <si>
    <t>FIRST PLACE FINANCIAL CORP.</t>
  </si>
  <si>
    <t>WARREN</t>
  </si>
  <si>
    <t>UST0686</t>
  </si>
  <si>
    <t>FIRST PRIORITY FINANCIAL CORP.</t>
  </si>
  <si>
    <t>MALVERN</t>
  </si>
  <si>
    <t>UST0623</t>
  </si>
  <si>
    <t>FIRST RELIANCE BANCSHARES, INC.</t>
  </si>
  <si>
    <t>FLORENCE</t>
  </si>
  <si>
    <t>UST0687</t>
  </si>
  <si>
    <t>8,14,18,44,45</t>
  </si>
  <si>
    <t>FIRST RESOURCE BANK</t>
  </si>
  <si>
    <t>EXTON</t>
  </si>
  <si>
    <t>UST0374</t>
  </si>
  <si>
    <t>87</t>
  </si>
  <si>
    <t>FIRST SECURITY GROUP, INC.</t>
  </si>
  <si>
    <t>CHATTANOOGA</t>
  </si>
  <si>
    <t>UST0137</t>
  </si>
  <si>
    <t>79</t>
  </si>
  <si>
    <t>FIRST SOUND BANK</t>
  </si>
  <si>
    <t>SEATTLE</t>
  </si>
  <si>
    <t>UST1057</t>
  </si>
  <si>
    <t>FIRST SOUTH BANCORP, INC.</t>
  </si>
  <si>
    <t>UST0436</t>
  </si>
  <si>
    <t>FIRST SOUTHERN BANCORP, INC.</t>
  </si>
  <si>
    <t>UST0666</t>
  </si>
  <si>
    <t>FIRST SOUTHWEST BANCORPORATION, INC.</t>
  </si>
  <si>
    <t>ALAMOSA</t>
  </si>
  <si>
    <t>UST0534</t>
  </si>
  <si>
    <t>FIRST TEXAS BHC, INC.</t>
  </si>
  <si>
    <t>FORT WORTH</t>
  </si>
  <si>
    <t>UST0967</t>
  </si>
  <si>
    <t>FIRST TRUST CORPORATION</t>
  </si>
  <si>
    <t>UST0276</t>
  </si>
  <si>
    <t>FIRST ULB CORP.</t>
  </si>
  <si>
    <t>UST0385</t>
  </si>
  <si>
    <t>FIRST UNITED CORPORATION</t>
  </si>
  <si>
    <t>8,11,14,36</t>
  </si>
  <si>
    <t>FIRST VERNON BANCSHARES, INC.</t>
  </si>
  <si>
    <t>VERNON</t>
  </si>
  <si>
    <t>UST0695</t>
  </si>
  <si>
    <t>FIRST WESTERN FINANCIAL, INC.</t>
  </si>
  <si>
    <t>UST0552</t>
  </si>
  <si>
    <t>FIRSTBANK CORPORATION</t>
  </si>
  <si>
    <t>ALMA</t>
  </si>
  <si>
    <t>UST0051</t>
  </si>
  <si>
    <t>FIRSTMERIT CORPORATION</t>
  </si>
  <si>
    <t>AKRON</t>
  </si>
  <si>
    <t>UST0317</t>
  </si>
  <si>
    <t>FLAGSTAR BANCORP, INC.</t>
  </si>
  <si>
    <t>UST1296</t>
  </si>
  <si>
    <t>8,84</t>
  </si>
  <si>
    <t>FLORIDA BANK GROUP, INC.</t>
  </si>
  <si>
    <t>TAMPA</t>
  </si>
  <si>
    <t>UST0815</t>
  </si>
  <si>
    <t>FLORIDA BUSINESS BANCGROUP, INC.</t>
  </si>
  <si>
    <t>UST0226</t>
  </si>
  <si>
    <t>FLUSHING FINANCIAL CORPORATION</t>
  </si>
  <si>
    <t>LAKE SUCCESS</t>
  </si>
  <si>
    <t>UST0846</t>
  </si>
  <si>
    <t>FNB BANCORP</t>
  </si>
  <si>
    <t>SOUTH SAN FRANCISCO</t>
  </si>
  <si>
    <t>UST1213</t>
  </si>
  <si>
    <t>FORESIGHT FINANCIAL GROUP, INC.</t>
  </si>
  <si>
    <t>ROCKFORD</t>
  </si>
  <si>
    <t>UST1010</t>
  </si>
  <si>
    <t>8,66,97</t>
  </si>
  <si>
    <t>FORT LEE FEDERAL SAVINGS BANK, FSB</t>
  </si>
  <si>
    <t>FORT LEE</t>
  </si>
  <si>
    <t>UST0722</t>
  </si>
  <si>
    <t>FORTUNE FINANCIAL CORPORATION</t>
  </si>
  <si>
    <t>ARNOLD</t>
  </si>
  <si>
    <t>UST0179</t>
  </si>
  <si>
    <t>50,97</t>
  </si>
  <si>
    <t>FPB BANCORP, INC.</t>
  </si>
  <si>
    <t>PORT ST. LUCIE</t>
  </si>
  <si>
    <t>UST0506</t>
  </si>
  <si>
    <t>FPB FINANCIAL CORP.</t>
  </si>
  <si>
    <t>UST1201</t>
  </si>
  <si>
    <t>FRANKLIN BANCORP, INC.</t>
  </si>
  <si>
    <t>UST1108</t>
  </si>
  <si>
    <t>FREEPORT BANCSHARES, INC.</t>
  </si>
  <si>
    <t>FREEPORT</t>
  </si>
  <si>
    <t>UST1242</t>
  </si>
  <si>
    <t>FREMONT BANCORPORATION</t>
  </si>
  <si>
    <t>FREMONT</t>
  </si>
  <si>
    <t>UST0262</t>
  </si>
  <si>
    <t>FRESNO FIRST BANK</t>
  </si>
  <si>
    <t>UST1035</t>
  </si>
  <si>
    <t>FRONTIER BANCSHARES, INC</t>
  </si>
  <si>
    <t>AUSTIN</t>
  </si>
  <si>
    <t>UST0263</t>
  </si>
  <si>
    <t>FULTON FINANCIAL CORPORATION</t>
  </si>
  <si>
    <t>LANCASTER</t>
  </si>
  <si>
    <t>UST1203</t>
  </si>
  <si>
    <t>GATEWAY BANCSHARES, INC.</t>
  </si>
  <si>
    <t>RINGGOLD</t>
  </si>
  <si>
    <t>UST0621</t>
  </si>
  <si>
    <t>GEORGIA COMMERCE BANCSHARES, INC.</t>
  </si>
  <si>
    <t>UST1144</t>
  </si>
  <si>
    <t>GEORGIA PRIMARY BANK</t>
  </si>
  <si>
    <t>UST0683</t>
  </si>
  <si>
    <t>GERMANTOWN CAPITAL CORPORATION</t>
  </si>
  <si>
    <t>GERMANTOWN</t>
  </si>
  <si>
    <t>UST1254</t>
  </si>
  <si>
    <t>8,17,91,97</t>
  </si>
  <si>
    <t>GOLD CANYON BANK</t>
  </si>
  <si>
    <t>GOLD CANYON</t>
  </si>
  <si>
    <t>UST0017</t>
  </si>
  <si>
    <t>GOLDMAN SACHS GROUP, INC.</t>
  </si>
  <si>
    <t>UST0545</t>
  </si>
  <si>
    <t>GOLDWATER BANK, N.A.</t>
  </si>
  <si>
    <t>SCOTTSDALE</t>
  </si>
  <si>
    <t>UST1152</t>
  </si>
  <si>
    <t>GRAND CAPITAL CORPORATION</t>
  </si>
  <si>
    <t>TULSA</t>
  </si>
  <si>
    <t>UST0198</t>
  </si>
  <si>
    <t>GRAND FINANCIAL CORPORATION</t>
  </si>
  <si>
    <t>HATTIESBURG</t>
  </si>
  <si>
    <t>UST1219</t>
  </si>
  <si>
    <t>GRAND MOUNTAIN BANCSHARES, INC.</t>
  </si>
  <si>
    <t>GRANBY</t>
  </si>
  <si>
    <t>UST0327</t>
  </si>
  <si>
    <t>GRANDSOUTH BANCORPORATION</t>
  </si>
  <si>
    <t>UST1277</t>
  </si>
  <si>
    <t>GREAT RIVER HOLDING COMPANY</t>
  </si>
  <si>
    <t>BAXTER</t>
  </si>
  <si>
    <t>UST0102</t>
  </si>
  <si>
    <t>GREAT SOUTHERN BANCORP</t>
  </si>
  <si>
    <t>SPRINGFIELD</t>
  </si>
  <si>
    <t>UST0180</t>
  </si>
  <si>
    <t>GREEN BANKSHARES, INC.</t>
  </si>
  <si>
    <t>GREENEVILLE</t>
  </si>
  <si>
    <t>UST0725</t>
  </si>
  <si>
    <t>GREEN CIRCLE INVESTMENTS, INC.</t>
  </si>
  <si>
    <t>CLIVE</t>
  </si>
  <si>
    <t>IA</t>
  </si>
  <si>
    <t>UST0715</t>
  </si>
  <si>
    <t>GREEN CITY BANCSHARES, INC.</t>
  </si>
  <si>
    <t>GREEN CITY</t>
  </si>
  <si>
    <t>UST0355</t>
  </si>
  <si>
    <t>GREER BANCSHARES INCORPORATED</t>
  </si>
  <si>
    <t>GREER</t>
  </si>
  <si>
    <t>UST0654</t>
  </si>
  <si>
    <t>8,68,97</t>
  </si>
  <si>
    <t>GREGG BANCSHARES, INC.</t>
  </si>
  <si>
    <t>OZARK</t>
  </si>
  <si>
    <t>UST0480</t>
  </si>
  <si>
    <t>GUARANTY BANCORP, INC.</t>
  </si>
  <si>
    <t>WOODSVILLE</t>
  </si>
  <si>
    <t>9,15,36</t>
  </si>
  <si>
    <t>GUARANTY CAPITAL CORPORATION</t>
  </si>
  <si>
    <t>BELZONI</t>
  </si>
  <si>
    <t>UST0422</t>
  </si>
  <si>
    <t>GUARANTY FEDERAL BANCSHARES, INC.</t>
  </si>
  <si>
    <t>UST1243</t>
  </si>
  <si>
    <t>17,28,70,97</t>
  </si>
  <si>
    <t>GULFSOUTH PRIVATE BANK</t>
  </si>
  <si>
    <t>DESTIN</t>
  </si>
  <si>
    <t>UST1229</t>
  </si>
  <si>
    <t>GULFSTREAM BANCSHARES, INC.</t>
  </si>
  <si>
    <t>STUART</t>
  </si>
  <si>
    <t>UST0817</t>
  </si>
  <si>
    <t>HAMILTON STATE BANCSHARES, INC.</t>
  </si>
  <si>
    <t>HOSCHTON</t>
  </si>
  <si>
    <t>UST0236</t>
  </si>
  <si>
    <t>38</t>
  </si>
  <si>
    <t>NORFOLK</t>
  </si>
  <si>
    <t>UST1273</t>
  </si>
  <si>
    <t>HARBOR BANKSHARES CORPORATION</t>
  </si>
  <si>
    <t>UST0629</t>
  </si>
  <si>
    <t>HAVILAND BANCSHARES, INC.</t>
  </si>
  <si>
    <t>HAVILAND</t>
  </si>
  <si>
    <t>UST0264</t>
  </si>
  <si>
    <t>HAWTHORN BANCSHARES, INC.</t>
  </si>
  <si>
    <t>LEE'S SUMMIT</t>
  </si>
  <si>
    <t>UST0328</t>
  </si>
  <si>
    <t>HCSB FINANCIAL CORPORATION</t>
  </si>
  <si>
    <t>LORIS</t>
  </si>
  <si>
    <t>UST1328</t>
  </si>
  <si>
    <t>HEARTLAND BANCSHARES, INC.</t>
  </si>
  <si>
    <t>FRANKLIN</t>
  </si>
  <si>
    <t>UST0326</t>
  </si>
  <si>
    <t>HEARTLAND FINANCIAL USA, INC.</t>
  </si>
  <si>
    <t>DUBUQUE</t>
  </si>
  <si>
    <t>UST0642</t>
  </si>
  <si>
    <t>8,17,45</t>
  </si>
  <si>
    <t>HERITAGE BANKSHARES, INC.</t>
  </si>
  <si>
    <t>UST0055</t>
  </si>
  <si>
    <t>HERITAGE COMMERCE CORP.</t>
  </si>
  <si>
    <t>UST0069</t>
  </si>
  <si>
    <t>HERITAGE FINANCIAL CORPORATION</t>
  </si>
  <si>
    <t>OLYMPIA</t>
  </si>
  <si>
    <t>UST0607</t>
  </si>
  <si>
    <t>HERITAGE OAKS BANCORP</t>
  </si>
  <si>
    <t>PASO ROBLES</t>
  </si>
  <si>
    <t>UST0010</t>
  </si>
  <si>
    <t>HF FINANCIAL CORP.</t>
  </si>
  <si>
    <t>SIOUX FALLS</t>
  </si>
  <si>
    <t>SD</t>
  </si>
  <si>
    <t>UST0688</t>
  </si>
  <si>
    <t>8,18,21,44</t>
  </si>
  <si>
    <t>HIGHLANDS BANCORP, INC.</t>
  </si>
  <si>
    <t>UST0780</t>
  </si>
  <si>
    <t>8,111</t>
  </si>
  <si>
    <t>HIGHLANDS INDEPENDENT BANCSHARES, INC.</t>
  </si>
  <si>
    <t>SEBRING</t>
  </si>
  <si>
    <t>UST0578</t>
  </si>
  <si>
    <t>HILLTOP COMMUNITY BANCORP, INC.</t>
  </si>
  <si>
    <t>SUMMIT</t>
  </si>
  <si>
    <t>UST0295</t>
  </si>
  <si>
    <t>HMN FINANCIAL, INC.</t>
  </si>
  <si>
    <t>ROCHESTER</t>
  </si>
  <si>
    <t>UST0086</t>
  </si>
  <si>
    <t>HOME BANCSHARES, INC.</t>
  </si>
  <si>
    <t>CONWAY</t>
  </si>
  <si>
    <t>UST0756</t>
  </si>
  <si>
    <t>HOMETOWN BANCORP OF ALABAMA, INC.</t>
  </si>
  <si>
    <t>ONEONTA</t>
  </si>
  <si>
    <t>UST0656</t>
  </si>
  <si>
    <t>HOMETOWN BANCSHARES, INC.</t>
  </si>
  <si>
    <t>CORBIN</t>
  </si>
  <si>
    <t>UST0931</t>
  </si>
  <si>
    <t>HOMETOWN BANKSHARES CORPORATION</t>
  </si>
  <si>
    <t>ROANOKE</t>
  </si>
  <si>
    <t>UST0109</t>
  </si>
  <si>
    <t>HOPFED BANCORP</t>
  </si>
  <si>
    <t>HOPKINSVILLE</t>
  </si>
  <si>
    <t>UST0176</t>
  </si>
  <si>
    <t>11,45</t>
  </si>
  <si>
    <t>HORIZON BANCORP</t>
  </si>
  <si>
    <t>MICHIGAN CITY</t>
  </si>
  <si>
    <t>UST0818</t>
  </si>
  <si>
    <t>HOWARD BANCORP, INC.</t>
  </si>
  <si>
    <t>ELLICOTT CITY</t>
  </si>
  <si>
    <t>UST1160</t>
  </si>
  <si>
    <t>8,11,14,18</t>
  </si>
  <si>
    <t>HPK FINANCIAL CORPORATION</t>
  </si>
  <si>
    <t>UST0028</t>
  </si>
  <si>
    <t>HUNTINGTON BANCSHARES</t>
  </si>
  <si>
    <t>COLUMBUS</t>
  </si>
  <si>
    <t>UST0689</t>
  </si>
  <si>
    <t>HYPERION BANK</t>
  </si>
  <si>
    <t>PHILADELPHIA</t>
  </si>
  <si>
    <t>UST0881</t>
  </si>
  <si>
    <t>IA BANCORP, INC / INDUS AMERICAN BANK</t>
  </si>
  <si>
    <t>ISELIN</t>
  </si>
  <si>
    <t>IBC BANCORP, INC.</t>
  </si>
  <si>
    <t>UST0081</t>
  </si>
  <si>
    <t>IBERIABANK CORPORATION</t>
  </si>
  <si>
    <t>UST0960</t>
  </si>
  <si>
    <t>IBT BANCORP, INC.</t>
  </si>
  <si>
    <t>IRVING</t>
  </si>
  <si>
    <t>8,10,11</t>
  </si>
  <si>
    <t>IBW FINANCIAL CORPORATION</t>
  </si>
  <si>
    <t>UST0485</t>
  </si>
  <si>
    <t>ICB FINANCIAL</t>
  </si>
  <si>
    <t>UST0396</t>
  </si>
  <si>
    <t>8,108</t>
  </si>
  <si>
    <t>IDAHO BANCORP</t>
  </si>
  <si>
    <t>BOISE</t>
  </si>
  <si>
    <t>UST1173</t>
  </si>
  <si>
    <t>ILLINOIS STATE BANCORP, INC.</t>
  </si>
  <si>
    <t>UST0203</t>
  </si>
  <si>
    <t>INDEPENDENCE BANK</t>
  </si>
  <si>
    <t>EAST GREENWICH</t>
  </si>
  <si>
    <t>UST0268</t>
  </si>
  <si>
    <t>INDEPENDENT BANK CORP.</t>
  </si>
  <si>
    <t>ROCKLAND</t>
  </si>
  <si>
    <t>UST0182</t>
  </si>
  <si>
    <t>29</t>
  </si>
  <si>
    <t>INDEPENDENT BANK CORPORATION</t>
  </si>
  <si>
    <t>IONIA</t>
  </si>
  <si>
    <t>UST0928</t>
  </si>
  <si>
    <t>8,22,92,97</t>
  </si>
  <si>
    <t>INDIANA BANK CORP.</t>
  </si>
  <si>
    <t>DANA</t>
  </si>
  <si>
    <t>UST0119</t>
  </si>
  <si>
    <t>INDIANA COMMUNITY BANCORP</t>
  </si>
  <si>
    <t>UST0855</t>
  </si>
  <si>
    <t>22,52,97</t>
  </si>
  <si>
    <t>INTEGRA BANK CORPORATION</t>
  </si>
  <si>
    <t>UST0062</t>
  </si>
  <si>
    <t>115</t>
  </si>
  <si>
    <t>INTERMOUNTAIN COMMUNITY BANCORP</t>
  </si>
  <si>
    <t>SANDPOINT</t>
  </si>
  <si>
    <t>UST0136</t>
  </si>
  <si>
    <t>INTERNATIONAL BANCSHARES CORPORATION</t>
  </si>
  <si>
    <t>LAREDO</t>
  </si>
  <si>
    <t>UST0316</t>
  </si>
  <si>
    <t>INTERVEST BANCSHARES CORPORATION</t>
  </si>
  <si>
    <t>UST1142</t>
  </si>
  <si>
    <t>15,71,97</t>
  </si>
  <si>
    <t>INVESTORS FINANCIAL CORPORATION OF PETTIS COUNTY, INC.</t>
  </si>
  <si>
    <t>SEDALIA</t>
  </si>
  <si>
    <t>UST0029</t>
  </si>
  <si>
    <t>JPMORGAN CHASE &amp; CO.</t>
  </si>
  <si>
    <t>UST0472</t>
  </si>
  <si>
    <t>KATAHDIN BANKSHARES CORP.</t>
  </si>
  <si>
    <t>HOULTON</t>
  </si>
  <si>
    <t>UST0030</t>
  </si>
  <si>
    <t>KEYCORP</t>
  </si>
  <si>
    <t>CLEVELAND</t>
  </si>
  <si>
    <t>UST0710</t>
  </si>
  <si>
    <t>KIRKSVILLE BANCORP, INC.</t>
  </si>
  <si>
    <t>KIRKSVILLE</t>
  </si>
  <si>
    <t>UST1294</t>
  </si>
  <si>
    <t>KS BANCORP, INC</t>
  </si>
  <si>
    <t>SMITHFIELD</t>
  </si>
  <si>
    <t>LAFAYETTE BANCORP, INC.</t>
  </si>
  <si>
    <t>OXFORD</t>
  </si>
  <si>
    <t>UST0343</t>
  </si>
  <si>
    <t>LAKELAND BANCORP, INC.</t>
  </si>
  <si>
    <t>OAK RIDGE</t>
  </si>
  <si>
    <t>UST0190</t>
  </si>
  <si>
    <t>LAKELAND FINANCIAL CORPORATION</t>
  </si>
  <si>
    <t>UST1303</t>
  </si>
  <si>
    <t>LAYTON PARK FINANCIAL GROUP, INC.</t>
  </si>
  <si>
    <t>UST0302</t>
  </si>
  <si>
    <t>LCNB CORP.</t>
  </si>
  <si>
    <t>UST0215</t>
  </si>
  <si>
    <t>LEADER BANCORP, INC.</t>
  </si>
  <si>
    <t>ARLINGTON</t>
  </si>
  <si>
    <t>UST0429</t>
  </si>
  <si>
    <t>9,48,97</t>
  </si>
  <si>
    <t>LEGACY BANCORP, INC.</t>
  </si>
  <si>
    <t>UST0454</t>
  </si>
  <si>
    <t>LIBERTY BANCSHARES, INC. (AR)</t>
  </si>
  <si>
    <t>JONESBORO</t>
  </si>
  <si>
    <t>UST0760</t>
  </si>
  <si>
    <t>LIBERTY BANCSHARES, INC. (MO)</t>
  </si>
  <si>
    <t>UST1326</t>
  </si>
  <si>
    <t>LIBERTY BANCSHARES, INC. (TX)</t>
  </si>
  <si>
    <t>LIBERTY FINANCIAL SERVICES, INC.</t>
  </si>
  <si>
    <t>UST0611</t>
  </si>
  <si>
    <t>LIBERTY SHARES, INC.</t>
  </si>
  <si>
    <t>HINESVILLE</t>
  </si>
  <si>
    <t>UST0828</t>
  </si>
  <si>
    <t>LINCOLN NATIONAL CORPORATION</t>
  </si>
  <si>
    <t>RADNOR</t>
  </si>
  <si>
    <t>UST0091</t>
  </si>
  <si>
    <t>LNB BANCORP, INC.</t>
  </si>
  <si>
    <t>LORAIN</t>
  </si>
  <si>
    <t>UST0563</t>
  </si>
  <si>
    <t>LONE STAR BANK</t>
  </si>
  <si>
    <t>UST0267</t>
  </si>
  <si>
    <t>LSB CORPORATION</t>
  </si>
  <si>
    <t>NORTH ANDOVER</t>
  </si>
  <si>
    <t>8,9,17</t>
  </si>
  <si>
    <t>M&amp;F BANCORP, INC.</t>
  </si>
  <si>
    <t>DURHAM</t>
  </si>
  <si>
    <t>UST0160</t>
  </si>
  <si>
    <t>M&amp;T BANK CORPORATION</t>
  </si>
  <si>
    <t>UST0803</t>
  </si>
  <si>
    <t>MACKINAC FINANCIAL CORPORATION</t>
  </si>
  <si>
    <t>MANISTIQUE</t>
  </si>
  <si>
    <t>UST0697</t>
  </si>
  <si>
    <t>MADISON FINANCIAL CORPORATION</t>
  </si>
  <si>
    <t>UST0278</t>
  </si>
  <si>
    <t>8,11,44</t>
  </si>
  <si>
    <t>MAGNA BANK</t>
  </si>
  <si>
    <t>UST1366</t>
  </si>
  <si>
    <t>MAINLINE BANCORP, INC.</t>
  </si>
  <si>
    <t>EBENSBURG</t>
  </si>
  <si>
    <t>UST0423</t>
  </si>
  <si>
    <t>MAINSOURCE FINANCIAL GROUP, INC.</t>
  </si>
  <si>
    <t>GREENSBURG</t>
  </si>
  <si>
    <t>UST0080</t>
  </si>
  <si>
    <t>MANHATTAN BANCORP</t>
  </si>
  <si>
    <t>EL SEGUNDO</t>
  </si>
  <si>
    <t>UST0895</t>
  </si>
  <si>
    <t>MANHATTAN BANCSHARES, INC.</t>
  </si>
  <si>
    <t>MANHATTAN</t>
  </si>
  <si>
    <t>UST0860</t>
  </si>
  <si>
    <t>MARINE BANK &amp; TRUST COMPANY</t>
  </si>
  <si>
    <t>VERO BEACH</t>
  </si>
  <si>
    <t>UST0750</t>
  </si>
  <si>
    <t>MARKET BANCORPORATION, INC.</t>
  </si>
  <si>
    <t>NEW MARKET</t>
  </si>
  <si>
    <t>UST1188</t>
  </si>
  <si>
    <t>MARKET STREET BANCSHARES, INC.</t>
  </si>
  <si>
    <t>MT. VERNON</t>
  </si>
  <si>
    <t>UST0167</t>
  </si>
  <si>
    <t>MARQUETTE NATIONAL CORPORATION</t>
  </si>
  <si>
    <t>UST0039</t>
  </si>
  <si>
    <t>43</t>
  </si>
  <si>
    <t>MARSHALL &amp; ILSLEY CORPORATION</t>
  </si>
  <si>
    <t>UST1047</t>
  </si>
  <si>
    <t>MARYLAND FINANCIAL BANK</t>
  </si>
  <si>
    <t>TOWSON</t>
  </si>
  <si>
    <t>UST0049</t>
  </si>
  <si>
    <t>MB FINANCIAL INC.</t>
  </si>
  <si>
    <t>UST0914</t>
  </si>
  <si>
    <t>MCLEOD BANCSHARES, INC.</t>
  </si>
  <si>
    <t>SHOREWOOD</t>
  </si>
  <si>
    <t>UST0759</t>
  </si>
  <si>
    <t>MEDALLION BANK</t>
  </si>
  <si>
    <t>SALT LAKE CITY</t>
  </si>
  <si>
    <t>UST0449</t>
  </si>
  <si>
    <t>MERCANTILE BANK CORPORATION</t>
  </si>
  <si>
    <t>GRAND RAPIDS</t>
  </si>
  <si>
    <t>UST0517</t>
  </si>
  <si>
    <t>MERCANTILE CAPITAL CORPORATION</t>
  </si>
  <si>
    <t>UST0635</t>
  </si>
  <si>
    <t>8,14,56</t>
  </si>
  <si>
    <t>MERCHANTS &amp; PLANTERS BANCSHARES, INC.</t>
  </si>
  <si>
    <t>TOONE</t>
  </si>
  <si>
    <t>UST1164</t>
  </si>
  <si>
    <t>MERCHANTS AND MANUFACTURERS BANK CORPORATION</t>
  </si>
  <si>
    <t>UST0791</t>
  </si>
  <si>
    <t>MERIDIAN BANK</t>
  </si>
  <si>
    <t>DEVON</t>
  </si>
  <si>
    <t>UST0601</t>
  </si>
  <si>
    <t>METRO CITY BANK</t>
  </si>
  <si>
    <t>UST0440</t>
  </si>
  <si>
    <t>METROCORP BANCSHARES, INC.</t>
  </si>
  <si>
    <t>UST1261</t>
  </si>
  <si>
    <t>8,42</t>
  </si>
  <si>
    <t>METROPOLITAN BANK GROUP, INC.</t>
  </si>
  <si>
    <t>UST1088</t>
  </si>
  <si>
    <t>METROPOLITAN CAPITAL BANCORP, INC.</t>
  </si>
  <si>
    <t>UST0138</t>
  </si>
  <si>
    <t>MID PENN BANCORP, INC./MID PENN BANK</t>
  </si>
  <si>
    <t>MILLERSBURG</t>
  </si>
  <si>
    <t>UST0319</t>
  </si>
  <si>
    <t>MIDDLEBURG FINANCIAL CORPORATION</t>
  </si>
  <si>
    <t>MIDDLEBURG</t>
  </si>
  <si>
    <t>UST0398</t>
  </si>
  <si>
    <t>MIDLAND STATES BANCORP, INC.</t>
  </si>
  <si>
    <t>EFFINGHAM</t>
  </si>
  <si>
    <t>UST0370</t>
  </si>
  <si>
    <t>MIDSOUTH BANCORP, INC.</t>
  </si>
  <si>
    <t>UST0883</t>
  </si>
  <si>
    <t>MIDTOWN BANK &amp; TRUST COMPANY</t>
  </si>
  <si>
    <t>UST0045</t>
  </si>
  <si>
    <t>22,27,97</t>
  </si>
  <si>
    <t>MIDWEST BANC HOLDINGS, INC.</t>
  </si>
  <si>
    <t>MELROSE PARK</t>
  </si>
  <si>
    <t>UST0659</t>
  </si>
  <si>
    <t>MIDWEST REGIONAL BANCORP, INC. / THE BANK OF OTTERVILLE</t>
  </si>
  <si>
    <t>UST0243</t>
  </si>
  <si>
    <t>MIDWESTONE FINANCIAL GROUP, INC.</t>
  </si>
  <si>
    <t>IOWA CITY</t>
  </si>
  <si>
    <t>UST0740</t>
  </si>
  <si>
    <t>MID-WISCONSIN FINANCIAL SERVICES, INC.</t>
  </si>
  <si>
    <t>MEDFORD</t>
  </si>
  <si>
    <t>UST0915</t>
  </si>
  <si>
    <t>MILLENNIUM BANCORP, INC.</t>
  </si>
  <si>
    <t>EDWARDS</t>
  </si>
  <si>
    <t>UST0170</t>
  </si>
  <si>
    <t>MISSION COMMUNITY BANCORP</t>
  </si>
  <si>
    <t>SAN LUIS OBISPO</t>
  </si>
  <si>
    <t>MISSION VALLEY BANCORP</t>
  </si>
  <si>
    <t>SUN VALLEY</t>
  </si>
  <si>
    <t>UST0227</t>
  </si>
  <si>
    <t>MONADNOCK BANCORP, INC.</t>
  </si>
  <si>
    <t>PETERBOROUGH</t>
  </si>
  <si>
    <t>UST0447</t>
  </si>
  <si>
    <t>98</t>
  </si>
  <si>
    <t>MONARCH COMMUNITY BANCORP, INC.</t>
  </si>
  <si>
    <t>COLDWATER</t>
  </si>
  <si>
    <t>UST0233</t>
  </si>
  <si>
    <t>MONARCH FINANCIAL HOLDINGS, INC.</t>
  </si>
  <si>
    <t>CHESAPEAKE</t>
  </si>
  <si>
    <t>UST0901</t>
  </si>
  <si>
    <t>MONEYTREE CORPORATION</t>
  </si>
  <si>
    <t>LENOIR CITY</t>
  </si>
  <si>
    <t>UST0600</t>
  </si>
  <si>
    <t>MONUMENT BANK</t>
  </si>
  <si>
    <t>UST0018</t>
  </si>
  <si>
    <t>MORGAN STANLEY</t>
  </si>
  <si>
    <t>UST0532</t>
  </si>
  <si>
    <t>MORRILL BANCSHARES, INC.</t>
  </si>
  <si>
    <t>MERRIAM</t>
  </si>
  <si>
    <t>UST0401</t>
  </si>
  <si>
    <t>MOSCOW BANCSHARES, INC.</t>
  </si>
  <si>
    <t>MOSCOW</t>
  </si>
  <si>
    <t>UST1293</t>
  </si>
  <si>
    <t>MOUNTAIN VALLEY BANCSHARES, INC.</t>
  </si>
  <si>
    <t>UST0819</t>
  </si>
  <si>
    <t>MS FINANCIAL, INC.</t>
  </si>
  <si>
    <t>KINGWOOD</t>
  </si>
  <si>
    <t>UST0290</t>
  </si>
  <si>
    <t>MUTUALFIRST FINANCIAL, INC.</t>
  </si>
  <si>
    <t>UST0939</t>
  </si>
  <si>
    <t>NAPLES BANCORP, INC.</t>
  </si>
  <si>
    <t>NAPLES</t>
  </si>
  <si>
    <t>UST0088</t>
  </si>
  <si>
    <t>NARA BANCORP, INC. / BBCN BANCORP, INC.</t>
  </si>
  <si>
    <t>UST0544</t>
  </si>
  <si>
    <t>NATIONAL BANCSHARES, INC.</t>
  </si>
  <si>
    <t>BETTENDORF</t>
  </si>
  <si>
    <t>UST0189</t>
  </si>
  <si>
    <t>NATIONAL PENN BANCSHARES, INC.</t>
  </si>
  <si>
    <t>BOYERTOWN</t>
  </si>
  <si>
    <t>UST1333</t>
  </si>
  <si>
    <t>NATIONWIDE BANKSHARES, INC.</t>
  </si>
  <si>
    <t>UST1262</t>
  </si>
  <si>
    <t>NC BANCORP, INC. / METROPOLITAN BANK GROUP, INC.</t>
  </si>
  <si>
    <t>UST0301</t>
  </si>
  <si>
    <t>8,119</t>
  </si>
  <si>
    <t>NCAL BANCORP</t>
  </si>
  <si>
    <t>UST1250</t>
  </si>
  <si>
    <t>NEMO BANCSHARES, INC.</t>
  </si>
  <si>
    <t>UST0228</t>
  </si>
  <si>
    <t>NEW HAMPSHIRE THRIFT BANCSHARES, INC.</t>
  </si>
  <si>
    <t>NEWPORT</t>
  </si>
  <si>
    <t>UST0524</t>
  </si>
  <si>
    <t>NEW YORK PRIVATE BANK &amp; TRUST CORPORATION</t>
  </si>
  <si>
    <t>UST0141</t>
  </si>
  <si>
    <t>NEWBRIDGE BANCORP</t>
  </si>
  <si>
    <t>UST0216</t>
  </si>
  <si>
    <t>NICOLET BANKSHARES, INC.</t>
  </si>
  <si>
    <t>UST0336</t>
  </si>
  <si>
    <t>NORTH CENTRAL BANCSHARES, INC.</t>
  </si>
  <si>
    <t>FORT DODGE</t>
  </si>
  <si>
    <t>UST0191</t>
  </si>
  <si>
    <t>NORTHEAST BANCORP</t>
  </si>
  <si>
    <t>LEWISTON</t>
  </si>
  <si>
    <t>UST0884</t>
  </si>
  <si>
    <t>NORTHERN STATE BANK / FIRST COMMERCE BANK</t>
  </si>
  <si>
    <t>CLOSTER</t>
  </si>
  <si>
    <t>UST0747</t>
  </si>
  <si>
    <t>109</t>
  </si>
  <si>
    <t>NORTHERN STATES FINANCIAL CORPORATION</t>
  </si>
  <si>
    <t>WAUKEGAN</t>
  </si>
  <si>
    <t>UST0004</t>
  </si>
  <si>
    <t>NORTHERN TRUST CORPORATION</t>
  </si>
  <si>
    <t>UST0581</t>
  </si>
  <si>
    <t>NORTHWAY FINANCIAL, INC.</t>
  </si>
  <si>
    <t>BERLIN</t>
  </si>
  <si>
    <t>UST0739</t>
  </si>
  <si>
    <t>NORTHWEST BANCORPORATION, INC.</t>
  </si>
  <si>
    <t>SPOKANE</t>
  </si>
  <si>
    <t>UST0804</t>
  </si>
  <si>
    <t>NORTHWEST COMMERCIAL BANK</t>
  </si>
  <si>
    <t>LAKEWOOD</t>
  </si>
  <si>
    <t>UST0381</t>
  </si>
  <si>
    <t>OAK RIDGE FINANCIAL SERVICES, INC.</t>
  </si>
  <si>
    <t>UST0205</t>
  </si>
  <si>
    <t>OAK VALLEY BANCORP</t>
  </si>
  <si>
    <t>OAKDALE</t>
  </si>
  <si>
    <t>UST0565</t>
  </si>
  <si>
    <t>OCEANFIRST FINANCIAL CORP.</t>
  </si>
  <si>
    <t>TOMS RIVER</t>
  </si>
  <si>
    <t>UST0386</t>
  </si>
  <si>
    <t>OJAI COMMUNITY BANK</t>
  </si>
  <si>
    <t>OJAI</t>
  </si>
  <si>
    <t>UST0159</t>
  </si>
  <si>
    <t>OLD LINE BANCSHARES, INC.</t>
  </si>
  <si>
    <t>BOWIE</t>
  </si>
  <si>
    <t>UST0031</t>
  </si>
  <si>
    <t>OLD NATIONAL BANCORP</t>
  </si>
  <si>
    <t>UST0489</t>
  </si>
  <si>
    <t>OLD SECOND BANCORP, INC.</t>
  </si>
  <si>
    <t>AURORA</t>
  </si>
  <si>
    <t>UST1048</t>
  </si>
  <si>
    <t>OMEGA CAPITAL CORP.</t>
  </si>
  <si>
    <t>UST1196</t>
  </si>
  <si>
    <t>8,51,97</t>
  </si>
  <si>
    <t>ONE GEORGIA BANK</t>
  </si>
  <si>
    <t>UST0097</t>
  </si>
  <si>
    <t>ONE UNITED BANK</t>
  </si>
  <si>
    <t>UST1175</t>
  </si>
  <si>
    <t>ONEFINANCIAL CORPORATION</t>
  </si>
  <si>
    <t>UST0811</t>
  </si>
  <si>
    <t>OREGON BANCORP, INC.</t>
  </si>
  <si>
    <t>SALEM</t>
  </si>
  <si>
    <t>UST0556</t>
  </si>
  <si>
    <t>OSB FINANCIAL SERVICES, INC.</t>
  </si>
  <si>
    <t>ORANGE</t>
  </si>
  <si>
    <t>UST0053</t>
  </si>
  <si>
    <t>11,35</t>
  </si>
  <si>
    <t>PACIFIC CAPITAL BANCORP</t>
  </si>
  <si>
    <t>SANTA BARBARA</t>
  </si>
  <si>
    <t>UST0142</t>
  </si>
  <si>
    <t>PACIFIC CITY FINANCIAL CORPORATION</t>
  </si>
  <si>
    <t>UST0428</t>
  </si>
  <si>
    <t>PACIFIC COAST BANKERS' BANCSHARES</t>
  </si>
  <si>
    <t>SAN FRANCISCO</t>
  </si>
  <si>
    <t>UST0315</t>
  </si>
  <si>
    <t>8,26</t>
  </si>
  <si>
    <t>PACIFIC COAST NATIONAL BANCORP</t>
  </si>
  <si>
    <t>SAN CLEMENTE</t>
  </si>
  <si>
    <t>UST0162</t>
  </si>
  <si>
    <t>PACIFIC COMMERCE BANK</t>
  </si>
  <si>
    <t>UST0067</t>
  </si>
  <si>
    <t>85</t>
  </si>
  <si>
    <t>PACIFIC INTERNATIONAL BANCORP / BBCN BANCORP, INC.</t>
  </si>
  <si>
    <t>UST0887</t>
  </si>
  <si>
    <t>PARK BANCORPORATION, INC.</t>
  </si>
  <si>
    <t>UST0174</t>
  </si>
  <si>
    <t>PARK NATIONAL CORPORATION</t>
  </si>
  <si>
    <t>UST0266</t>
  </si>
  <si>
    <t>PARKE BANCORP, INC.</t>
  </si>
  <si>
    <t>SEWELL</t>
  </si>
  <si>
    <t>UST0346</t>
  </si>
  <si>
    <t>60</t>
  </si>
  <si>
    <t>PARKVALE FINANCIAL CORPORATION / F.N.B. CORPORATION</t>
  </si>
  <si>
    <t>MONROEVILLE</t>
  </si>
  <si>
    <t>UST0691</t>
  </si>
  <si>
    <t>8,11,21</t>
  </si>
  <si>
    <t>PASCACK BANCORP, INC.</t>
  </si>
  <si>
    <t>WESTWOOD</t>
  </si>
  <si>
    <t>UST0289</t>
  </si>
  <si>
    <t>PATAPSCO BANCORP, INC.</t>
  </si>
  <si>
    <t>DUNDALK</t>
  </si>
  <si>
    <t>UST1304</t>
  </si>
  <si>
    <t>PATHFINDER BANCORP, INC.</t>
  </si>
  <si>
    <t>UST0753</t>
  </si>
  <si>
    <t>PATHWAY BANCORP</t>
  </si>
  <si>
    <t>CAIRO</t>
  </si>
  <si>
    <t>UST0098</t>
  </si>
  <si>
    <t>PATRIOT BANCSHARES, INC.</t>
  </si>
  <si>
    <t>UST0864</t>
  </si>
  <si>
    <t>PATTERSON BANCSHARES, INC.</t>
  </si>
  <si>
    <t>PATTERSON</t>
  </si>
  <si>
    <t>UST0125</t>
  </si>
  <si>
    <t>PEAPACK-GLADSTONE FINANCIAL CORPORATION</t>
  </si>
  <si>
    <t>GLADSTONE</t>
  </si>
  <si>
    <t>UST0806</t>
  </si>
  <si>
    <t>PENN LIBERTY FINANCIAL CORP.</t>
  </si>
  <si>
    <t>WAYNE</t>
  </si>
  <si>
    <t>UST0092</t>
  </si>
  <si>
    <t>PEOPLES BANCORP (OH)</t>
  </si>
  <si>
    <t>MARIETTA</t>
  </si>
  <si>
    <t>UST0632</t>
  </si>
  <si>
    <t>PEOPLES BANCORP (WA)</t>
  </si>
  <si>
    <t>LYNDEN</t>
  </si>
  <si>
    <t>UST0329</t>
  </si>
  <si>
    <t>PEOPLES BANCORP OF NORTH CAROLINA, INC.</t>
  </si>
  <si>
    <t>NEWTON</t>
  </si>
  <si>
    <t>UST0921</t>
  </si>
  <si>
    <t>PEOPLES BANCORPORATION, INC.</t>
  </si>
  <si>
    <t>EASLEY</t>
  </si>
  <si>
    <t>UST0865</t>
  </si>
  <si>
    <t>PEOPLES BANCSHARES OF TN, INC.</t>
  </si>
  <si>
    <t>MADISONVILLE</t>
  </si>
  <si>
    <t>UST0950</t>
  </si>
  <si>
    <t>PEOPLESSOUTH BANCSHARES, INC.</t>
  </si>
  <si>
    <t>COLQUITT</t>
  </si>
  <si>
    <t>UST1335</t>
  </si>
  <si>
    <t>PFSB BANCORPORATION, INC. / PIGEON FALLS STATE BANK</t>
  </si>
  <si>
    <t>PIGEON FALLS</t>
  </si>
  <si>
    <t>PGB HOLDINGS, INC.</t>
  </si>
  <si>
    <t>UST0430</t>
  </si>
  <si>
    <t>8,46,97</t>
  </si>
  <si>
    <t>PIERCE COUNTY BANCORP</t>
  </si>
  <si>
    <t>UST0781</t>
  </si>
  <si>
    <t>PINNACLE BANK HOLDING COMPANY, INC.</t>
  </si>
  <si>
    <t>ORANGE CITY</t>
  </si>
  <si>
    <t>UST0184</t>
  </si>
  <si>
    <t>PINNACLE FINANCIAL PARTNERS, INC.</t>
  </si>
  <si>
    <t>UST0041</t>
  </si>
  <si>
    <t>PLAINS CAPITAL CORPORATION</t>
  </si>
  <si>
    <t>UST1285</t>
  </si>
  <si>
    <t>PLATO HOLDINGS INC.</t>
  </si>
  <si>
    <t>UST0359</t>
  </si>
  <si>
    <t>PLUMAS BANCORP</t>
  </si>
  <si>
    <t>UST0117</t>
  </si>
  <si>
    <t>20</t>
  </si>
  <si>
    <t>POPULAR, INC.</t>
  </si>
  <si>
    <t>UST0060</t>
  </si>
  <si>
    <t>PORTER BANCORP, INC.(PBI) LOUISVILLE, KY</t>
  </si>
  <si>
    <t>UST0940</t>
  </si>
  <si>
    <t>PRAIRIE STAR BANCSHARES, INC.</t>
  </si>
  <si>
    <t>OLATHE</t>
  </si>
  <si>
    <t>PREMIER BANCORP, INC.</t>
  </si>
  <si>
    <t>WILMETTE</t>
  </si>
  <si>
    <t>UST0867</t>
  </si>
  <si>
    <t>8,22,97</t>
  </si>
  <si>
    <t>PREMIER BANK HOLDING COMPANY</t>
  </si>
  <si>
    <t>TALLAHASSEE</t>
  </si>
  <si>
    <t>UST1078</t>
  </si>
  <si>
    <t>PREMIER FINANCIAL BANCORP, INC.</t>
  </si>
  <si>
    <t>HUNTINGTON</t>
  </si>
  <si>
    <t>UST0932</t>
  </si>
  <si>
    <t>PREMIER FINANCIAL CORP.</t>
  </si>
  <si>
    <t>UST0808</t>
  </si>
  <si>
    <t>PREMIER SERVICE BANK</t>
  </si>
  <si>
    <t>RIVERSIDE</t>
  </si>
  <si>
    <t>UST0562</t>
  </si>
  <si>
    <t>80</t>
  </si>
  <si>
    <t>PREMIERWEST BANCORP</t>
  </si>
  <si>
    <t>UST0165</t>
  </si>
  <si>
    <t>PRESIDIO BANK</t>
  </si>
  <si>
    <t>UST0372</t>
  </si>
  <si>
    <t>75,97</t>
  </si>
  <si>
    <t>PRINCETON NATIONAL BANCORP, INC.</t>
  </si>
  <si>
    <t>PRINCETON</t>
  </si>
  <si>
    <t>UST0726</t>
  </si>
  <si>
    <t>PRIVATE BANCORPORATION, INC.</t>
  </si>
  <si>
    <t>UST0332</t>
  </si>
  <si>
    <t>PRIVATEBANCORP, INC.</t>
  </si>
  <si>
    <t>UST1215</t>
  </si>
  <si>
    <t>PROVIDENCE BANK</t>
  </si>
  <si>
    <t>ROCKY MOUNT</t>
  </si>
  <si>
    <t>UST0013</t>
  </si>
  <si>
    <t>88</t>
  </si>
  <si>
    <t>PROVIDENT BANCSHARES CORP. / M&amp;T BANK CORPORATION</t>
  </si>
  <si>
    <t>UST0918</t>
  </si>
  <si>
    <t>107</t>
  </si>
  <si>
    <t>PROVIDENT COMMUNITY BANCSHARES, INC.</t>
  </si>
  <si>
    <t>PSB FINANCIAL CORPORATION</t>
  </si>
  <si>
    <t>MANY</t>
  </si>
  <si>
    <t>UST0424</t>
  </si>
  <si>
    <t>PUGET SOUND BANK</t>
  </si>
  <si>
    <t>BELLEVUE</t>
  </si>
  <si>
    <t>UST0507</t>
  </si>
  <si>
    <t>PULASKI FINANCIAL CORP.</t>
  </si>
  <si>
    <t>CREVE COEUR</t>
  </si>
  <si>
    <t>UST0287</t>
  </si>
  <si>
    <t>QCR HOLDINGS, INC.</t>
  </si>
  <si>
    <t>MOLINE</t>
  </si>
  <si>
    <t>UST1339</t>
  </si>
  <si>
    <t>RANDOLPH BANK &amp; TRUST COMPANY</t>
  </si>
  <si>
    <t>UST1248</t>
  </si>
  <si>
    <t>RCB FINANCIAL CORPORATION</t>
  </si>
  <si>
    <t>ROME</t>
  </si>
  <si>
    <t>UST0389</t>
  </si>
  <si>
    <t>REDWOOD CAPITAL BANCORP</t>
  </si>
  <si>
    <t>EUREKA</t>
  </si>
  <si>
    <t>UST0199</t>
  </si>
  <si>
    <t>REDWOOD FINANCIAL, INC.</t>
  </si>
  <si>
    <t>REDWOOD FALLS</t>
  </si>
  <si>
    <t>UST0868</t>
  </si>
  <si>
    <t>8,114</t>
  </si>
  <si>
    <t>REGENT BANCORP, INC.</t>
  </si>
  <si>
    <t>DAVIE</t>
  </si>
  <si>
    <t>UST0727</t>
  </si>
  <si>
    <t>REGENT CAPITAL CORPORATION, INC. / REGENT BANK</t>
  </si>
  <si>
    <t>NOWATA</t>
  </si>
  <si>
    <t>UST0541</t>
  </si>
  <si>
    <t>8,17,62</t>
  </si>
  <si>
    <t>REGENTS BANCSHARES, INC.</t>
  </si>
  <si>
    <t>VANCOUVER</t>
  </si>
  <si>
    <t>UST0620</t>
  </si>
  <si>
    <t>REGIONAL BANKSHARES, INC.</t>
  </si>
  <si>
    <t>HARTSVILLE</t>
  </si>
  <si>
    <t>UST0019</t>
  </si>
  <si>
    <t>REGIONS FINANCIAL CORPORATION</t>
  </si>
  <si>
    <t>UST0595</t>
  </si>
  <si>
    <t>RELIANCE BANCSHARES, INC.</t>
  </si>
  <si>
    <t>FRONTENAC</t>
  </si>
  <si>
    <t>UST0655</t>
  </si>
  <si>
    <t>RIDGESTONE FINANCIAL SERVICES, INC.</t>
  </si>
  <si>
    <t>BROOKFIELD</t>
  </si>
  <si>
    <t>UST0313</t>
  </si>
  <si>
    <t>8,116</t>
  </si>
  <si>
    <t>RISING SUN BANCORP</t>
  </si>
  <si>
    <t>RISING SUN</t>
  </si>
  <si>
    <t>UST1216</t>
  </si>
  <si>
    <t>RIVER VALLEY BANCORPORATION, INC.</t>
  </si>
  <si>
    <t>WAUSAU</t>
  </si>
  <si>
    <t>UST1060</t>
  </si>
  <si>
    <t>RIVERSIDE BANCSHARES, INC.</t>
  </si>
  <si>
    <t>UST0501</t>
  </si>
  <si>
    <t>8,95,97</t>
  </si>
  <si>
    <t>ROGERS BANCSHARES, INC.</t>
  </si>
  <si>
    <t>UST0512</t>
  </si>
  <si>
    <t>ROYAL BANCSHARES OF PENNSYLVANIA, INC.</t>
  </si>
  <si>
    <t>NARBERTH</t>
  </si>
  <si>
    <t>UST0347</t>
  </si>
  <si>
    <t>S&amp;T BANCORP, INC.</t>
  </si>
  <si>
    <t>INDIANA</t>
  </si>
  <si>
    <t>UST0033</t>
  </si>
  <si>
    <t>WESTMINSTER</t>
  </si>
  <si>
    <t>UST0366</t>
  </si>
  <si>
    <t>SALISBURY BANCORP, INC.</t>
  </si>
  <si>
    <t>LAKEVILLE</t>
  </si>
  <si>
    <t>UST0089</t>
  </si>
  <si>
    <t>11,44</t>
  </si>
  <si>
    <t>SANDY SPRING BANCORP, INC.</t>
  </si>
  <si>
    <t>OLNEY</t>
  </si>
  <si>
    <t>UST0540</t>
  </si>
  <si>
    <t>SANTA CLARA VALLEY BANK, N.A</t>
  </si>
  <si>
    <t>SANTA PAULA</t>
  </si>
  <si>
    <t>UST0168</t>
  </si>
  <si>
    <t>SANTA LUCIA BANCORP</t>
  </si>
  <si>
    <t>ATASCADERO</t>
  </si>
  <si>
    <t>UST0151</t>
  </si>
  <si>
    <t>SBT BANCORP, INC.</t>
  </si>
  <si>
    <t>SIMSBURY</t>
  </si>
  <si>
    <t>UST0305</t>
  </si>
  <si>
    <t>SCBT FINANCIAL CORPORATION</t>
  </si>
  <si>
    <t>UST0175</t>
  </si>
  <si>
    <t>SEACOAST BANKING CORPORATION OF FLORIDA</t>
  </si>
  <si>
    <t>UST0181</t>
  </si>
  <si>
    <t>SEACOAST COMMERCE BANK</t>
  </si>
  <si>
    <t>UST0474</t>
  </si>
  <si>
    <t>SECURITY BANCSHARES OF PULASKI COUNTY, INC.</t>
  </si>
  <si>
    <t>WAYNESVILLE</t>
  </si>
  <si>
    <t>UST0143</t>
  </si>
  <si>
    <t>SECURITY BUSINESS BANCORP</t>
  </si>
  <si>
    <t>UST0107</t>
  </si>
  <si>
    <t>SECURITY CALIFORNIA BANCORP</t>
  </si>
  <si>
    <t>SECURITY CAPITAL CORPORATION</t>
  </si>
  <si>
    <t>BATESVILLE</t>
  </si>
  <si>
    <t>SECURITY FEDERAL CORPORATION</t>
  </si>
  <si>
    <t>AIKEN</t>
  </si>
  <si>
    <t>UST0763</t>
  </si>
  <si>
    <t>SECURITY STATE BANCSHARES, INC.</t>
  </si>
  <si>
    <t>UST1055</t>
  </si>
  <si>
    <t>SECURITY STATE BANK HOLDING COMPANY</t>
  </si>
  <si>
    <t>JAMESTOWN</t>
  </si>
  <si>
    <t>UST0071</t>
  </si>
  <si>
    <t>SEVERN BANCORP, INC.</t>
  </si>
  <si>
    <t>UST0394</t>
  </si>
  <si>
    <t>SHORE BANCSHARES, INC.</t>
  </si>
  <si>
    <t>EASTON</t>
  </si>
  <si>
    <t>UST1148</t>
  </si>
  <si>
    <t>SIGNATURE BANCSHARES, INC.</t>
  </si>
  <si>
    <t>UST0104</t>
  </si>
  <si>
    <t>SIGNATURE BANK</t>
  </si>
  <si>
    <t>UST0269</t>
  </si>
  <si>
    <t>SOMERSET HILLS BANCORP</t>
  </si>
  <si>
    <t>BERNARDSVILLE</t>
  </si>
  <si>
    <t>UST0425</t>
  </si>
  <si>
    <t>SONOMA VALLEY BANCORP</t>
  </si>
  <si>
    <t>SONOMA</t>
  </si>
  <si>
    <t>UST0144</t>
  </si>
  <si>
    <t>SOUND BANKING COMPANY</t>
  </si>
  <si>
    <t>MOREHEAD CITY</t>
  </si>
  <si>
    <t>UST0099</t>
  </si>
  <si>
    <t>SOUTH FINANCIAL GROUP, INC./ CAROLINA FIRST BANK</t>
  </si>
  <si>
    <t>UST1210</t>
  </si>
  <si>
    <t>SOUTHCREST FINANCIAL GROUP, INC.</t>
  </si>
  <si>
    <t>FAYETTEVILLE</t>
  </si>
  <si>
    <t>SOUTHERN BANCORP, INC.</t>
  </si>
  <si>
    <t>ARKADELPHIA</t>
  </si>
  <si>
    <t>UST0105</t>
  </si>
  <si>
    <t>SOUTHERN COMMUNITY FINANCIAL CORP.</t>
  </si>
  <si>
    <t>UST0701</t>
  </si>
  <si>
    <t>SOUTHERN FIRST BANCSHARES, INC.</t>
  </si>
  <si>
    <t>UST1115</t>
  </si>
  <si>
    <t>SOUTHERN HERITAGE BANCSHARES, INC.</t>
  </si>
  <si>
    <t>UST0491</t>
  </si>
  <si>
    <t>SOUTHERN ILLINOIS BANCORP, INC.</t>
  </si>
  <si>
    <t>CARMI</t>
  </si>
  <si>
    <t>UST0145</t>
  </si>
  <si>
    <t>SOUTHERN MISSOURI BANCORP, INC.</t>
  </si>
  <si>
    <t>POPLAR BLUFF</t>
  </si>
  <si>
    <t>UST1221</t>
  </si>
  <si>
    <t>SOUTHFIRST BANCSHARES, INC.</t>
  </si>
  <si>
    <t>SYLACAUGA</t>
  </si>
  <si>
    <t>UST0114</t>
  </si>
  <si>
    <t>SOUTHWEST BANCORP, INC.</t>
  </si>
  <si>
    <t>STILLWATER</t>
  </si>
  <si>
    <t>UST0910</t>
  </si>
  <si>
    <t>SOVEREIGN BANCSHARES, INC.</t>
  </si>
  <si>
    <t>UST1009</t>
  </si>
  <si>
    <t>SPIRIT BANKCORP, INC.</t>
  </si>
  <si>
    <t>BRISTOW</t>
  </si>
  <si>
    <t>UST0751</t>
  </si>
  <si>
    <t>ST. JOHNS BANCSHARES, INC.</t>
  </si>
  <si>
    <t>UST1114</t>
  </si>
  <si>
    <t>8,14,74</t>
  </si>
  <si>
    <t>STANDARD BANCSHARES, INC.</t>
  </si>
  <si>
    <t>HICKORY HILLS</t>
  </si>
  <si>
    <t>UST0146</t>
  </si>
  <si>
    <t>11,61</t>
  </si>
  <si>
    <t>STATE BANCORP, INC. / VALLEY NATIONAL BANCORP</t>
  </si>
  <si>
    <t>JERICHO</t>
  </si>
  <si>
    <t>UST0944</t>
  </si>
  <si>
    <t>STATE BANK OF BARTLEY, THE</t>
  </si>
  <si>
    <t>BARTLEY</t>
  </si>
  <si>
    <t>UST0477</t>
  </si>
  <si>
    <t>STATE BANKSHARES, INC.</t>
  </si>
  <si>
    <t>8,11,36</t>
  </si>
  <si>
    <t>STATE CAPITAL CORP.</t>
  </si>
  <si>
    <t>GREENWOOD</t>
  </si>
  <si>
    <t>UST0020</t>
  </si>
  <si>
    <t>STATE STREET CORPORATION</t>
  </si>
  <si>
    <t>UST0919</t>
  </si>
  <si>
    <t>STEARNS FINANCIAL SERVICES, INC.</t>
  </si>
  <si>
    <t>ST. CLOUD</t>
  </si>
  <si>
    <t>UST1316</t>
  </si>
  <si>
    <t>15,17,45</t>
  </si>
  <si>
    <t>STEELE STREET BANK CORPORATION</t>
  </si>
  <si>
    <t>UST0237</t>
  </si>
  <si>
    <t>STELLARONE CORPORATION</t>
  </si>
  <si>
    <t>CHARLOTTESVILLE</t>
  </si>
  <si>
    <t>UST0299</t>
  </si>
  <si>
    <t>STERLING BANCORP</t>
  </si>
  <si>
    <t>UST0147</t>
  </si>
  <si>
    <t>STERLING BANCSHARES, INC.</t>
  </si>
  <si>
    <t>UST0183</t>
  </si>
  <si>
    <t>31</t>
  </si>
  <si>
    <t>STERLING FINANCIAL CORPORATION</t>
  </si>
  <si>
    <t>UST0380</t>
  </si>
  <si>
    <t>STEWARDSHIP FINANCIAL CORPORATION</t>
  </si>
  <si>
    <t>MIDLAND PARK</t>
  </si>
  <si>
    <t>UST0475</t>
  </si>
  <si>
    <t>STOCKMENS FINANCIAL CORPORATION</t>
  </si>
  <si>
    <t>RAPID CITY</t>
  </si>
  <si>
    <t>UST0559</t>
  </si>
  <si>
    <t>STONEBRIDGE FINANCIAL CORP.</t>
  </si>
  <si>
    <t>WEST CHESTER</t>
  </si>
  <si>
    <t>UST1289</t>
  </si>
  <si>
    <t>SUBURBAN ILLINOIS BANCORP, INC.</t>
  </si>
  <si>
    <t>ELMHURST</t>
  </si>
  <si>
    <t>UST0148</t>
  </si>
  <si>
    <t>SUMMIT STATE BANK</t>
  </si>
  <si>
    <t>UST0188</t>
  </si>
  <si>
    <t>SUN BANCORP, INC.</t>
  </si>
  <si>
    <t>VINELAND</t>
  </si>
  <si>
    <t>UST0005</t>
  </si>
  <si>
    <t>SUNTRUST BANKS, INC.</t>
  </si>
  <si>
    <t>UST0112</t>
  </si>
  <si>
    <t>24,49,97</t>
  </si>
  <si>
    <t>SUPERIOR BANCORP INC.</t>
  </si>
  <si>
    <t>UST0202</t>
  </si>
  <si>
    <t>SURREY BANCORP</t>
  </si>
  <si>
    <t>MOUNT AIRY</t>
  </si>
  <si>
    <t>UST0095</t>
  </si>
  <si>
    <t>SUSQUEHANNA BANCSHARES, INC.</t>
  </si>
  <si>
    <t>LITITZ</t>
  </si>
  <si>
    <t>UST1079</t>
  </si>
  <si>
    <t>SV FINANCIAL, INC.</t>
  </si>
  <si>
    <t>STERLING</t>
  </si>
  <si>
    <t>UST0087</t>
  </si>
  <si>
    <t>SVB FINANCIAL GROUP</t>
  </si>
  <si>
    <t>SANTA CLARA</t>
  </si>
  <si>
    <t>UST1145</t>
  </si>
  <si>
    <t>SWORD FINANCIAL CORPORATION</t>
  </si>
  <si>
    <t>HORICON</t>
  </si>
  <si>
    <t>UST0100</t>
  </si>
  <si>
    <t>SYNOVUS FINANCIAL CORP.</t>
  </si>
  <si>
    <t>UST0395</t>
  </si>
  <si>
    <t>8,103</t>
  </si>
  <si>
    <t>SYRINGA BANCORP</t>
  </si>
  <si>
    <t>UST0083</t>
  </si>
  <si>
    <t>TAYLOR CAPITAL GROUP</t>
  </si>
  <si>
    <t>ROSEMONT</t>
  </si>
  <si>
    <t>UST1314</t>
  </si>
  <si>
    <t>TCB CORPORATION/COUNTY BANK</t>
  </si>
  <si>
    <t>UST0218</t>
  </si>
  <si>
    <t>8,97,100</t>
  </si>
  <si>
    <t>TCB HOLDING COMPANY</t>
  </si>
  <si>
    <t>THE WOODLANDS</t>
  </si>
  <si>
    <t>UST0052</t>
  </si>
  <si>
    <t>TCF FINANCIAL CORPORATION</t>
  </si>
  <si>
    <t>WAYZATA</t>
  </si>
  <si>
    <t>UST0213</t>
  </si>
  <si>
    <t>TCNB FINANCIAL CORP</t>
  </si>
  <si>
    <t>DAYTON</t>
  </si>
  <si>
    <t>UST0101</t>
  </si>
  <si>
    <t>63,97</t>
  </si>
  <si>
    <t>TENNESSEE COMMERCE BANCORP, INC.</t>
  </si>
  <si>
    <t>UST0350</t>
  </si>
  <si>
    <t>TENNESSEE VALLEY FINANCIAL HOLDINGS, INC.</t>
  </si>
  <si>
    <t>UST0373</t>
  </si>
  <si>
    <t>TEXAS CAPITAL BANCSHARES, INC.</t>
  </si>
  <si>
    <t>UST0376</t>
  </si>
  <si>
    <t>TEXAS NATIONAL BANCORPORATION INC.</t>
  </si>
  <si>
    <t>JACKSONVILLE</t>
  </si>
  <si>
    <t>UST0746</t>
  </si>
  <si>
    <t>THE ANB CORPORATION</t>
  </si>
  <si>
    <t>TERRELL</t>
  </si>
  <si>
    <t>UST0149</t>
  </si>
  <si>
    <t>THE BANCORP, INC.</t>
  </si>
  <si>
    <t>WILMINGTON</t>
  </si>
  <si>
    <t>UST0643</t>
  </si>
  <si>
    <t>THE BANK OF CURRITUCK</t>
  </si>
  <si>
    <t>MOYOCK</t>
  </si>
  <si>
    <t>UST0362</t>
  </si>
  <si>
    <t>THE BANK OF KENTUCKY FINANCIAL CORPORATION</t>
  </si>
  <si>
    <t>CRESTVIEW HILLS</t>
  </si>
  <si>
    <t>UST0443</t>
  </si>
  <si>
    <t>THE BARABOO BANCORPORATION, INC.</t>
  </si>
  <si>
    <t>BARABOO</t>
  </si>
  <si>
    <t>UST0163</t>
  </si>
  <si>
    <t>THE CONNECTICUT BANK AND TRUST COMPANY</t>
  </si>
  <si>
    <t>HARTFORD</t>
  </si>
  <si>
    <t>UST0293</t>
  </si>
  <si>
    <t>THE ELMIRA SAVINGS BANK, FSB</t>
  </si>
  <si>
    <t>ELMIRA</t>
  </si>
  <si>
    <t>UST0186</t>
  </si>
  <si>
    <t>THE FIRST BANCORP, INC.</t>
  </si>
  <si>
    <t>DAMARISCOTTA</t>
  </si>
  <si>
    <t>THE FIRST BANCSHARES, INC.</t>
  </si>
  <si>
    <t>UST0652</t>
  </si>
  <si>
    <t>THE FIRST STATE BANK OF MOBEETIE</t>
  </si>
  <si>
    <t>MOBEETIE</t>
  </si>
  <si>
    <t>UST0470</t>
  </si>
  <si>
    <t>THE FREEPORT STATE BANK</t>
  </si>
  <si>
    <t>HARPER</t>
  </si>
  <si>
    <t>UST0830</t>
  </si>
  <si>
    <t>THE HARTFORD FINANCIAL SERVICES GROUP, INC.</t>
  </si>
  <si>
    <t>UST0896</t>
  </si>
  <si>
    <t>THE LANDRUM COMPANY</t>
  </si>
  <si>
    <t>UST0150</t>
  </si>
  <si>
    <t>THE LITTLE BANK, INCORPORATED</t>
  </si>
  <si>
    <t>KINSTON</t>
  </si>
  <si>
    <t>UST0032</t>
  </si>
  <si>
    <t>THE PNC FINANCIAL SERVICES GROUP, INC.</t>
  </si>
  <si>
    <t>UST0500</t>
  </si>
  <si>
    <t>THE PRIVATE BANK OF CALIFORNIA</t>
  </si>
  <si>
    <t>UST0047</t>
  </si>
  <si>
    <t>THE QUEENSBOROUGH COMPANY</t>
  </si>
  <si>
    <t>UST0874</t>
  </si>
  <si>
    <t>THE VICTORY BANCORP, INC.</t>
  </si>
  <si>
    <t>LIMERICK</t>
  </si>
  <si>
    <t>UST0212</t>
  </si>
  <si>
    <t>8,21</t>
  </si>
  <si>
    <t>THREE SHORES BANCORPORATION, INC.</t>
  </si>
  <si>
    <t>ORLANDO</t>
  </si>
  <si>
    <t>UST0152</t>
  </si>
  <si>
    <t>TIB FINANCIAL CORP</t>
  </si>
  <si>
    <t>UST0246</t>
  </si>
  <si>
    <t>TIDELANDS BANCSHARES, INC.</t>
  </si>
  <si>
    <t>MT. PLEASANT</t>
  </si>
  <si>
    <t>UST0824</t>
  </si>
  <si>
    <t>8,47,97</t>
  </si>
  <si>
    <t>TIFTON BANKING COMPANY</t>
  </si>
  <si>
    <t>TIFTON</t>
  </si>
  <si>
    <t>UST0365</t>
  </si>
  <si>
    <t>TIMBERLAND BANCORP, INC.</t>
  </si>
  <si>
    <t>HOQUIAM</t>
  </si>
  <si>
    <t>UST0906</t>
  </si>
  <si>
    <t>TITONKA BANCSHARES, INC.</t>
  </si>
  <si>
    <t>TITONKA</t>
  </si>
  <si>
    <t>UST0582</t>
  </si>
  <si>
    <t>TODD BANCSHARES, INC.</t>
  </si>
  <si>
    <t>UST0153</t>
  </si>
  <si>
    <t>TOWNEBANK</t>
  </si>
  <si>
    <t>PORTSMOUTH</t>
  </si>
  <si>
    <t>UST0555</t>
  </si>
  <si>
    <t>TREATY OAK BANCORP, INC.</t>
  </si>
  <si>
    <t>UST0854</t>
  </si>
  <si>
    <t>TRIAD BANCORP, INC.</t>
  </si>
  <si>
    <t>UST0075</t>
  </si>
  <si>
    <t>TRI-COUNTY FINANCIAL CORPORATION</t>
  </si>
  <si>
    <t>WALDORF</t>
  </si>
  <si>
    <t>UST0700</t>
  </si>
  <si>
    <t>TRINITY CAPITAL CORPORATION</t>
  </si>
  <si>
    <t>LOS ALAMOS</t>
  </si>
  <si>
    <t>8,9,11</t>
  </si>
  <si>
    <t>TRI-STATE BANK OF MEMPHIS</t>
  </si>
  <si>
    <t>UST0696</t>
  </si>
  <si>
    <t>TRISTATE CAPITAL HOLDINGS, INC.</t>
  </si>
  <si>
    <t>UST0933</t>
  </si>
  <si>
    <t>TRISUMMIT BANK</t>
  </si>
  <si>
    <t>KINGSPORT</t>
  </si>
  <si>
    <t>UST0077</t>
  </si>
  <si>
    <t>TRUSTMARK CORPORATION</t>
  </si>
  <si>
    <t>JACKSON</t>
  </si>
  <si>
    <t>UST1236</t>
  </si>
  <si>
    <t>TWO RIVERS FINANCIAL GROUP, INC.</t>
  </si>
  <si>
    <t>BURLINGTON</t>
  </si>
  <si>
    <t>UST0048</t>
  </si>
  <si>
    <t>U.S. BANCORP</t>
  </si>
  <si>
    <t>UST0782</t>
  </si>
  <si>
    <t>8,122</t>
  </si>
  <si>
    <t>U.S. CENTURY BANK</t>
  </si>
  <si>
    <t>MIAMI</t>
  </si>
  <si>
    <t>UST0502</t>
  </si>
  <si>
    <t>UBT BANCSHARES, INC.</t>
  </si>
  <si>
    <t>MARYSVILLE</t>
  </si>
  <si>
    <t>UST0003</t>
  </si>
  <si>
    <t>UCBH HOLDINGS INC.</t>
  </si>
  <si>
    <t>UST0014</t>
  </si>
  <si>
    <t>UMPQUA HOLDINGS CORP.</t>
  </si>
  <si>
    <t>UST1150</t>
  </si>
  <si>
    <t>UNION BANK &amp; TRUST COMPANY</t>
  </si>
  <si>
    <t>UST1350</t>
  </si>
  <si>
    <t>8,11,17</t>
  </si>
  <si>
    <t>UNION FINANCIAL CORPORATION</t>
  </si>
  <si>
    <t>ALBUQUERQUE</t>
  </si>
  <si>
    <t>UST0238</t>
  </si>
  <si>
    <t>12,16,25</t>
  </si>
  <si>
    <t>UNION FIRST MARKET BANKSHARES CORPORATION</t>
  </si>
  <si>
    <t>UST0664</t>
  </si>
  <si>
    <t>UNITED AMERICAN BANK</t>
  </si>
  <si>
    <t>SAN MATEO</t>
  </si>
  <si>
    <t>UST0448</t>
  </si>
  <si>
    <t>UNITED BANCORP, INC.</t>
  </si>
  <si>
    <t>TECUMSEH</t>
  </si>
  <si>
    <t>UNITED BANCORPORATION OF ALABAMA, INC.</t>
  </si>
  <si>
    <t>ATMORE</t>
  </si>
  <si>
    <t>UST1111</t>
  </si>
  <si>
    <t>UNITED BANK CORPORATION</t>
  </si>
  <si>
    <t>BARNESVILLE</t>
  </si>
  <si>
    <t>UST0059</t>
  </si>
  <si>
    <t>UNITED COMMUNITY BANKS, INC.</t>
  </si>
  <si>
    <t>BLAIRSVILLE</t>
  </si>
  <si>
    <t>UST0426</t>
  </si>
  <si>
    <t>UNITED FINANCIAL BANKING COMPANIES, INC.</t>
  </si>
  <si>
    <t>VIENNA</t>
  </si>
  <si>
    <t>UST0154</t>
  </si>
  <si>
    <t>UNITY BANCORP, INC.</t>
  </si>
  <si>
    <t>CLINTON</t>
  </si>
  <si>
    <t>UST1197</t>
  </si>
  <si>
    <t>UNIVERSAL BANCORP</t>
  </si>
  <si>
    <t>BLOOMFIELD</t>
  </si>
  <si>
    <t>9,11,15</t>
  </si>
  <si>
    <t>UNIVERSITY FINANCIAL CORP.</t>
  </si>
  <si>
    <t>ST. PAUL</t>
  </si>
  <si>
    <t>UST0499</t>
  </si>
  <si>
    <t>US METRO BANK</t>
  </si>
  <si>
    <t>GARDEN GROVE</t>
  </si>
  <si>
    <t>UST0129</t>
  </si>
  <si>
    <t>UWHARRIE CAPITAL CORP</t>
  </si>
  <si>
    <t>ALBEMARLE</t>
  </si>
  <si>
    <t>UST0333</t>
  </si>
  <si>
    <t>VALLEY COMMERCE BANCORP</t>
  </si>
  <si>
    <t>VISALIA</t>
  </si>
  <si>
    <t>UST0254</t>
  </si>
  <si>
    <t>VALLEY COMMUNITY BANK</t>
  </si>
  <si>
    <t>PLEASANTON</t>
  </si>
  <si>
    <t>UST0169</t>
  </si>
  <si>
    <t>VALLEY FINANCIAL CORPORATION</t>
  </si>
  <si>
    <t>UST1310</t>
  </si>
  <si>
    <t>VALLEY FINANCIAL GROUP, LTD.</t>
  </si>
  <si>
    <t>SAGINAW</t>
  </si>
  <si>
    <t>UST0034</t>
  </si>
  <si>
    <t>VALLEY NATIONAL BANCORP</t>
  </si>
  <si>
    <t>UST0571</t>
  </si>
  <si>
    <t>8,41,44</t>
  </si>
  <si>
    <t>VERITEX HOLDINGS, INC. (FIDELITY RESOURCES COMPANY)</t>
  </si>
  <si>
    <t>UST1137</t>
  </si>
  <si>
    <t>VILLAGE BANK AND TRUST FINANCIAL CORP.</t>
  </si>
  <si>
    <t>MIDLOTHIAN</t>
  </si>
  <si>
    <t>UST0221</t>
  </si>
  <si>
    <t>VIRGINIA COMMERCE BANCORP, INC.</t>
  </si>
  <si>
    <t>UST1231</t>
  </si>
  <si>
    <t>VIRGINIA COMPANY BANK</t>
  </si>
  <si>
    <t>NEWPORT NEWS</t>
  </si>
  <si>
    <t>UST0732</t>
  </si>
  <si>
    <t>VISION BANK - TEXAS</t>
  </si>
  <si>
    <t>RICHARDSON</t>
  </si>
  <si>
    <t>UST0155</t>
  </si>
  <si>
    <t>VIST FINANCIAL CORP.</t>
  </si>
  <si>
    <t>WYOMISSING</t>
  </si>
  <si>
    <t>UST0513</t>
  </si>
  <si>
    <t>W.T.B. FINANCIAL CORPORATION</t>
  </si>
  <si>
    <t>UST1345</t>
  </si>
  <si>
    <t>WACHUSETT FINANCIAL SERVICES, INC.</t>
  </si>
  <si>
    <t>UST0156</t>
  </si>
  <si>
    <t>WAINWRIGHT BANK &amp; TRUST COMPANY</t>
  </si>
  <si>
    <t>UST0157</t>
  </si>
  <si>
    <t>WASHINGTON BANKING COMPANY</t>
  </si>
  <si>
    <t>OAK HARBOR</t>
  </si>
  <si>
    <t>UST0011</t>
  </si>
  <si>
    <t>WASHINGTON FEDERAL, INC.</t>
  </si>
  <si>
    <t>UST0554</t>
  </si>
  <si>
    <t>WASHINGTONFIRST BANKSHARES, INC.</t>
  </si>
  <si>
    <t>RESTON</t>
  </si>
  <si>
    <t>UST1169</t>
  </si>
  <si>
    <t>WAUKESHA BANKSHARES, INC.</t>
  </si>
  <si>
    <t>WAUKESHA</t>
  </si>
  <si>
    <t>UST0050</t>
  </si>
  <si>
    <t>WEBSTER FINANCIAL CORPORATION</t>
  </si>
  <si>
    <t>WATERBURY</t>
  </si>
  <si>
    <t>UST0036</t>
  </si>
  <si>
    <t>WELLS FARGO &amp; CO.</t>
  </si>
  <si>
    <t>UST0068</t>
  </si>
  <si>
    <t>WESBANCO, INC.</t>
  </si>
  <si>
    <t>WHEELING</t>
  </si>
  <si>
    <t>UST0270</t>
  </si>
  <si>
    <t>WEST BANCORPORATION, INC.</t>
  </si>
  <si>
    <t>WEST DES MOINES</t>
  </si>
  <si>
    <t>UST0320</t>
  </si>
  <si>
    <t>WESTAMERICA BANCORPORATION</t>
  </si>
  <si>
    <t>SAN RAFAEL</t>
  </si>
  <si>
    <t>UST0044</t>
  </si>
  <si>
    <t>WESTERN ALLIANCE BANCORPORATION</t>
  </si>
  <si>
    <t>UST0280</t>
  </si>
  <si>
    <t>8,117</t>
  </si>
  <si>
    <t>WESTERN COMMUNITY BANCSHARES, INC.</t>
  </si>
  <si>
    <t>PALM DESERT</t>
  </si>
  <si>
    <t>UST0006</t>
  </si>
  <si>
    <t>WESTERN ILLINOIS BANCSHARES, INC.</t>
  </si>
  <si>
    <t>MONMOUTH</t>
  </si>
  <si>
    <t>UST0949</t>
  </si>
  <si>
    <t>8,11,78</t>
  </si>
  <si>
    <t>WESTERN RESERVE BANCORP, INC.</t>
  </si>
  <si>
    <t>MEDINA</t>
  </si>
  <si>
    <t>UST0660</t>
  </si>
  <si>
    <t>WHITE RIVER BANCSHARES COMPANY</t>
  </si>
  <si>
    <t>UST0161</t>
  </si>
  <si>
    <t>WHITNEY HOLDING CORPORATION</t>
  </si>
  <si>
    <t>UST0094</t>
  </si>
  <si>
    <t>WILMINGTON TRUST CORPORATION / M&amp;T BANK CORPORATION</t>
  </si>
  <si>
    <t>UST0158</t>
  </si>
  <si>
    <t>WILSHIRE BANCORP, INC.</t>
  </si>
  <si>
    <t>UST0222</t>
  </si>
  <si>
    <t>WINTRUST FINANCIAL CORPORATION</t>
  </si>
  <si>
    <t>LAKE FOREST</t>
  </si>
  <si>
    <t>UST0986</t>
  </si>
  <si>
    <t>WORTHINGTON FINANCIAL HOLDINGS, INC.</t>
  </si>
  <si>
    <t>HUNTSVILLE</t>
  </si>
  <si>
    <t>UST0514</t>
  </si>
  <si>
    <t>WSFS FINANCIAL CORPORATION</t>
  </si>
  <si>
    <t>UST0391</t>
  </si>
  <si>
    <t>YADKIN VALLEY FINANCIAL CORPORATION / YADKIN FINANCIAL CORPORATION</t>
  </si>
  <si>
    <t>ELKIN</t>
  </si>
  <si>
    <t>UST1120</t>
  </si>
  <si>
    <t>YORK TRADITIONS BANK</t>
  </si>
  <si>
    <t>UST0037</t>
  </si>
  <si>
    <t>ZIONS BANCORPORATION</t>
  </si>
  <si>
    <t>Exited bankruptcy/Receivership</t>
  </si>
  <si>
    <r>
      <rPr>
        <b/>
        <sz val="11"/>
        <color theme="1"/>
        <rFont val="Arial"/>
        <family val="2"/>
      </rPr>
      <t>Warrants not outstanding</t>
    </r>
    <r>
      <rPr>
        <sz val="11"/>
        <color theme="1"/>
        <rFont val="Arial"/>
        <family val="2"/>
      </rPr>
      <t xml:space="preserve"> – Treasury has disposed of its warrant to purchase additional stock through various means as described in the Warrant Report (such as sale back to company and auctions) or Treasury did not receive a warrant to purchase additional stock</t>
    </r>
  </si>
  <si>
    <t>On 7/15/2015, Treasury entered into an agreement with Suburban Illinois Bancorp, Inc. (Suburban), pursuant to which Treasury agreed to sell its CPP senior subordinated securities to Suburban for (i) $15,750,000, plus (ii) all accrued and unpaid dividends through 4/1/2015 subject to the conditions specified in such agreement.  This transaction was in conjunction with a merger between Suburban and Wintrust Financial Corporation.  The sale was completed on 7/16/2015.</t>
  </si>
  <si>
    <t>8,44,73</t>
  </si>
  <si>
    <t>11,15,44</t>
  </si>
  <si>
    <t>FIRST FINANCIAL SERVICE CORPORATION / YOUR COMMUNITY BANKSHARES, INC.</t>
  </si>
  <si>
    <t>8,14,36,111</t>
  </si>
  <si>
    <t>15,123</t>
  </si>
  <si>
    <r>
      <t>Capital Repayment / Disposition / Auction</t>
    </r>
    <r>
      <rPr>
        <vertAlign val="superscript"/>
        <sz val="11"/>
        <color rgb="FFFFFFFF"/>
        <rFont val="Arial"/>
        <family val="2"/>
      </rPr>
      <t>3,5</t>
    </r>
  </si>
  <si>
    <t>This institution qualified to participate in the Community Development Capital Initiative (CDCI), and has exchanged its Capital Purchase Program investment for an equivalent amount of investment with Treasury under the CDCI program terms.</t>
  </si>
  <si>
    <t>Treasury made an additional investment in this institution at the time it entered the CDCI program.</t>
  </si>
  <si>
    <t>Treasury made an additional investment in this institution after the time it entered the CDCI program.</t>
  </si>
  <si>
    <t>On 10/28/2011, Treasury completed the exchange of all Carver Bancorp, Inc. ("Carver") preferred stock held by Treasury for 2,321,286 shares of Carver common stock, pursuant to the terms of the agreement between Treasury and Carver entered into on 06/29/2011. Accrued and previously unpaid dividends were paid on the date of the exchange.</t>
  </si>
  <si>
    <t>On 3/23/2012, Premier Bank, Wilmette, IL, the banking subsidiary of Premier Bancorp, Inc., was closed by the Illinois Department of Financial and Professional Regulation - Division of Banking, and the Federal Deposit Insurance Corporation (FDIC) was named Receiver. On 1/29/2013, UST received $79,900 representing the total amount of distributions paid to creditors as a result of the liquidation of Premier Bancorp, Inc.</t>
  </si>
  <si>
    <t>On 10/31/2014, in connection with the merger of Union Settlement Federal Credit Union (Union) with Lower East Side People’s Federal Credit Union (Lower East Side), Treasury exchanged its $295,000 in aggregate principal amount of Union senior subordinated securities for a like amount of additional Lower East Side senior subordinated securities.  Accrued dividends on the Union senior subordinated securities were paid on the date of the exchange.</t>
  </si>
  <si>
    <t>On 12/23/2014, in connection with the merger of Butte Federal Credit Union (Butte) with Self-Help Credit Union (SHFCU), Treasury exchanged its 1,000,000 in senior subordinated securities for a like amount of SHFCU senior subordinated securities.  Accrued and unpaid interest were paid on the date of the exchange.</t>
  </si>
  <si>
    <t>On 10/1/2013, Treasury completed the sale to Wilshire Bancorp, Inc. (“Wilshire”) of all of the preferred stock that had been issued by BankAsiana (“BankAsiana”) to Treasury for a purchase price of $5,250,000 plus accrued dividends, pursuant to the terms of the agreement between Treasury, Wilshire and BankAsiana entered into on 9/25/2013 in connection with the merger of Wilshire and BankAsiana.</t>
  </si>
  <si>
    <t xml:space="preserve">    N/A    </t>
  </si>
  <si>
    <t>On 4/24/2014, Idaho Bancorp filed for Chapter 11 protection in the U.S. Bankruptcy Court for the District of Idaho. On 11/25/2014, the bankruptcy court for the District of Idaho confirmed Idaho Bancorp’s amended plan of reorganization.  On 8/5/2015 and 9/29/2015, UST received net distributions of $427,844.29 and $3,522.87, respectively, from Idaho Bancorp (after payment to the Department of Justice of a 3% litigation fee).</t>
  </si>
  <si>
    <t>On 8/4/2015, Treasury entered into an agreement with City National Bancshares Corporation (the “Company”) pursuant to which Treasury agreed to sell its CPP preferred stock back to the Company at a discount subject to the satisfaction of the conditions specified in the agreement.  The sale was completed on 8/7/2015.</t>
  </si>
  <si>
    <t>On 3/4/2011, Treasury completed the sale to Community Bancorp LLC (“CBC”) of all Preferred Stock and Warrants issued by Cadence Financial Corporation (“Cadence”) to Treasury for an aggregate purchase price of $39,014,062.50, pursuant to the terms of the agreement between Treasury and CBC entered into on 10/29/2010.</t>
  </si>
  <si>
    <t>On 8/27/2015, Treasury entered into an agreement with Patapsco Bancorp, Inc. and Howard Bancorp, Inc., in connection with a merger pursuant to which Treasury agreed to sell its Patapsco Bancorp, Inc. CPP preferred stock (including warrant preferred stock) to Howard Bancorp, Inc. for (i) $6,300,000, plus (ii) all accrued and unpaid dividends, subject to the satisfaction of the conditions specified in the agreement.  The sale was completed on 8/28/2015.</t>
  </si>
  <si>
    <t>On 9/18/2015, Treasury entered into an agreement with Goldwater Bank, N.A. and Kent Wiechert, pursuant to which Treasury agreed to sell all of its CPP preferred stock issued by Goldwater Bank, N.A.to Wiechert for total proceeds of $1,348,000 subject to the satisfaction of conditions specified in the agreement.  The sale was completed on 9/21/2015.</t>
  </si>
  <si>
    <t>On 10/2/2015, Treasury completed the exchange of its Capital Commerce Bancorp, Inc. preferred stock and warrant-preferred stock for common stock pursuant to an exchange agreement of the same date with Capital Commerce Bancorp, Inc.  The consideration for that exchange included accrued and unpaid dividends through June 30, 2015.  As part of the exchange transaction, Treasury immediately sold the resulting Capital Commerce Bancorp, Inc. common stock to purchasers pursuant to securities purchase agreements, each dated as of 10/2/2015, with the purchaser parties thereto.</t>
  </si>
  <si>
    <t>On 11/13/2015, Treasury received $3.88 million from the Department of Justice as a payment related to the United States’ $4.00 million False Claims Act action against the estate and trusts of the late Layton P. Stuart, former owner, president, and Chief Executive Officer of One Financial Corporation.</t>
  </si>
  <si>
    <t>On 12/23/2015, Treasury completed the exchange of its CalWest Bancorp preferred stock and warrant-preferred stock for common stock pursuant to an exchange agreement of the same date with CalWest Bancorp.  As part of that transaction, Treasury immediately sold the resulting CalWest Bancorp common stock to purchasers pursuant to securities purchase agreements, each dated as of 12/23/2015, with the purchaser parties thereto.</t>
  </si>
  <si>
    <t>On 2/29/2016, Treasury entered into an agreement with HCSB (the “Company”) pursuant to which Treasury agreed to sell its CPP preferred stock back to the Company at a discount subject to the satisfaction of the conditions specified in the agreement.  The sale was completed on 4/11/2016.</t>
  </si>
  <si>
    <t>Sonoma Valley Bancorp was liquidated and dissolved pursuant to the provision of the California Corporations Code.  As part of that liquidation and dissolution, UST received a distribution of $150,000 from Sonoma Valley Bancorp on 6/15/2016.</t>
  </si>
  <si>
    <t>On 6/30/2016, Treasury completed the exchange of its Liberty Shares, Inc. preferred stock and warrant-preferred stock for common stock pursuant to an exchange agreement of the same date with Liberty Shares, Inc.   As part of that transaction, Treasury immediately sold the resulting Liberty Shares, Inc. common stock to purchasers pursuant to securities purchase agreements, each dated as of 6/30/2016, with the purchaser parties thereto.</t>
  </si>
  <si>
    <t>On 7/1/2016, Treasury completed the sale to United Community Banks, Inc. (UCBI) of all of its CPP preferred stock and associated warrants issued by Tidelands Bancshares, Inc. (Tidelands) to UCBI for total proceeds of $8,984,227 subject to the satisfaction of conditions specified in the agreement.  This transaction was in conjunction with a merger between Tidelands and UCBI.</t>
  </si>
  <si>
    <t>On 6/28/2016, the United States completed a settlement of several lawsuits related to Treasury’s investment in One Financial Corporation (OFC).  As a result of that settlement, it received 344,227 shares of OFC common stock on 6/23/2016.</t>
  </si>
  <si>
    <t>125</t>
  </si>
  <si>
    <t>8,130</t>
  </si>
  <si>
    <t>8,128</t>
  </si>
  <si>
    <t>8,9,124</t>
  </si>
  <si>
    <t>FARMERS &amp; MERCHANTS BANCSHARES, INC. / ALLEGIANCE BANCSHARES, INC.</t>
  </si>
  <si>
    <t>8,127</t>
  </si>
  <si>
    <t>131</t>
  </si>
  <si>
    <t>8,133</t>
  </si>
  <si>
    <t>8,126</t>
  </si>
  <si>
    <t>SAIGON NATIONAL BANK / CALIFORNIA INTERNATIONAL BANK, N.A.</t>
  </si>
  <si>
    <t>8,32,97,132</t>
  </si>
  <si>
    <t>134</t>
  </si>
  <si>
    <t>TOTALS</t>
  </si>
  <si>
    <r>
      <t>Original Investment Type</t>
    </r>
    <r>
      <rPr>
        <vertAlign val="superscript"/>
        <sz val="11"/>
        <color theme="1"/>
        <rFont val="Arial"/>
        <family val="2"/>
      </rPr>
      <t>1</t>
    </r>
  </si>
  <si>
    <r>
      <t>Total Cash Back</t>
    </r>
    <r>
      <rPr>
        <vertAlign val="superscript"/>
        <sz val="11"/>
        <color theme="1"/>
        <rFont val="Arial"/>
        <family val="2"/>
      </rPr>
      <t>2</t>
    </r>
  </si>
  <si>
    <r>
      <t>(Fee)</t>
    </r>
    <r>
      <rPr>
        <vertAlign val="superscript"/>
        <sz val="11"/>
        <color theme="1"/>
        <rFont val="Arial"/>
        <family val="2"/>
      </rPr>
      <t>4</t>
    </r>
  </si>
  <si>
    <r>
      <t>Gain</t>
    </r>
    <r>
      <rPr>
        <vertAlign val="superscript"/>
        <sz val="11"/>
        <color theme="1"/>
        <rFont val="Arial"/>
        <family val="2"/>
      </rPr>
      <t>5</t>
    </r>
  </si>
  <si>
    <t>Repayment pursuant to one or more of the following, as appropriate:  Section 5 of the CDCI Certificate of Designation, Section 6.10 or 6.11 of the CDCI Securities Purchase Agreement, and/or Section 5.11 of the CDCI Exchange Agreement.</t>
  </si>
  <si>
    <t>On 10/11/2016, Treasury entered into an agreement with Community Bancshares of Mississippi, Inc. (the “Company”) pursuant to which Treasury agreed to sell its CDCI preferred stock to the Company for fair value of $50,778,000 plus accrued and unpaid dividends to the date of closing, subject to the satisfaction of the conditions specified in the agreement. The sale was completed on 10/11/2016.</t>
  </si>
  <si>
    <t>On 10/11/2016, Treasury entered into an agreement with State Capital Corp. (the “Company”) pursuant to which Treasury agreed to sell its CDCI preferred stock to the Company for fair value of $14,750,000 plus accrued and unpaid dividends to the date of closing, subject to the satisfaction of the conditions specified in the agreement. The sale was completed on 10/11/2016.</t>
  </si>
  <si>
    <t>On 10/18/2016, Treasury entered into an agreement with BancPlus Corporation (the “Company”), pursuant to which Treasury agreed to sell its CDCI preferred stock to the Company for fair value of $75,250,020 plus accrued and unpaid dividends to the date of closing, subject to the satisfaction of the conditions specified in the agreement.  The sale was completed on 10/18/2016.</t>
  </si>
  <si>
    <t>On 10/31/2016, Treasury entered into an agreement with Security Federal Corporation (the “Company”), pursuant to which Treasury agreed to sell its CDCI preferred stock to the Company for fair value of $21,340,000 plus accrued and unpaid dividends to the date of closing, subject to the satisfaction of the conditions specified in the agreement.  The sale was completed on 10/31/2016.</t>
  </si>
  <si>
    <t>On 11/22/2016, Treasury entered into an agreement with Pyramid Federal Credit Union (the “Company”), pursuant to which Treasury agreed to sell its CDCI senior subordinated securities to the Company for fair value of $930,000 plus accrued and unpaid interest to the date of closing, subject to the satisfaction of the conditions specified in the agreement.  The sale was completed on 11/22/2016.</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</si>
  <si>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</si>
  <si>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11/29/2016, Treasury entered into an agreement with Southern Bancorp, Inc. (the “Company”), pursuant to which Treasury agreed to sell its CDCI preferred stock to the Company for fair value of $31,434,000 plus accrued and unpaid dividends to the date of closing, subject to the satisfaction of the conditions specified in the agreement.  The sale was completed on 11/29/2016.</t>
  </si>
  <si>
    <t>On 12/06/2016, Treasury entered into an agreement with The First Bancshares, Inc. (“the “Company”), pursuant to which Treasury agreed to sell its CDCI preferred stock to the Company for fair value of $15,925,000.00 plus accrued and unpaid dividends to the date of closing, subject to the satisfaction of the conditions specified in the agreement.  The sale was completed on 12/06/2016.</t>
  </si>
  <si>
    <t>3,4,14</t>
  </si>
  <si>
    <t>8,10</t>
  </si>
  <si>
    <t>3,12</t>
  </si>
  <si>
    <t>3,8</t>
  </si>
  <si>
    <t>3,17</t>
  </si>
  <si>
    <t>3,7</t>
  </si>
  <si>
    <t>Prince Kuhio Federal Credit Union / Hawaii Federal Credit Union</t>
  </si>
  <si>
    <t>8,16</t>
  </si>
  <si>
    <t>3,4,15</t>
  </si>
  <si>
    <t>3,4,18</t>
  </si>
  <si>
    <t>3,13</t>
  </si>
  <si>
    <t>3,4,19</t>
  </si>
  <si>
    <t>3,4,8</t>
  </si>
  <si>
    <t>16/ On 12/8/2017, AG GECC PPIF Master Fund, L.P. made a distribution to Treasury in respect of certain settlement proceeds.</t>
  </si>
  <si>
    <r>
      <t xml:space="preserve">Final Distribution </t>
    </r>
    <r>
      <rPr>
        <vertAlign val="superscript"/>
        <sz val="14"/>
        <rFont val="Arial"/>
        <family val="2"/>
      </rPr>
      <t>5, 16</t>
    </r>
  </si>
  <si>
    <r>
      <t xml:space="preserve">Final Distribution </t>
    </r>
    <r>
      <rPr>
        <vertAlign val="superscript"/>
        <sz val="14"/>
        <rFont val="Arial"/>
        <family val="2"/>
      </rPr>
      <t>5, 17</t>
    </r>
  </si>
  <si>
    <r>
      <t xml:space="preserve">Distribution </t>
    </r>
    <r>
      <rPr>
        <vertAlign val="superscript"/>
        <sz val="14"/>
        <rFont val="Arial"/>
        <family val="2"/>
      </rPr>
      <t>5, 18</t>
    </r>
  </si>
  <si>
    <t>17/ On 11/16/2018, AG GECC PPIF Master Fund, L.P. made a distribution to Treasury in respect of certain settlement proceeds.</t>
  </si>
  <si>
    <t>18/ On 12/31/2018, Western Asset Management Company made a distribution to Treasury in respect of certain settlement proceeds.</t>
  </si>
  <si>
    <t>On 12/21/2016, Treasury entered into an agreement with Broadway Financial Corporation, First Republic Bank, and Broadway Federal Bank, f.s.b Employee Ownership Trust, pursuant to which Treasury agreed to sell part of its CPP common stock to the three entities for total proceeds of $7,477,547.40 subject to the satisfaction of conditions specified in the agreement.  The transaction was completed on December 22, 2016.</t>
  </si>
  <si>
    <t>On 12/28/2016, Treasury entered into an agreement with Allied First Bancorp (the “Company”) pursuant to which Treasury agreed to sell its CPP preferred stock back to the Company at a discount subject to the satisfaction of the conditions specified in the agreement.  The sale was completed on 12/28/2016.</t>
  </si>
  <si>
    <t>On 2/28/2017, Treasury completed the exchange of its Citizens Commerce Bancshares, Inc. preferred stock and warrant-preferred stock for common stock pursuant to an exchange agreement of the same date with Citizens Commerce Bancshares, Inc.   As part of that transaction, Treasury immediately sold the resulting Citizens Commerce Bancshares, Inc. common stock to purchasers pursuant to securities purchase agreements, each dated as of 2/28/2017, with the purchaser parties thereto.</t>
  </si>
  <si>
    <t>On 5/8/2017, Treasury obtained 344,577 shares of One Bank &amp; Trust common shares in an Execution Sale conducted by the United States Marshal’s Service.</t>
  </si>
  <si>
    <t>On 5/15/2017, Treasury sold 10,291,553 shares of First BanCorp common stock at $5.61 per share for total proceeds of $57,735,612.</t>
  </si>
  <si>
    <t>On 5/31/17, Treasury received a court ordered $100.00 restitution check from a former executive of United Commercial Bank.</t>
  </si>
  <si>
    <t>On 6/28/2017, Treasury entered into agreements with Broadway Financial Corporation, Pacific Western Bank and Community Bank, pursuant to which Treasury agreed to sell part of its CPP common stock to Pacific Western Bank and Community Bank for total proceeds of $3,480,975  subject to the satisfaction of conditions specified in the agreement.  The transaction was completed on 6/29/2017.</t>
  </si>
  <si>
    <t>On 6/30/2017, Cecil Bancorp, Inc. filed for Chapter 11 protection in the U.S. Bankruptcy Court for the District of Maryland (Baltimore).</t>
  </si>
  <si>
    <t>On 9/7/2017, Treasury completed the exchange of its Grand Mountain Bancshares, Inc. preferred stock for common stock pursuant to an exchange agreement of the same date with Grand Mountain Bancshares, Inc..   As part of that transaction, Treasury immediately sold the resulting Grand Mountain Bancshares, Inc. common stock to purchasers pursuant to securities purchase agreements, each dated as of 9/7/2017, with the purchaser parties thereto.</t>
  </si>
  <si>
    <t>On 9/21/2017, Treasury entered into agreements with Broadway Financial Corporation and Pacific Premier Bank, pursuant to which Treasury agreed to sell part of its CPP common stock to Pacific Premier Bank for total proceeds of $1,877,894.30  subject to the satisfaction of conditions specified in the agreement.  The transaction was completed on 9/21/2017.</t>
  </si>
  <si>
    <t>Pursuant to the 10/11/2017 Confirmation Order of the United States Bankruptcy Court for the District of Maryland, on 10/26/2017 Treasury completed the exchange of its Cecil Bancorp, Inc. (Cecil) preferred stock for common stock pursuant to an exchange agreement of the same date with Cecil.   As part of that transaction, Treasury immediately (i) sold the resulting Cecil common stock to purchasers pursuant to securities purchase agreements, each dated as of 10/26/2017, with the purchaser parties thereto and (ii) cancelled Treasury’s warrant.</t>
  </si>
  <si>
    <t>On 5/17/2018, Treasury exercised its warrant on a cashless basis and received (i) 730,571 shares of common stock and (ii) $6.58 in cash in lieu of fractional shares. Treasury sold such shares of common stock on 5/21/2018 for total proceeds of $5,702,106.66.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</si>
  <si>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</si>
  <si>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</si>
  <si>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On 07/16/2018, Treasury entered into an agreement with CSS, LLC (CSS) pursuant to which Treasury agreed to sell its warrant in Synovus Financial Corp. to CSS subject to the satisfaction of the conditions specified in the agreement.  The sale was completed on 07/17/2018.</t>
  </si>
  <si>
    <t xml:space="preserve">On 7/31/2018, Treasury entered into an agreement with One Bank &amp; Trust, N.A. and First Paragould Bankshares, Inc., pursuant to which Treasury agreed to sell its 344,577 shares of CPP common stock in One Bank &amp; Trust, N.A. to First Paragould Bankshares, Inc. for total proceeds of $3,515,448.62 subject to the satisfaction of conditions specified in the agreement. The transaction was completed on 7/31/2018. </t>
  </si>
  <si>
    <t>On 8/15/18, Treasury determined that its securities holdings in One Financial Corporation (OFC) were worthless because OFC is defunct, cannot be located, and has no assets.  OFC has: ceased all operations; not had any directors or officers since early 2013; not filed with the Federal Reserve since early 2013; failed to file tax returns or make payments to the Arkansas Secretary of State since 2013, and; had its’ charter revoked by the Arkansas Secretary of State for failure to file.   Treasury determined that OFC has not had any assets since May 8, 2017 when Treasury purchased OFC’s common shares in OFC’s former banking subsidiary One Bank in an execution sale held by the United States’ Marshals Service.</t>
  </si>
  <si>
    <t>On 1/16/2019, Treasury entered into an agreement with Harbor Bankshares Corporation, pursuant to which Treasury agreed to sell part of its CPP common stock to Harbor Bankshares Corporation for total proceeds of $999,999.97 subject to the satisfaction of conditions specified in the agreement.  The transaction was completed on 1/16/2019.</t>
  </si>
  <si>
    <t>On 5/01/2019, Treasury entered into agreements with Broadway Financial Corporation, The Capital Corps, LLC and the National Asian American Coalition, pursuant to which Treasury agreed to sell its remaining CPP common stock at a discount to The Capital Corps, LLC and the National Asian American Coalition for total proceeds of $3,503,502.60 subject to the satisfaction of conditions specified in the agreement.  The transaction was completed on 5/01/2019.</t>
  </si>
  <si>
    <t>8,137</t>
  </si>
  <si>
    <t>9,10,18,65,96,99,136,142,145,154</t>
  </si>
  <si>
    <t>143,146</t>
  </si>
  <si>
    <t>8,138</t>
  </si>
  <si>
    <t>34,118,121,140,147</t>
  </si>
  <si>
    <t>8,144</t>
  </si>
  <si>
    <t>HAMPTON ROADS BANKSHARES, INC. / XENITH BANKSHARES, INC.</t>
  </si>
  <si>
    <t>8,9,149,153</t>
  </si>
  <si>
    <t>15,17,129,135,139,151,152</t>
  </si>
  <si>
    <t>8,69,148</t>
  </si>
  <si>
    <t>11,150</t>
  </si>
  <si>
    <t>22,97,141</t>
  </si>
  <si>
    <t>On 12/20/2016, Treasury entered into an agreement with CFBanc Corporation (the “Company”), pursuant to which Treasury agreed to sell its CDCI preferred stock to the Company for fair value of $5,549,760 plus accrued and unpaid dividends to the date of closing, subject to the satisfaction of the conditions specified in the agreement.  The sale was completed on 12/20/2016.</t>
  </si>
  <si>
    <t>On 12/20/2016, Treasury entered into an agreement with Community Plus Federal Credit Union (the “Company”), pursuant to which Treasury agreed to sell its CDCI senior subordinated securities to the Company for fair value of $415,000 plus accrued and unpaid interest to the date of closing, subject to the satisfaction of the conditions specified in the agreement.  The sale was completed on 12/20/2016.</t>
  </si>
  <si>
    <t>On 12/20/2016, Treasury entered into an agreement with Liberty Financial Services, Inc. (the “Company”), pursuant to which Treasury agreed to sell its CDCI preferred stock to the Company for fair value of $10,591,623 plus accrued and unpaid dividends to the date of closing, subject to the satisfaction of the conditions specified in the agreement.  The sale was completed on 12/20/2016.</t>
  </si>
  <si>
    <t>On 12/20/2016, Treasury entered into an agreement with M&amp;F Bancorp, Inc. (the “Company”), pursuant to which Treasury agreed to sell its CDCI preferred stock to the Company for fair value of $9,388,000 plus accrued and unpaid dividends to the date of closing, subject to the satisfaction of the conditions specified in the agreement.  The sale was completed on 12/20/2016.</t>
  </si>
  <si>
    <t>On 12/20/2016, Treasury entered into an agreement with PGB Holdings, Inc. (the “Company”), pursuant to which Treasury agreed to sell its CDCI preferred stock to the Company for fair value of $2,940,000 plus accrued and unpaid dividends to the date of closing, subject to the satisfaction of the conditions specified in the agreement.  The sale was completed on 12/20/2016.</t>
  </si>
  <si>
    <t>On 12/20/2016, Treasury entered into an agreement with Southern Chautauqua Federal Credit Union (the “Company”), pursuant to which Treasury agreed to sell its CDCI senior subordinated securities to the Company for fair value of $1,589,370 plus accrued and unpaid interest to the date of closing, subject to the satisfaction of the conditions specified in the agreement.  The sale was completed on 12/20/2016.</t>
  </si>
  <si>
    <t>On 12/27/2016, Treasury entered into an agreement with Alternatives Federal Credit Union (the “Company”), pursuant to which Treasury agreed to sell its CDCI senior subordinated securities to the Company for fair value of $2,055,280 plus accrued and unpaid interest to the date of closing, subject to the satisfaction of the conditions specified in the agreement.  The sale was completed on 12/27/2016.</t>
  </si>
  <si>
    <t>On 12/27/2016, Treasury entered into an agreement with Brooklyn Cooperative Federal Credit Union (the “Company”), pursuant to which Treasury agreed to sell its CDCI senior subordinated securities to the Company for fair value of $280,000 plus accrued and unpaid interest to the date of closing, subject to the satisfaction of the conditions specified in the agreement.  The sale was completed on 12/27/2016.</t>
  </si>
  <si>
    <t>On 12/27/2016, Treasury entered into an agreement with Genesee Co-Op Federal Credit Union (the “Company”), pursuant to which Treasury agreed to sell its CDCI senior subordinated securities to the Company for fair value of $279,000 plus accrued and unpaid interest to the date of closing, subject to the satisfaction of the conditions specified in the agreement.  The sale was completed on 12/27/2016.</t>
  </si>
  <si>
    <t>On 12/27/2016, Treasury entered into an agreement with Harborstone Credit Union (the “Company”), which had purchased Thurston Union of Low-Income People (TULIP) Cooperative Credit Union, pursuant to which Treasury agreed to sell its TULIP CDCI senior subordinated securities to the Company for fair value of $71,205 plus accrued and unpaid interest to the date of closing, subject to the satisfaction of the conditions specified in the agreement.  The sale was completed on 12/27/2016.</t>
  </si>
  <si>
    <t>On 12/27/2016, Treasury entered into an agreement with Phenix Pride Federal Credit Union (the “Company”), pursuant to which Treasury agreed to sell its CDCI senior subordinated securities to the Company for fair value of $142,000 plus accrued and unpaid interest to the date of closing, subject to the satisfaction of the conditions specified in the agreement.  The sale was completed on 12/27/2016.</t>
  </si>
  <si>
    <t>On 12/27/2016, Treasury entered into an agreement with Shreveport Federal Credit Union (the “Company”), pursuant to which Treasury agreed to sell its CDCI senior subordinated securities to the Company for fair value of $2,434,320 plus accrued and unpaid interest to the date of closing, subject to the satisfaction of the conditions specified in the agreement.  The sale was completed on 12/27/2016.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</si>
  <si>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</si>
  <si>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Citizens Bancshares Corporation (the “Company”) pursuant to which Treasury agreed to sell its CDCI preferred stock to State Capital Corp. for fair value of $4,227,049 plus accrued and unpaid dividends to the date of closing, subject to the satisfaction of the conditions specified in the agreement.  The sale was completed on 12/30/2016.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</si>
  <si>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</si>
  <si>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12/30/2016, Treasury entered into an agreement with IBW Financial Corporation (the “Company”) pursuant to which Treasury agreed to sell its CDCI preferred stock to State Capital Corp. for fair value of $5,610,000  plus accrued and unpaid dividends to the date of closing, subject to the satisfaction of the conditions specified in the agreement.  The sale was completed on 12/30/2016.</t>
  </si>
  <si>
    <t>On 12/30/2016, Treasury entered into an agreement with Lower East Side People's Federal Credit Union (the “Company”), pursuant to which Treasury agreed to sell its CDCI senior subordinated securities to the Company for fair value of $1,098,833 plus accrued and unpaid interest to the date of closing, subject to the satisfaction of the conditions specified in the agreement.  The sale was completed on 12/30/2016.</t>
  </si>
  <si>
    <t>On 1/10/2017, Treasury entered into an agreement with Santa Cruz Community Credit Union (the “Company”), pursuant to which Treasury agreed to sell its CDCI senior subordinated securities to the Company for fair value of $2,607,416 plus accrued and unpaid interest to the date of closing, subject to the satisfaction of the conditions specified in the agreement.  The sale was completed on 1/10/2017.</t>
  </si>
  <si>
    <t>On 1/24/2017, Treasury entered into an agreement with Tongass Federal Credit Union (the “Company”), pursuant to which Treasury agreed to sell its CDCI senior subordinated securities to the Company for fair value of $1,552,000 plus accrued and unpaid interest to the date of closing, subject to the satisfaction of the conditions specified in the agreement.  The sale was completed on 1/24/2017.</t>
  </si>
  <si>
    <t>This institution repaid Treasury on the date of maturity of its Subordinated Debentures.</t>
  </si>
  <si>
    <t>26</t>
  </si>
  <si>
    <t>27</t>
  </si>
  <si>
    <t>3,5,8,33</t>
  </si>
  <si>
    <t>21</t>
  </si>
  <si>
    <t>34</t>
  </si>
  <si>
    <t>Sold, in part</t>
  </si>
  <si>
    <t>28</t>
  </si>
  <si>
    <t>3,35</t>
  </si>
  <si>
    <t>3,4,22</t>
  </si>
  <si>
    <t>36</t>
  </si>
  <si>
    <t>3,23</t>
  </si>
  <si>
    <t>3,5,8</t>
  </si>
  <si>
    <t>3,24</t>
  </si>
  <si>
    <t>30</t>
  </si>
  <si>
    <t>37</t>
  </si>
  <si>
    <t>25</t>
  </si>
  <si>
    <t>Thurston Union of Low-Income People (TULIP) Cooperative Credit Union / Harborstone Credit Union</t>
  </si>
  <si>
    <t>8,32</t>
  </si>
  <si>
    <t>19/ On 1/18/2020, Western Asset Management Company made a distribution to Treasury in respect of certain settlement proceeds.</t>
  </si>
  <si>
    <r>
      <t xml:space="preserve">Distribution </t>
    </r>
    <r>
      <rPr>
        <vertAlign val="superscript"/>
        <sz val="14"/>
        <rFont val="Arial"/>
        <family val="2"/>
      </rPr>
      <t>5, 19</t>
    </r>
  </si>
  <si>
    <t>$3,6,11626.50</t>
  </si>
  <si>
    <t>Redeemed in full</t>
  </si>
  <si>
    <t>For Period Ending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</si>
</sst>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
    <numFmt numFmtId="167" formatCode="_(* #,##0_);_(* \(#,##0\);_(* &quot;-&quot;??_);_(@_)"/>
    <numFmt numFmtId="168" formatCode="&quot;$&quot;#,##0"/>
    <numFmt numFmtId="169" formatCode="_(&quot;$&quot;* #,##0_);_(&quot;$&quot;* \(#,##0\);_(&quot;$&quot;* &quot;0&quot;??_);_(@_)"/>
    <numFmt numFmtId="170" formatCode="0.0%"/>
    <numFmt numFmtId="171" formatCode="mm/dd/yyyy"/>
  </numFmts>
  <fonts count="59">
    <font>
      <sz val="11"/>
      <color theme="1"/>
      <name val="Calibri"/>
      <family val="2"/>
      <scheme val="minor"/>
    </font>
    <font>
      <sz val="11"/>
      <color theme="1"/>
      <name val="Calibri"/>
      <family val="2"/>
      <scheme val="minor"/>
    </font>
    <font>
      <b/>
      <u/>
      <sz val="12"/>
      <color theme="1"/>
      <name val="Arial"/>
      <family val="2"/>
    </font>
    <font>
      <sz val="11"/>
      <color theme="1"/>
      <name val="Arial"/>
      <family val="2"/>
    </font>
    <font>
      <b/>
      <sz val="11"/>
      <color theme="1"/>
      <name val="Arial"/>
      <family val="2"/>
    </font>
    <font>
      <sz val="11"/>
      <color theme="1"/>
      <name val="Ariel"/>
    </font>
    <font>
      <b/>
      <sz val="11"/>
      <color theme="1"/>
      <name val="Ariel"/>
    </font>
    <font>
      <sz val="11"/>
      <color indexed="8"/>
      <name val="Calibri"/>
      <family val="2"/>
    </font>
    <font>
      <b/>
      <sz val="11"/>
      <name val="Arial"/>
      <family val="2"/>
    </font>
    <font>
      <b/>
      <sz val="10"/>
      <name val="Arial"/>
      <family val="2"/>
    </font>
    <font>
      <b/>
      <sz val="14"/>
      <color indexed="8"/>
      <name val="Arial"/>
      <family val="2"/>
    </font>
    <font>
      <b/>
      <sz val="11"/>
      <color indexed="8"/>
      <name val="Arial"/>
      <family val="2"/>
    </font>
    <font>
      <sz val="10"/>
      <name val="Arial"/>
      <family val="2"/>
    </font>
    <font>
      <sz val="11"/>
      <name val="Arial"/>
      <family val="2"/>
    </font>
    <font>
      <b/>
      <vertAlign val="superscript"/>
      <sz val="12"/>
      <color indexed="8"/>
      <name val="Arial"/>
      <family val="2"/>
    </font>
    <font>
      <sz val="11"/>
      <color indexed="8"/>
      <name val="Arial"/>
      <family val="2"/>
    </font>
    <font>
      <sz val="9"/>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name val="System"/>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1"/>
      <name val="Arial"/>
      <family val="2"/>
    </font>
    <font>
      <vertAlign val="superscript"/>
      <sz val="11"/>
      <name val="Arial"/>
      <family val="2"/>
    </font>
    <font>
      <vertAlign val="superscript"/>
      <sz val="11"/>
      <color indexed="8"/>
      <name val="Arial"/>
      <family val="2"/>
    </font>
    <font>
      <b/>
      <vertAlign val="superscript"/>
      <sz val="11"/>
      <color indexed="8"/>
      <name val="Arial"/>
      <family val="2"/>
    </font>
    <font>
      <b/>
      <i/>
      <sz val="11"/>
      <name val="Arial"/>
      <family val="2"/>
    </font>
    <font>
      <b/>
      <i/>
      <vertAlign val="superscript"/>
      <sz val="11"/>
      <name val="Arial"/>
      <family val="2"/>
    </font>
    <font>
      <b/>
      <sz val="12"/>
      <name val="Arial"/>
      <family val="2"/>
    </font>
    <font>
      <b/>
      <vertAlign val="superscript"/>
      <sz val="14"/>
      <name val="Arial"/>
      <family val="2"/>
    </font>
    <font>
      <vertAlign val="superscript"/>
      <sz val="14"/>
      <name val="Arial"/>
      <family val="2"/>
    </font>
    <font>
      <vertAlign val="superscript"/>
      <sz val="12"/>
      <name val="Arial"/>
      <family val="2"/>
    </font>
    <font>
      <sz val="11"/>
      <color rgb="FF000000"/>
      <name val="Arial"/>
      <family val="2"/>
    </font>
    <font>
      <b/>
      <sz val="12"/>
      <color indexed="8"/>
      <name val="Arial"/>
      <family val="2"/>
    </font>
    <font>
      <b/>
      <sz val="12"/>
      <color theme="1"/>
      <name val="Arial"/>
      <family val="2"/>
    </font>
    <font>
      <b/>
      <sz val="11"/>
      <color theme="0"/>
      <name val="Arial"/>
      <family val="2"/>
    </font>
    <font>
      <sz val="11"/>
      <color rgb="FFFFFFFF"/>
      <name val="Arial"/>
      <family val="2"/>
    </font>
    <font>
      <vertAlign val="superscript"/>
      <sz val="11"/>
      <color rgb="FFFFFFFF"/>
      <name val="Arial"/>
      <family val="2"/>
    </font>
    <font>
      <b/>
      <sz val="11"/>
      <color rgb="FFFFFFFF"/>
      <name val="Arial"/>
      <family val="2"/>
    </font>
    <font>
      <sz val="10"/>
      <color theme="1"/>
      <name val="Arial"/>
      <family val="2"/>
    </font>
    <font>
      <sz val="10.75"/>
      <name val="Arial"/>
      <family val="2"/>
    </font>
    <font>
      <sz val="10"/>
      <color theme="1"/>
      <name val="Arial"/>
      <family val="2"/>
    </font>
    <font>
      <vertAlign val="superscript"/>
      <sz val="11"/>
      <color theme="1"/>
      <name val="Arial"/>
      <family val="2"/>
    </font>
    <font>
      <sz val="11"/>
      <color theme="1"/>
      <name val="Arial"/>
      <family val="2"/>
    </font>
    <font>
      <sz val="11"/>
      <color theme="1"/>
      <name val="Arial"/>
    </font>
  </fonts>
  <fills count="4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bgColor theme="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9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medium">
        <color auto="1"/>
      </top>
      <bottom/>
      <diagonal/>
    </border>
    <border>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diagonal/>
    </border>
    <border>
      <left/>
      <right style="medium">
        <color auto="1"/>
      </right>
      <top style="thin">
        <color auto="1"/>
      </top>
      <bottom style="thin">
        <color auto="1"/>
      </bottom>
      <diagonal/>
    </border>
    <border>
      <left/>
      <right/>
      <top style="double">
        <color auto="1"/>
      </top>
      <bottom style="double">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medium">
        <color auto="1"/>
      </left>
      <right/>
      <top/>
      <bottom style="medium">
        <color indexed="64"/>
      </bottom>
      <diagonal/>
    </border>
  </borders>
  <cellStyleXfs count="20219">
    <xf numFmtId="0" fontId="0" fillId="0" borderId="0"/>
    <xf numFmtId="0" fontId="1" fillId="0" borderId="0"/>
    <xf numFmtId="44" fontId="7" fillId="0" borderId="0" applyFont="0" applyFill="0" applyBorder="0" applyAlignment="0" applyProtection="0"/>
    <xf numFmtId="0" fontId="1" fillId="0" borderId="0"/>
    <xf numFmtId="0" fontId="1"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12" fillId="0" borderId="0"/>
    <xf numFmtId="0" fontId="1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cellStyleXfs>
  <cellXfs count="1773">
    <xf numFmtId="0" fontId="0" fillId="0" borderId="0" xfId="0"/>
    <xf numFmtId="0" fontId="2" fillId="0" borderId="1" xfId="1" applyFont="1" applyFill="1" applyBorder="1" applyAlignment="1">
      <alignment horizontal="left"/>
    </xf>
    <xf numFmtId="0" fontId="3" fillId="0" borderId="2" xfId="1" applyFont="1" applyFill="1" applyBorder="1" applyAlignment="1"/>
    <xf numFmtId="0" fontId="3" fillId="0" borderId="3" xfId="1" applyFont="1" applyFill="1" applyBorder="1" applyAlignment="1"/>
    <xf numFmtId="0" fontId="3" fillId="0" borderId="0" xfId="1" applyFont="1" applyFill="1" applyBorder="1"/>
    <xf numFmtId="0" fontId="3" fillId="0" borderId="5" xfId="1" applyFont="1" applyFill="1" applyBorder="1"/>
    <xf numFmtId="0" fontId="3" fillId="0" borderId="0" xfId="1" applyFont="1" applyFill="1" applyBorder="1" applyAlignment="1"/>
    <xf numFmtId="0" fontId="3" fillId="0" borderId="5" xfId="1" applyFont="1" applyFill="1" applyBorder="1" applyAlignment="1"/>
    <xf numFmtId="0" fontId="5" fillId="0" borderId="4" xfId="1" applyFont="1" applyFill="1" applyBorder="1" applyAlignment="1">
      <alignment horizontal="left"/>
    </xf>
    <xf numFmtId="0" fontId="1" fillId="0" borderId="0" xfId="1" applyFill="1" applyBorder="1"/>
    <xf numFmtId="0" fontId="1" fillId="0" borderId="5" xfId="1" applyFill="1" applyBorder="1"/>
    <xf numFmtId="164" fontId="8" fillId="0" borderId="0" xfId="2" applyNumberFormat="1" applyFont="1" applyFill="1"/>
    <xf numFmtId="164" fontId="9" fillId="0" borderId="0" xfId="2" applyNumberFormat="1" applyFont="1" applyFill="1"/>
    <xf numFmtId="0" fontId="0" fillId="0" borderId="0" xfId="0" applyAlignment="1">
      <alignment wrapText="1"/>
    </xf>
    <xf numFmtId="0" fontId="0" fillId="0" borderId="0" xfId="0" applyAlignment="1">
      <alignment vertical="top"/>
    </xf>
    <xf numFmtId="14" fontId="11" fillId="0" borderId="0" xfId="4" applyNumberFormat="1" applyFont="1" applyFill="1" applyBorder="1" applyAlignment="1"/>
    <xf numFmtId="0" fontId="11" fillId="0" borderId="0" xfId="4" applyNumberFormat="1" applyFont="1" applyFill="1" applyBorder="1" applyAlignment="1"/>
    <xf numFmtId="0" fontId="11" fillId="0" borderId="17" xfId="4" applyFont="1" applyFill="1" applyBorder="1" applyAlignment="1" applyProtection="1">
      <alignment horizontal="center" wrapText="1"/>
      <protection locked="0"/>
    </xf>
    <xf numFmtId="165" fontId="11" fillId="0" borderId="17" xfId="6" applyNumberFormat="1" applyFont="1" applyFill="1" applyBorder="1" applyAlignment="1" applyProtection="1">
      <alignment horizontal="center" wrapText="1"/>
      <protection locked="0"/>
    </xf>
    <xf numFmtId="0" fontId="11" fillId="0" borderId="18" xfId="4" applyFont="1" applyFill="1" applyBorder="1" applyAlignment="1" applyProtection="1">
      <alignment horizontal="center" wrapText="1"/>
      <protection locked="0"/>
    </xf>
    <xf numFmtId="0" fontId="13" fillId="0" borderId="0" xfId="5" applyFont="1" applyFill="1" applyBorder="1" applyAlignment="1" applyProtection="1">
      <alignment wrapText="1"/>
      <protection locked="0"/>
    </xf>
    <xf numFmtId="167" fontId="13" fillId="0" borderId="0" xfId="5" applyNumberFormat="1" applyFont="1" applyFill="1" applyBorder="1" applyAlignment="1">
      <alignment wrapText="1"/>
    </xf>
    <xf numFmtId="167" fontId="13" fillId="0" borderId="0" xfId="8" applyNumberFormat="1" applyFont="1" applyFill="1" applyBorder="1" applyAlignment="1" applyProtection="1">
      <alignment wrapText="1"/>
      <protection locked="0"/>
    </xf>
    <xf numFmtId="43" fontId="13" fillId="0" borderId="0" xfId="5" applyNumberFormat="1" applyFont="1" applyFill="1" applyBorder="1" applyAlignment="1" applyProtection="1">
      <alignment wrapText="1"/>
      <protection locked="0"/>
    </xf>
    <xf numFmtId="44" fontId="13" fillId="0" borderId="0" xfId="6" applyFont="1" applyFill="1" applyBorder="1" applyAlignment="1" applyProtection="1">
      <alignment wrapText="1"/>
      <protection locked="0"/>
    </xf>
    <xf numFmtId="14" fontId="15" fillId="0" borderId="19" xfId="4" applyNumberFormat="1" applyFont="1" applyFill="1" applyBorder="1" applyAlignment="1">
      <alignment horizontal="center" vertical="center" wrapText="1"/>
    </xf>
    <xf numFmtId="0" fontId="16" fillId="0" borderId="10" xfId="4" applyNumberFormat="1" applyFont="1" applyFill="1" applyBorder="1" applyAlignment="1">
      <alignment horizontal="center" vertical="top" wrapText="1"/>
    </xf>
    <xf numFmtId="166" fontId="15" fillId="0" borderId="10" xfId="4" applyNumberFormat="1" applyFont="1" applyFill="1" applyBorder="1" applyAlignment="1">
      <alignment horizontal="center" vertical="center" wrapText="1"/>
    </xf>
    <xf numFmtId="167" fontId="15" fillId="0" borderId="10" xfId="7" applyNumberFormat="1" applyFont="1" applyFill="1" applyBorder="1" applyAlignment="1">
      <alignment horizontal="center" vertical="center" wrapText="1"/>
    </xf>
    <xf numFmtId="165" fontId="15" fillId="0" borderId="20" xfId="4" applyNumberFormat="1" applyFont="1" applyFill="1" applyBorder="1" applyAlignment="1">
      <alignment horizontal="center" vertical="center" wrapText="1"/>
    </xf>
    <xf numFmtId="44" fontId="13" fillId="0" borderId="0" xfId="5" applyNumberFormat="1" applyFont="1" applyFill="1" applyBorder="1" applyAlignment="1" applyProtection="1">
      <alignment wrapText="1"/>
      <protection locked="0"/>
    </xf>
    <xf numFmtId="0" fontId="13" fillId="0" borderId="0" xfId="5" applyNumberFormat="1" applyFont="1" applyFill="1" applyBorder="1" applyAlignment="1">
      <alignment horizontal="center" wrapText="1"/>
    </xf>
    <xf numFmtId="14" fontId="11" fillId="0" borderId="0" xfId="4" applyNumberFormat="1" applyFont="1" applyFill="1" applyBorder="1" applyAlignment="1">
      <alignment horizontal="center" vertical="center" wrapText="1"/>
    </xf>
    <xf numFmtId="168" fontId="11" fillId="0" borderId="21" xfId="4" applyNumberFormat="1" applyFont="1" applyFill="1" applyBorder="1" applyAlignment="1">
      <alignment vertical="center" wrapText="1"/>
    </xf>
    <xf numFmtId="168" fontId="15" fillId="0" borderId="0" xfId="4" applyNumberFormat="1" applyFont="1" applyFill="1" applyBorder="1" applyAlignment="1">
      <alignment horizontal="center" vertical="center" wrapText="1"/>
    </xf>
    <xf numFmtId="14" fontId="15" fillId="0" borderId="0" xfId="4" applyNumberFormat="1" applyFont="1" applyFill="1" applyBorder="1" applyAlignment="1">
      <alignment horizontal="center" vertical="center" wrapText="1"/>
    </xf>
    <xf numFmtId="0" fontId="13" fillId="0" borderId="0" xfId="5" applyFont="1" applyFill="1" applyBorder="1" applyAlignment="1" applyProtection="1">
      <alignment horizontal="center" wrapText="1"/>
      <protection locked="0"/>
    </xf>
    <xf numFmtId="0" fontId="13" fillId="0" borderId="0" xfId="5" applyNumberFormat="1" applyFont="1" applyFill="1" applyBorder="1" applyAlignment="1">
      <alignment horizontal="center"/>
    </xf>
    <xf numFmtId="14" fontId="13" fillId="0" borderId="0" xfId="5" applyNumberFormat="1" applyFont="1" applyFill="1" applyBorder="1" applyAlignment="1">
      <alignment horizontal="center"/>
    </xf>
    <xf numFmtId="8" fontId="17" fillId="0" borderId="0" xfId="5" applyNumberFormat="1" applyFont="1" applyFill="1"/>
    <xf numFmtId="165" fontId="13" fillId="0" borderId="0" xfId="6" applyNumberFormat="1" applyFont="1" applyFill="1" applyBorder="1"/>
    <xf numFmtId="0" fontId="13" fillId="0" borderId="0" xfId="5" applyFont="1" applyFill="1" applyBorder="1" applyAlignment="1">
      <alignment horizontal="center"/>
    </xf>
    <xf numFmtId="167" fontId="13" fillId="0" borderId="0" xfId="5" applyNumberFormat="1" applyFont="1" applyFill="1" applyBorder="1"/>
    <xf numFmtId="10" fontId="13" fillId="0" borderId="0" xfId="6" applyNumberFormat="1" applyFont="1" applyFill="1" applyBorder="1"/>
    <xf numFmtId="164" fontId="13" fillId="0" borderId="0" xfId="5" applyNumberFormat="1" applyFont="1" applyFill="1" applyBorder="1" applyAlignment="1">
      <alignment horizontal="center"/>
    </xf>
    <xf numFmtId="10" fontId="13" fillId="0" borderId="0" xfId="5" applyNumberFormat="1" applyFont="1" applyFill="1" applyBorder="1" applyAlignment="1">
      <alignment horizontal="center"/>
    </xf>
    <xf numFmtId="44" fontId="17" fillId="0" borderId="0" xfId="5" applyNumberFormat="1" applyFont="1" applyFill="1"/>
    <xf numFmtId="0" fontId="11" fillId="0" borderId="0" xfId="18956" applyFont="1" applyFill="1" applyAlignment="1"/>
    <xf numFmtId="14" fontId="13" fillId="0" borderId="17" xfId="5" applyNumberFormat="1" applyFont="1" applyFill="1" applyBorder="1" applyAlignment="1" applyProtection="1">
      <alignment horizontal="center" vertical="center" wrapText="1"/>
      <protection locked="0"/>
    </xf>
    <xf numFmtId="0" fontId="13" fillId="0" borderId="17" xfId="5" applyFont="1" applyFill="1" applyBorder="1" applyAlignment="1">
      <alignment horizontal="left" wrapText="1"/>
    </xf>
    <xf numFmtId="42" fontId="13" fillId="0" borderId="49" xfId="5" applyNumberFormat="1" applyFont="1" applyFill="1" applyBorder="1" applyAlignment="1">
      <alignment vertical="center"/>
    </xf>
    <xf numFmtId="14" fontId="15" fillId="0" borderId="51" xfId="18956" applyNumberFormat="1" applyFont="1" applyFill="1" applyBorder="1" applyAlignment="1">
      <alignment horizontal="center" vertical="center"/>
    </xf>
    <xf numFmtId="0" fontId="15" fillId="0" borderId="49" xfId="18956" applyFont="1" applyFill="1" applyBorder="1" applyAlignment="1">
      <alignment horizontal="center" vertical="center"/>
    </xf>
    <xf numFmtId="14" fontId="13" fillId="0" borderId="45" xfId="5" applyNumberFormat="1" applyFont="1" applyFill="1" applyBorder="1" applyAlignment="1">
      <alignment vertical="center"/>
    </xf>
    <xf numFmtId="0" fontId="13" fillId="0" borderId="44" xfId="5" applyNumberFormat="1" applyFont="1" applyFill="1" applyBorder="1" applyAlignment="1">
      <alignment horizontal="left" vertical="center"/>
    </xf>
    <xf numFmtId="0" fontId="13" fillId="0" borderId="44" xfId="5" applyNumberFormat="1" applyFont="1" applyFill="1" applyBorder="1" applyAlignment="1">
      <alignment horizontal="center" vertical="center"/>
    </xf>
    <xf numFmtId="169" fontId="13" fillId="0" borderId="46" xfId="5" quotePrefix="1" applyNumberFormat="1" applyFont="1" applyFill="1" applyBorder="1" applyAlignment="1">
      <alignment horizontal="center" vertical="center" wrapText="1"/>
    </xf>
    <xf numFmtId="0" fontId="13" fillId="0" borderId="13" xfId="5" applyFont="1" applyFill="1" applyBorder="1" applyAlignment="1">
      <alignment horizontal="center" vertical="center" wrapText="1"/>
    </xf>
    <xf numFmtId="42" fontId="13" fillId="0" borderId="11" xfId="5" applyNumberFormat="1" applyFont="1" applyFill="1" applyBorder="1" applyAlignment="1">
      <alignment vertical="center"/>
    </xf>
    <xf numFmtId="0" fontId="13" fillId="0" borderId="11" xfId="5" applyFont="1" applyFill="1" applyBorder="1" applyAlignment="1">
      <alignment horizontal="left" vertical="center" wrapText="1"/>
    </xf>
    <xf numFmtId="14" fontId="13" fillId="0" borderId="13"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left" vertical="center" wrapText="1"/>
    </xf>
    <xf numFmtId="0" fontId="13" fillId="0" borderId="37" xfId="5" applyFont="1" applyFill="1" applyBorder="1" applyAlignment="1">
      <alignment horizontal="center" vertical="center" wrapText="1"/>
    </xf>
    <xf numFmtId="0" fontId="15" fillId="0" borderId="13" xfId="18956" applyFont="1" applyFill="1" applyBorder="1" applyAlignment="1">
      <alignment horizontal="center" vertical="top" wrapText="1"/>
    </xf>
    <xf numFmtId="169" fontId="15" fillId="0" borderId="20" xfId="6" quotePrefix="1" applyNumberFormat="1" applyFont="1" applyFill="1" applyBorder="1" applyAlignment="1">
      <alignment horizontal="center" vertical="center"/>
    </xf>
    <xf numFmtId="0" fontId="13" fillId="0" borderId="10" xfId="5" applyNumberFormat="1" applyFont="1" applyFill="1" applyBorder="1" applyAlignment="1">
      <alignment vertical="center" wrapText="1"/>
    </xf>
    <xf numFmtId="170" fontId="13" fillId="0" borderId="20" xfId="5" quotePrefix="1" applyNumberFormat="1" applyFont="1" applyFill="1" applyBorder="1" applyAlignment="1">
      <alignment horizontal="center" vertical="center" wrapText="1"/>
    </xf>
    <xf numFmtId="169" fontId="13" fillId="0" borderId="0" xfId="5" applyNumberFormat="1" applyFont="1" applyFill="1"/>
    <xf numFmtId="14" fontId="13" fillId="0" borderId="14" xfId="5" quotePrefix="1" applyNumberFormat="1" applyFont="1" applyFill="1" applyBorder="1" applyAlignment="1">
      <alignment horizontal="center" vertical="center" wrapText="1"/>
    </xf>
    <xf numFmtId="14" fontId="13" fillId="0" borderId="10" xfId="5" applyNumberFormat="1" applyFont="1" applyFill="1" applyBorder="1" applyAlignment="1">
      <alignment horizontal="left" vertical="center" wrapText="1"/>
    </xf>
    <xf numFmtId="0" fontId="13" fillId="0" borderId="32" xfId="5" applyFont="1" applyFill="1" applyBorder="1" applyAlignment="1">
      <alignment horizontal="center" vertical="top" wrapText="1"/>
    </xf>
    <xf numFmtId="42" fontId="13" fillId="0" borderId="11" xfId="5" applyNumberFormat="1" applyFont="1" applyFill="1" applyBorder="1" applyAlignment="1">
      <alignment vertical="center" wrapText="1"/>
    </xf>
    <xf numFmtId="0" fontId="15" fillId="0" borderId="14" xfId="18956" applyFont="1" applyFill="1" applyBorder="1" applyAlignment="1">
      <alignment horizontal="left" vertical="center" wrapText="1"/>
    </xf>
    <xf numFmtId="0" fontId="15" fillId="0" borderId="13" xfId="18956" applyFont="1" applyFill="1" applyBorder="1" applyAlignment="1">
      <alignment horizontal="left" vertical="center" wrapText="1"/>
    </xf>
    <xf numFmtId="0" fontId="13" fillId="0" borderId="10" xfId="5" quotePrefix="1" applyFont="1" applyFill="1" applyBorder="1" applyAlignment="1">
      <alignment horizontal="left" vertical="center" wrapText="1"/>
    </xf>
    <xf numFmtId="0" fontId="13" fillId="0" borderId="14" xfId="5" quotePrefix="1" applyFont="1" applyFill="1" applyBorder="1" applyAlignment="1">
      <alignment horizontal="center" vertical="center" wrapText="1"/>
    </xf>
    <xf numFmtId="0" fontId="13" fillId="0" borderId="11" xfId="5" quotePrefix="1"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xf>
    <xf numFmtId="0" fontId="13" fillId="0" borderId="55" xfId="5" applyFont="1" applyFill="1" applyBorder="1" applyAlignment="1">
      <alignment vertical="center" wrapText="1"/>
    </xf>
    <xf numFmtId="0" fontId="13" fillId="0" borderId="55" xfId="5" applyFont="1" applyFill="1" applyBorder="1" applyAlignment="1">
      <alignment horizontal="center" vertical="center" wrapText="1"/>
    </xf>
    <xf numFmtId="0" fontId="13" fillId="0" borderId="11" xfId="5"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wrapText="1"/>
    </xf>
    <xf numFmtId="0" fontId="15" fillId="0" borderId="55" xfId="18956" applyFont="1" applyFill="1" applyBorder="1" applyAlignment="1">
      <alignment horizontal="center" vertical="top" wrapText="1"/>
    </xf>
    <xf numFmtId="169" fontId="13" fillId="0" borderId="37" xfId="5" quotePrefix="1" applyNumberFormat="1" applyFont="1" applyFill="1" applyBorder="1" applyAlignment="1">
      <alignment horizontal="center" vertical="center" wrapText="1"/>
    </xf>
    <xf numFmtId="0" fontId="13" fillId="0" borderId="38" xfId="5" applyFont="1" applyFill="1" applyBorder="1" applyAlignment="1">
      <alignment vertical="center" wrapText="1"/>
    </xf>
    <xf numFmtId="14" fontId="13" fillId="0" borderId="38" xfId="5" applyNumberFormat="1" applyFont="1" applyFill="1" applyBorder="1" applyAlignment="1">
      <alignment horizontal="left" vertical="center" wrapText="1"/>
    </xf>
    <xf numFmtId="0" fontId="15" fillId="0" borderId="0" xfId="18956" applyFont="1" applyFill="1" applyBorder="1" applyAlignment="1">
      <alignment horizontal="left" vertical="center" wrapText="1"/>
    </xf>
    <xf numFmtId="0" fontId="15" fillId="0" borderId="39" xfId="18956" applyFont="1" applyFill="1" applyBorder="1" applyAlignment="1">
      <alignment horizontal="center" vertical="top" wrapText="1"/>
    </xf>
    <xf numFmtId="0" fontId="13" fillId="0" borderId="38" xfId="5" quotePrefix="1" applyFont="1" applyFill="1" applyBorder="1" applyAlignment="1">
      <alignment horizontal="left" vertical="center" wrapText="1"/>
    </xf>
    <xf numFmtId="14" fontId="13" fillId="0" borderId="0" xfId="5" quotePrefix="1" applyNumberFormat="1" applyFont="1" applyFill="1" applyBorder="1" applyAlignment="1">
      <alignment horizontal="center" vertical="center" wrapText="1"/>
    </xf>
    <xf numFmtId="0" fontId="13" fillId="0" borderId="12" xfId="5" applyNumberFormat="1" applyFont="1" applyFill="1" applyBorder="1" applyAlignment="1">
      <alignment horizontal="left" vertical="center" wrapText="1"/>
    </xf>
    <xf numFmtId="169" fontId="15" fillId="0" borderId="38" xfId="6" quotePrefix="1" applyNumberFormat="1" applyFont="1" applyFill="1" applyBorder="1" applyAlignment="1">
      <alignment horizontal="center" vertical="center"/>
    </xf>
    <xf numFmtId="0" fontId="15" fillId="0" borderId="54" xfId="18956" applyFont="1" applyFill="1" applyBorder="1" applyAlignment="1">
      <alignment horizontal="left" vertical="center" wrapText="1"/>
    </xf>
    <xf numFmtId="14" fontId="13" fillId="0" borderId="54" xfId="5" quotePrefix="1" applyNumberFormat="1" applyFont="1" applyFill="1" applyBorder="1" applyAlignment="1">
      <alignment horizontal="center" vertical="center" wrapText="1"/>
    </xf>
    <xf numFmtId="0" fontId="13" fillId="0" borderId="10" xfId="5" applyFont="1" applyFill="1" applyBorder="1" applyAlignment="1">
      <alignment vertical="top" wrapText="1"/>
    </xf>
    <xf numFmtId="14" fontId="13" fillId="0" borderId="10" xfId="5" applyNumberFormat="1" applyFont="1" applyFill="1" applyBorder="1" applyAlignment="1">
      <alignment vertical="center" wrapText="1"/>
    </xf>
    <xf numFmtId="0" fontId="15" fillId="0" borderId="55" xfId="18956" applyFont="1" applyFill="1" applyBorder="1" applyAlignment="1">
      <alignment horizontal="center" vertical="center"/>
    </xf>
    <xf numFmtId="14" fontId="13" fillId="0" borderId="38" xfId="5" applyNumberFormat="1" applyFont="1" applyFill="1" applyBorder="1" applyAlignment="1">
      <alignment vertical="center" wrapText="1"/>
    </xf>
    <xf numFmtId="14" fontId="15" fillId="0" borderId="54" xfId="18956" applyNumberFormat="1" applyFont="1" applyFill="1" applyBorder="1" applyAlignment="1">
      <alignment horizontal="center" vertical="center"/>
    </xf>
    <xf numFmtId="14" fontId="15" fillId="0" borderId="17" xfId="18257" applyNumberFormat="1" applyFont="1" applyFill="1" applyBorder="1" applyAlignment="1">
      <alignment horizontal="center" vertical="center"/>
    </xf>
    <xf numFmtId="14" fontId="13" fillId="0" borderId="17" xfId="5" applyNumberFormat="1" applyFont="1" applyFill="1" applyBorder="1" applyAlignment="1">
      <alignment vertical="center" wrapText="1"/>
    </xf>
    <xf numFmtId="0" fontId="13" fillId="0" borderId="49" xfId="5" applyFont="1" applyFill="1" applyBorder="1" applyAlignment="1">
      <alignment horizontal="center" vertical="center" wrapText="1"/>
    </xf>
    <xf numFmtId="0" fontId="13" fillId="0" borderId="50" xfId="5" applyFont="1" applyFill="1" applyBorder="1" applyAlignment="1">
      <alignment horizontal="center" vertical="top" wrapText="1"/>
    </xf>
    <xf numFmtId="14" fontId="15" fillId="0" borderId="17" xfId="18956" applyNumberFormat="1" applyFont="1" applyFill="1" applyBorder="1" applyAlignment="1">
      <alignment horizontal="left" vertical="center" wrapText="1"/>
    </xf>
    <xf numFmtId="0" fontId="15" fillId="0" borderId="50" xfId="18956" applyFont="1" applyFill="1" applyBorder="1" applyAlignment="1">
      <alignment horizontal="center" vertical="top" wrapText="1"/>
    </xf>
    <xf numFmtId="0" fontId="15" fillId="0" borderId="15" xfId="18956" applyFont="1" applyFill="1" applyBorder="1" applyAlignment="1">
      <alignment horizontal="left" vertical="center" wrapText="1"/>
    </xf>
    <xf numFmtId="0" fontId="15" fillId="0" borderId="16" xfId="18956" applyFont="1" applyFill="1" applyBorder="1" applyAlignment="1">
      <alignment horizontal="center" vertical="top" wrapText="1"/>
    </xf>
    <xf numFmtId="0" fontId="13" fillId="0" borderId="17" xfId="5" applyFont="1" applyFill="1" applyBorder="1" applyAlignment="1">
      <alignment horizontal="left" vertical="center" wrapText="1"/>
    </xf>
    <xf numFmtId="169" fontId="15" fillId="0" borderId="18" xfId="6" applyNumberFormat="1" applyFont="1" applyFill="1" applyBorder="1" applyAlignment="1">
      <alignment horizontal="center" vertical="center"/>
    </xf>
    <xf numFmtId="14" fontId="13" fillId="0" borderId="15" xfId="5" quotePrefix="1" applyNumberFormat="1" applyFont="1" applyFill="1" applyBorder="1" applyAlignment="1">
      <alignment horizontal="center" vertical="center" wrapText="1"/>
    </xf>
    <xf numFmtId="169" fontId="15" fillId="0" borderId="17" xfId="6" applyNumberFormat="1" applyFont="1" applyFill="1" applyBorder="1" applyAlignment="1">
      <alignment horizontal="center" vertical="center"/>
    </xf>
    <xf numFmtId="0" fontId="15" fillId="0" borderId="49" xfId="6" applyNumberFormat="1" applyFont="1" applyFill="1" applyBorder="1" applyAlignment="1">
      <alignment horizontal="center" vertical="center"/>
    </xf>
    <xf numFmtId="42" fontId="13" fillId="0" borderId="10" xfId="5" quotePrefix="1" applyNumberFormat="1" applyFont="1" applyFill="1" applyBorder="1" applyAlignment="1">
      <alignment horizontal="right" vertical="center"/>
    </xf>
    <xf numFmtId="0" fontId="13" fillId="0" borderId="11" xfId="5" quotePrefix="1" applyFont="1" applyFill="1" applyBorder="1" applyAlignment="1">
      <alignment horizontal="center" vertical="center" wrapText="1"/>
    </xf>
    <xf numFmtId="0" fontId="15" fillId="0" borderId="55" xfId="18956" applyFont="1" applyFill="1" applyBorder="1" applyAlignment="1">
      <alignment horizontal="center" vertical="center" wrapText="1"/>
    </xf>
    <xf numFmtId="14" fontId="13" fillId="0" borderId="1" xfId="5" quotePrefix="1" applyNumberFormat="1" applyFont="1" applyFill="1" applyBorder="1" applyAlignment="1">
      <alignment horizontal="center" vertical="center" wrapText="1"/>
    </xf>
    <xf numFmtId="0" fontId="13" fillId="0" borderId="17" xfId="5" applyNumberFormat="1" applyFont="1" applyFill="1" applyBorder="1" applyAlignment="1">
      <alignment horizontal="left" vertical="center" wrapText="1"/>
    </xf>
    <xf numFmtId="169" fontId="15" fillId="0" borderId="17" xfId="6" quotePrefix="1" applyNumberFormat="1" applyFont="1" applyFill="1" applyBorder="1" applyAlignment="1">
      <alignment horizontal="center" vertical="center"/>
    </xf>
    <xf numFmtId="0" fontId="13" fillId="0" borderId="55" xfId="5" applyFont="1" applyFill="1" applyBorder="1" applyAlignment="1">
      <alignment horizontal="center" vertical="top" wrapText="1"/>
    </xf>
    <xf numFmtId="0" fontId="13" fillId="0" borderId="14" xfId="5" applyNumberFormat="1" applyFont="1" applyFill="1" applyBorder="1" applyAlignment="1">
      <alignment horizontal="left" vertical="center" wrapText="1"/>
    </xf>
    <xf numFmtId="0" fontId="13" fillId="0" borderId="42" xfId="5" applyFont="1" applyFill="1" applyBorder="1" applyAlignment="1">
      <alignment vertical="center" wrapText="1"/>
    </xf>
    <xf numFmtId="14" fontId="13" fillId="0" borderId="42" xfId="5" applyNumberFormat="1" applyFont="1" applyFill="1" applyBorder="1" applyAlignment="1">
      <alignment vertical="center" wrapText="1"/>
    </xf>
    <xf numFmtId="42" fontId="13" fillId="0" borderId="42" xfId="5" applyNumberFormat="1" applyFont="1" applyFill="1" applyBorder="1" applyAlignment="1">
      <alignment vertical="center"/>
    </xf>
    <xf numFmtId="0" fontId="15" fillId="0" borderId="12" xfId="6" applyNumberFormat="1" applyFont="1" applyFill="1" applyBorder="1" applyAlignment="1">
      <alignment horizontal="left" vertical="center" wrapText="1"/>
    </xf>
    <xf numFmtId="0" fontId="15" fillId="0" borderId="33" xfId="18956" applyFont="1" applyFill="1" applyBorder="1" applyAlignment="1">
      <alignment horizontal="left" vertical="center" wrapText="1"/>
    </xf>
    <xf numFmtId="14" fontId="13" fillId="0" borderId="33" xfId="5" quotePrefix="1" applyNumberFormat="1" applyFont="1" applyFill="1" applyBorder="1" applyAlignment="1">
      <alignment horizontal="center" vertical="center" wrapText="1"/>
    </xf>
    <xf numFmtId="0" fontId="13" fillId="0" borderId="5" xfId="5" applyFont="1" applyFill="1" applyBorder="1" applyAlignment="1">
      <alignment horizontal="center" vertical="top" wrapText="1"/>
    </xf>
    <xf numFmtId="0" fontId="13" fillId="0" borderId="0" xfId="5" applyNumberFormat="1" applyFont="1" applyFill="1" applyBorder="1" applyAlignment="1" applyProtection="1">
      <alignment horizontal="center" vertical="center" wrapText="1"/>
      <protection locked="0"/>
    </xf>
    <xf numFmtId="14" fontId="15" fillId="0" borderId="0" xfId="18257" applyNumberFormat="1" applyFont="1" applyFill="1" applyBorder="1" applyAlignment="1">
      <alignment horizontal="center" vertical="center"/>
    </xf>
    <xf numFmtId="0" fontId="13" fillId="0" borderId="2" xfId="5" applyFont="1" applyFill="1" applyBorder="1" applyAlignment="1">
      <alignment vertical="center" wrapText="1"/>
    </xf>
    <xf numFmtId="14" fontId="13" fillId="0" borderId="2" xfId="5" applyNumberFormat="1" applyFont="1" applyFill="1" applyBorder="1" applyAlignment="1">
      <alignment vertical="center" wrapText="1"/>
    </xf>
    <xf numFmtId="42" fontId="13" fillId="0" borderId="0" xfId="5" applyNumberFormat="1" applyFont="1" applyFill="1" applyBorder="1" applyAlignment="1">
      <alignment vertical="center"/>
    </xf>
    <xf numFmtId="0" fontId="13" fillId="0" borderId="0" xfId="5" applyFont="1" applyFill="1" applyBorder="1" applyAlignment="1">
      <alignment horizontal="center" vertical="center" wrapText="1"/>
    </xf>
    <xf numFmtId="14" fontId="15" fillId="0" borderId="0" xfId="18956" applyNumberFormat="1" applyFont="1" applyFill="1" applyBorder="1" applyAlignment="1">
      <alignment horizontal="center" vertical="center"/>
    </xf>
    <xf numFmtId="14" fontId="15" fillId="0" borderId="2" xfId="18956" applyNumberFormat="1" applyFont="1" applyFill="1" applyBorder="1" applyAlignment="1">
      <alignment horizontal="left" vertical="center" wrapText="1"/>
    </xf>
    <xf numFmtId="42" fontId="13" fillId="0" borderId="2" xfId="5" applyNumberFormat="1" applyFont="1" applyFill="1" applyBorder="1" applyAlignment="1">
      <alignment vertical="center"/>
    </xf>
    <xf numFmtId="0" fontId="15" fillId="0" borderId="2" xfId="18956" applyFont="1" applyFill="1" applyBorder="1" applyAlignment="1">
      <alignment horizontal="center" vertical="center"/>
    </xf>
    <xf numFmtId="0" fontId="15" fillId="0" borderId="2" xfId="18956" applyFont="1" applyFill="1" applyBorder="1" applyAlignment="1">
      <alignment horizontal="center" vertical="center" wrapText="1"/>
    </xf>
    <xf numFmtId="0" fontId="13" fillId="0" borderId="2" xfId="5" applyFont="1" applyFill="1" applyBorder="1" applyAlignment="1">
      <alignment horizontal="left" vertical="center" wrapText="1"/>
    </xf>
    <xf numFmtId="170" fontId="15" fillId="0" borderId="2" xfId="6" quotePrefix="1" applyNumberFormat="1" applyFont="1" applyFill="1" applyBorder="1" applyAlignment="1">
      <alignment horizontal="center" vertical="center"/>
    </xf>
    <xf numFmtId="0" fontId="13" fillId="0" borderId="2" xfId="5" quotePrefix="1" applyFont="1" applyFill="1" applyBorder="1" applyAlignment="1">
      <alignment horizontal="center" vertical="center" wrapText="1"/>
    </xf>
    <xf numFmtId="169" fontId="13" fillId="0" borderId="2" xfId="5" quotePrefix="1" applyNumberFormat="1" applyFont="1" applyFill="1" applyBorder="1" applyAlignment="1">
      <alignment horizontal="left" vertical="center" wrapText="1"/>
    </xf>
    <xf numFmtId="169" fontId="15" fillId="0" borderId="2" xfId="6" quotePrefix="1" applyNumberFormat="1" applyFont="1" applyFill="1" applyBorder="1" applyAlignment="1">
      <alignment horizontal="center" vertical="center"/>
    </xf>
    <xf numFmtId="0" fontId="13" fillId="0" borderId="0" xfId="5" applyFont="1" applyFill="1" applyBorder="1" applyAlignment="1">
      <alignment horizontal="center" wrapText="1"/>
    </xf>
    <xf numFmtId="0" fontId="8" fillId="0" borderId="0" xfId="5" applyFont="1" applyFill="1" applyBorder="1" applyAlignment="1">
      <alignment horizontal="right"/>
    </xf>
    <xf numFmtId="0" fontId="13" fillId="0" borderId="0" xfId="5" applyFont="1" applyFill="1" applyAlignment="1">
      <alignment horizontal="center"/>
    </xf>
    <xf numFmtId="0" fontId="8" fillId="0" borderId="0" xfId="5" applyFont="1" applyFill="1" applyAlignment="1">
      <alignment horizontal="right"/>
    </xf>
    <xf numFmtId="169" fontId="8" fillId="0" borderId="0" xfId="5" applyNumberFormat="1" applyFont="1" applyFill="1" applyBorder="1" applyAlignment="1">
      <alignment horizontal="center" wrapText="1"/>
    </xf>
    <xf numFmtId="169" fontId="8" fillId="0" borderId="21" xfId="5" applyNumberFormat="1" applyFont="1" applyFill="1" applyBorder="1"/>
    <xf numFmtId="42" fontId="8" fillId="0" borderId="0" xfId="5" applyNumberFormat="1" applyFont="1" applyFill="1" applyBorder="1"/>
    <xf numFmtId="42" fontId="8" fillId="0" borderId="0" xfId="5" applyNumberFormat="1" applyFont="1" applyFill="1" applyBorder="1" applyAlignment="1">
      <alignment horizontal="center" wrapText="1"/>
    </xf>
    <xf numFmtId="169" fontId="8" fillId="0" borderId="56" xfId="5" applyNumberFormat="1" applyFont="1" applyFill="1" applyBorder="1"/>
    <xf numFmtId="169" fontId="8" fillId="0" borderId="0" xfId="5" applyNumberFormat="1" applyFont="1" applyFill="1"/>
    <xf numFmtId="0" fontId="11" fillId="0" borderId="0" xfId="18956" applyFont="1" applyFill="1" applyAlignment="1">
      <alignment horizontal="centerContinuous"/>
    </xf>
    <xf numFmtId="0" fontId="11" fillId="0" borderId="0" xfId="18956" applyFont="1" applyFill="1" applyAlignment="1">
      <alignment horizontal="center" wrapText="1"/>
    </xf>
    <xf numFmtId="0" fontId="8" fillId="0" borderId="44" xfId="5" applyFont="1" applyFill="1" applyBorder="1" applyAlignment="1">
      <alignment horizontal="center"/>
    </xf>
    <xf numFmtId="0" fontId="8" fillId="0" borderId="45" xfId="5" applyFont="1" applyFill="1" applyBorder="1" applyAlignment="1">
      <alignment horizontal="center" vertical="center" wrapText="1"/>
    </xf>
    <xf numFmtId="0" fontId="8" fillId="0" borderId="42" xfId="5" applyFont="1" applyFill="1" applyBorder="1" applyAlignment="1">
      <alignment horizontal="center" vertical="center" wrapText="1"/>
    </xf>
    <xf numFmtId="0" fontId="8" fillId="0" borderId="44" xfId="5" applyFont="1" applyFill="1" applyBorder="1" applyAlignment="1">
      <alignment horizontal="center" vertical="center" wrapText="1"/>
    </xf>
    <xf numFmtId="0" fontId="8" fillId="0" borderId="46" xfId="5" applyFont="1" applyFill="1" applyBorder="1" applyAlignment="1">
      <alignment horizontal="center" vertical="center" wrapText="1"/>
    </xf>
    <xf numFmtId="14" fontId="15" fillId="0" borderId="16" xfId="18956" applyNumberFormat="1" applyFont="1" applyFill="1" applyBorder="1" applyAlignment="1">
      <alignment horizontal="center" wrapText="1"/>
    </xf>
    <xf numFmtId="0" fontId="15" fillId="0" borderId="17" xfId="18956" applyFont="1" applyFill="1" applyBorder="1" applyAlignment="1">
      <alignment horizontal="center" wrapText="1"/>
    </xf>
    <xf numFmtId="42" fontId="15" fillId="0" borderId="18" xfId="18771" applyNumberFormat="1" applyFont="1" applyFill="1" applyBorder="1" applyAlignment="1" applyProtection="1">
      <alignment horizontal="center" wrapText="1"/>
      <protection locked="0"/>
    </xf>
    <xf numFmtId="0" fontId="13" fillId="0" borderId="0" xfId="5" applyFont="1" applyFill="1" applyBorder="1" applyAlignment="1">
      <alignment vertical="center"/>
    </xf>
    <xf numFmtId="0" fontId="13" fillId="0" borderId="0" xfId="5" applyFont="1" applyFill="1" applyAlignment="1">
      <alignment vertical="center"/>
    </xf>
    <xf numFmtId="14" fontId="15" fillId="0" borderId="45" xfId="18956" applyNumberFormat="1" applyFont="1" applyFill="1" applyBorder="1" applyAlignment="1">
      <alignment vertical="center" wrapText="1"/>
    </xf>
    <xf numFmtId="1" fontId="38" fillId="0" borderId="42" xfId="18956" applyNumberFormat="1" applyFont="1" applyFill="1" applyBorder="1" applyAlignment="1">
      <alignment horizontal="center" vertical="center" wrapText="1"/>
    </xf>
    <xf numFmtId="14" fontId="15" fillId="0" borderId="0" xfId="18257" applyNumberFormat="1" applyFont="1" applyFill="1" applyBorder="1"/>
    <xf numFmtId="6" fontId="15" fillId="0" borderId="0" xfId="18257" applyNumberFormat="1" applyFont="1" applyFill="1" applyBorder="1"/>
    <xf numFmtId="42" fontId="15" fillId="0" borderId="0" xfId="18956" applyNumberFormat="1" applyFont="1" applyFill="1" applyBorder="1"/>
    <xf numFmtId="0" fontId="11" fillId="0" borderId="0" xfId="18956" applyFont="1" applyFill="1" applyBorder="1" applyAlignment="1">
      <alignment horizontal="center" wrapText="1"/>
    </xf>
    <xf numFmtId="0" fontId="11" fillId="0" borderId="0" xfId="18771" applyFont="1" applyFill="1" applyBorder="1" applyAlignment="1" applyProtection="1">
      <alignment horizontal="center" wrapText="1"/>
      <protection locked="0"/>
    </xf>
    <xf numFmtId="168" fontId="8" fillId="0" borderId="0" xfId="5" applyNumberFormat="1" applyFont="1" applyFill="1" applyBorder="1"/>
    <xf numFmtId="0" fontId="13" fillId="0" borderId="0" xfId="5" applyFont="1" applyFill="1" applyBorder="1" applyAlignment="1">
      <alignment horizontal="right" wrapText="1"/>
    </xf>
    <xf numFmtId="168" fontId="13" fillId="0" borderId="0" xfId="5" applyNumberFormat="1" applyFont="1" applyFill="1" applyBorder="1"/>
    <xf numFmtId="0" fontId="8" fillId="0" borderId="0" xfId="5" applyFont="1" applyFill="1" applyAlignment="1">
      <alignment horizontal="left"/>
    </xf>
    <xf numFmtId="42" fontId="8" fillId="0" borderId="0" xfId="5" applyNumberFormat="1" applyFont="1" applyFill="1" applyAlignment="1">
      <alignment horizontal="left"/>
    </xf>
    <xf numFmtId="0" fontId="13" fillId="0" borderId="0" xfId="5" applyFont="1" applyFill="1" applyBorder="1" applyAlignment="1">
      <alignment horizontal="left" vertical="top"/>
    </xf>
    <xf numFmtId="14" fontId="11" fillId="0" borderId="0" xfId="18696" applyNumberFormat="1" applyFont="1" applyFill="1" applyBorder="1" applyAlignment="1"/>
    <xf numFmtId="0" fontId="11" fillId="0" borderId="0" xfId="18696" applyNumberFormat="1" applyFont="1" applyFill="1" applyBorder="1" applyAlignment="1"/>
    <xf numFmtId="0" fontId="11" fillId="0" borderId="17" xfId="18696" applyFont="1" applyFill="1" applyBorder="1" applyAlignment="1" applyProtection="1">
      <alignment horizontal="center" wrapText="1"/>
      <protection locked="0"/>
    </xf>
    <xf numFmtId="0" fontId="11" fillId="0" borderId="18" xfId="18696" applyFont="1" applyFill="1" applyBorder="1" applyAlignment="1" applyProtection="1">
      <alignment horizontal="center" wrapText="1"/>
      <protection locked="0"/>
    </xf>
    <xf numFmtId="14" fontId="15" fillId="0" borderId="36" xfId="18696" applyNumberFormat="1" applyFont="1" applyFill="1" applyBorder="1" applyAlignment="1">
      <alignment horizontal="center" vertical="center" wrapText="1"/>
    </xf>
    <xf numFmtId="42" fontId="15" fillId="0" borderId="37" xfId="18696" applyNumberFormat="1" applyFont="1" applyFill="1" applyBorder="1" applyAlignment="1">
      <alignment horizontal="center" vertical="center" wrapText="1"/>
    </xf>
    <xf numFmtId="14" fontId="15" fillId="0" borderId="19" xfId="18696" applyNumberFormat="1" applyFont="1" applyFill="1" applyBorder="1" applyAlignment="1">
      <alignment horizontal="center" vertical="center" wrapText="1"/>
    </xf>
    <xf numFmtId="0" fontId="16" fillId="0" borderId="10" xfId="18696" applyNumberFormat="1" applyFont="1" applyFill="1" applyBorder="1" applyAlignment="1">
      <alignment horizontal="center" vertical="top" wrapText="1"/>
    </xf>
    <xf numFmtId="166" fontId="15" fillId="0" borderId="10" xfId="18696" applyNumberFormat="1" applyFont="1" applyFill="1" applyBorder="1" applyAlignment="1">
      <alignment horizontal="center" vertical="center" wrapText="1"/>
    </xf>
    <xf numFmtId="165" fontId="15" fillId="0" borderId="20" xfId="18696" applyNumberFormat="1" applyFont="1" applyFill="1" applyBorder="1" applyAlignment="1">
      <alignment horizontal="center" vertical="center" wrapText="1"/>
    </xf>
    <xf numFmtId="14" fontId="11" fillId="0" borderId="0" xfId="18696" applyNumberFormat="1" applyFont="1" applyFill="1" applyBorder="1" applyAlignment="1">
      <alignment horizontal="center" vertical="center" wrapText="1"/>
    </xf>
    <xf numFmtId="168" fontId="11" fillId="0" borderId="21" xfId="18696" applyNumberFormat="1" applyFont="1" applyFill="1" applyBorder="1" applyAlignment="1">
      <alignment vertical="center" wrapText="1"/>
    </xf>
    <xf numFmtId="168" fontId="15" fillId="0" borderId="0" xfId="18696" applyNumberFormat="1" applyFont="1" applyFill="1" applyBorder="1" applyAlignment="1">
      <alignment horizontal="center" vertical="center" wrapText="1"/>
    </xf>
    <xf numFmtId="14" fontId="15" fillId="0" borderId="0" xfId="18696" applyNumberFormat="1" applyFont="1" applyFill="1" applyBorder="1" applyAlignment="1">
      <alignment horizontal="center" vertical="center" wrapText="1"/>
    </xf>
    <xf numFmtId="0" fontId="8" fillId="0" borderId="46" xfId="5" applyFont="1" applyFill="1" applyBorder="1" applyAlignment="1">
      <alignment horizontal="center" wrapText="1"/>
    </xf>
    <xf numFmtId="0" fontId="8" fillId="0" borderId="43" xfId="5" applyFont="1" applyFill="1" applyBorder="1" applyAlignment="1">
      <alignment wrapText="1"/>
    </xf>
    <xf numFmtId="0" fontId="36" fillId="0" borderId="7" xfId="5" applyFont="1" applyFill="1" applyBorder="1" applyAlignment="1">
      <alignment horizontal="center" wrapText="1"/>
    </xf>
    <xf numFmtId="42" fontId="13" fillId="0" borderId="0" xfId="5" applyNumberFormat="1" applyFont="1" applyFill="1" applyAlignment="1">
      <alignment horizontal="center" wrapText="1"/>
    </xf>
    <xf numFmtId="10" fontId="13" fillId="0" borderId="0" xfId="5" applyNumberFormat="1" applyFont="1" applyFill="1" applyAlignment="1">
      <alignment horizontal="center" wrapText="1"/>
    </xf>
    <xf numFmtId="0" fontId="13" fillId="0" borderId="19" xfId="5" applyFont="1" applyFill="1" applyBorder="1" applyAlignment="1">
      <alignment horizontal="center" wrapText="1"/>
    </xf>
    <xf numFmtId="14" fontId="13" fillId="0" borderId="10" xfId="5" applyNumberFormat="1" applyFont="1" applyFill="1" applyBorder="1" applyAlignment="1">
      <alignment horizontal="center" wrapText="1"/>
    </xf>
    <xf numFmtId="0" fontId="13" fillId="0" borderId="10" xfId="5" applyFont="1" applyFill="1" applyBorder="1" applyAlignment="1">
      <alignment wrapText="1"/>
    </xf>
    <xf numFmtId="0" fontId="13" fillId="0" borderId="10" xfId="5" applyFont="1" applyFill="1" applyBorder="1" applyAlignment="1">
      <alignment horizontal="left" wrapText="1"/>
    </xf>
    <xf numFmtId="0" fontId="13" fillId="0" borderId="20" xfId="5" applyFont="1" applyFill="1" applyBorder="1" applyAlignment="1">
      <alignment horizontal="center" wrapText="1"/>
    </xf>
    <xf numFmtId="0" fontId="13" fillId="0" borderId="13" xfId="5" applyFont="1" applyFill="1" applyBorder="1" applyAlignment="1">
      <alignment horizontal="center" wrapText="1"/>
    </xf>
    <xf numFmtId="42" fontId="13" fillId="0" borderId="10" xfId="5" applyNumberFormat="1" applyFont="1" applyFill="1" applyBorder="1" applyAlignment="1">
      <alignment wrapText="1"/>
    </xf>
    <xf numFmtId="14" fontId="13" fillId="0" borderId="33" xfId="5" applyNumberFormat="1" applyFont="1" applyFill="1" applyBorder="1" applyAlignment="1">
      <alignment horizontal="center" wrapText="1"/>
    </xf>
    <xf numFmtId="0" fontId="37" fillId="0" borderId="13" xfId="5" applyFont="1" applyFill="1" applyBorder="1" applyAlignment="1">
      <alignment wrapText="1"/>
    </xf>
    <xf numFmtId="42" fontId="13" fillId="0" borderId="20" xfId="5" applyNumberFormat="1" applyFont="1" applyFill="1" applyBorder="1" applyAlignment="1">
      <alignment wrapText="1"/>
    </xf>
    <xf numFmtId="169" fontId="15" fillId="0" borderId="51" xfId="6" applyNumberFormat="1" applyFont="1" applyFill="1" applyBorder="1"/>
    <xf numFmtId="0" fontId="13" fillId="0" borderId="50" xfId="5" applyFont="1" applyFill="1" applyBorder="1" applyAlignment="1">
      <alignment horizontal="center" wrapText="1"/>
    </xf>
    <xf numFmtId="14" fontId="13" fillId="0" borderId="13" xfId="5" applyNumberFormat="1" applyFont="1" applyFill="1" applyBorder="1" applyAlignment="1">
      <alignment horizontal="center" wrapText="1"/>
    </xf>
    <xf numFmtId="0" fontId="13" fillId="0" borderId="14" xfId="5" applyFont="1" applyFill="1" applyBorder="1" applyAlignment="1">
      <alignment horizontal="center" wrapText="1"/>
    </xf>
    <xf numFmtId="0" fontId="13" fillId="0" borderId="11" xfId="5" applyFont="1" applyFill="1" applyBorder="1" applyAlignment="1">
      <alignment horizontal="center" wrapText="1"/>
    </xf>
    <xf numFmtId="165" fontId="13" fillId="0" borderId="20" xfId="5" applyNumberFormat="1" applyFont="1" applyFill="1" applyBorder="1" applyAlignment="1">
      <alignment wrapText="1"/>
    </xf>
    <xf numFmtId="8" fontId="13" fillId="0" borderId="0" xfId="5" applyNumberFormat="1" applyFont="1" applyFill="1" applyAlignment="1">
      <alignment wrapText="1"/>
    </xf>
    <xf numFmtId="44" fontId="13" fillId="0" borderId="0" xfId="5" applyNumberFormat="1" applyFont="1" applyFill="1" applyAlignment="1">
      <alignment wrapText="1"/>
    </xf>
    <xf numFmtId="169" fontId="15" fillId="0" borderId="45" xfId="6" applyNumberFormat="1" applyFont="1" applyFill="1" applyBorder="1"/>
    <xf numFmtId="0" fontId="13" fillId="0" borderId="8" xfId="5" applyFont="1" applyFill="1" applyBorder="1" applyAlignment="1">
      <alignment horizontal="center" wrapText="1"/>
    </xf>
    <xf numFmtId="44" fontId="13" fillId="0" borderId="0" xfId="6" applyFont="1" applyFill="1" applyAlignment="1">
      <alignment wrapText="1"/>
    </xf>
    <xf numFmtId="42" fontId="13" fillId="0" borderId="0" xfId="5" applyNumberFormat="1" applyFont="1" applyFill="1" applyAlignment="1">
      <alignment wrapText="1"/>
    </xf>
    <xf numFmtId="42" fontId="8" fillId="0" borderId="21" xfId="5" applyNumberFormat="1" applyFont="1" applyFill="1" applyBorder="1" applyAlignment="1">
      <alignment wrapText="1"/>
    </xf>
    <xf numFmtId="42" fontId="13" fillId="0" borderId="21" xfId="5" applyNumberFormat="1" applyFont="1" applyFill="1" applyBorder="1" applyAlignment="1">
      <alignment vertical="center" wrapText="1"/>
    </xf>
    <xf numFmtId="0" fontId="8" fillId="0" borderId="21" xfId="5" applyFont="1" applyFill="1" applyBorder="1" applyAlignment="1">
      <alignment wrapText="1"/>
    </xf>
    <xf numFmtId="169" fontId="11" fillId="0" borderId="21" xfId="6" applyNumberFormat="1" applyFont="1" applyFill="1" applyBorder="1"/>
    <xf numFmtId="0" fontId="13" fillId="0" borderId="51" xfId="5" applyFont="1" applyFill="1" applyBorder="1" applyAlignment="1">
      <alignment horizontal="center" vertical="center" wrapText="1"/>
    </xf>
    <xf numFmtId="14" fontId="13" fillId="0" borderId="17" xfId="5" applyNumberFormat="1" applyFont="1" applyFill="1" applyBorder="1" applyAlignment="1">
      <alignment horizontal="center" vertical="center" wrapText="1"/>
    </xf>
    <xf numFmtId="42" fontId="13" fillId="0" borderId="17" xfId="5" applyNumberFormat="1" applyFont="1" applyFill="1" applyBorder="1" applyAlignment="1">
      <alignment vertical="center" wrapText="1"/>
    </xf>
    <xf numFmtId="42" fontId="13" fillId="0" borderId="18" xfId="5" applyNumberFormat="1" applyFont="1" applyFill="1" applyBorder="1" applyAlignment="1">
      <alignment vertical="center" wrapText="1"/>
    </xf>
    <xf numFmtId="0" fontId="13" fillId="0" borderId="40" xfId="18370" applyFont="1" applyFill="1" applyBorder="1" applyAlignment="1">
      <alignment horizontal="center" vertical="center" wrapText="1"/>
    </xf>
    <xf numFmtId="14" fontId="13" fillId="0" borderId="38" xfId="18370" applyNumberFormat="1" applyFont="1" applyFill="1" applyBorder="1" applyAlignment="1">
      <alignment horizontal="center" vertical="center" wrapText="1"/>
    </xf>
    <xf numFmtId="0" fontId="13" fillId="0" borderId="38" xfId="18370" applyFont="1" applyFill="1" applyBorder="1" applyAlignment="1">
      <alignment vertical="center" wrapText="1"/>
    </xf>
    <xf numFmtId="165" fontId="13" fillId="0" borderId="38" xfId="18370" applyNumberFormat="1" applyFont="1" applyFill="1" applyBorder="1" applyAlignment="1">
      <alignment vertical="center" wrapText="1"/>
    </xf>
    <xf numFmtId="0" fontId="13" fillId="0" borderId="12" xfId="18370" applyFont="1" applyFill="1" applyBorder="1" applyAlignment="1">
      <alignment vertical="center" wrapText="1"/>
    </xf>
    <xf numFmtId="169" fontId="15" fillId="0" borderId="41" xfId="6" applyNumberFormat="1" applyFont="1" applyFill="1" applyBorder="1" applyAlignment="1">
      <alignment vertical="center"/>
    </xf>
    <xf numFmtId="0" fontId="13" fillId="0" borderId="35" xfId="5" applyFont="1" applyFill="1" applyBorder="1" applyAlignment="1">
      <alignment vertical="center" wrapText="1"/>
    </xf>
    <xf numFmtId="0" fontId="13" fillId="0" borderId="37" xfId="5" applyFont="1" applyFill="1" applyBorder="1" applyAlignment="1">
      <alignment vertical="center" wrapText="1"/>
    </xf>
    <xf numFmtId="0" fontId="13" fillId="0" borderId="55" xfId="5" applyFont="1" applyFill="1" applyBorder="1" applyAlignment="1">
      <alignment wrapText="1"/>
    </xf>
    <xf numFmtId="0" fontId="13" fillId="0" borderId="45" xfId="5" applyFont="1" applyFill="1" applyBorder="1" applyAlignment="1">
      <alignment wrapText="1"/>
    </xf>
    <xf numFmtId="0" fontId="13" fillId="0" borderId="42" xfId="5" applyFont="1" applyFill="1" applyBorder="1" applyAlignment="1">
      <alignment wrapText="1"/>
    </xf>
    <xf numFmtId="0" fontId="13" fillId="0" borderId="46" xfId="5" applyFont="1" applyFill="1" applyBorder="1" applyAlignment="1">
      <alignment wrapText="1"/>
    </xf>
    <xf numFmtId="0" fontId="13" fillId="0" borderId="44" xfId="5" applyFont="1" applyFill="1" applyBorder="1" applyAlignment="1">
      <alignment wrapText="1"/>
    </xf>
    <xf numFmtId="0" fontId="13" fillId="0" borderId="8" xfId="5" applyFont="1" applyFill="1" applyBorder="1" applyAlignment="1">
      <alignment wrapText="1"/>
    </xf>
    <xf numFmtId="0" fontId="13" fillId="0" borderId="45" xfId="5" applyFont="1" applyFill="1" applyBorder="1" applyAlignment="1">
      <alignment horizontal="center" vertical="center" wrapText="1"/>
    </xf>
    <xf numFmtId="14" fontId="13" fillId="0" borderId="42" xfId="5" applyNumberFormat="1" applyFont="1" applyFill="1" applyBorder="1" applyAlignment="1">
      <alignment horizontal="center" vertical="center" wrapText="1"/>
    </xf>
    <xf numFmtId="44" fontId="13" fillId="0" borderId="42" xfId="6" applyFont="1" applyFill="1" applyBorder="1" applyAlignment="1">
      <alignment vertical="center" wrapText="1"/>
    </xf>
    <xf numFmtId="169" fontId="15" fillId="0" borderId="21" xfId="6" applyNumberFormat="1" applyFont="1" applyFill="1" applyBorder="1"/>
    <xf numFmtId="0" fontId="8" fillId="0" borderId="0" xfId="5" applyFont="1" applyFill="1" applyAlignment="1">
      <alignment wrapText="1"/>
    </xf>
    <xf numFmtId="42" fontId="13" fillId="0" borderId="21" xfId="5" applyNumberFormat="1" applyFont="1" applyFill="1" applyBorder="1" applyAlignment="1">
      <alignment wrapText="1"/>
    </xf>
    <xf numFmtId="0" fontId="8" fillId="0" borderId="49" xfId="19007" applyFont="1" applyFill="1" applyBorder="1" applyAlignment="1">
      <alignment horizontal="centerContinuous"/>
    </xf>
    <xf numFmtId="0" fontId="8" fillId="0" borderId="57" xfId="19007" applyFont="1" applyFill="1" applyBorder="1" applyAlignment="1">
      <alignment horizontal="centerContinuous"/>
    </xf>
    <xf numFmtId="0" fontId="8" fillId="0" borderId="16" xfId="19007" applyFont="1" applyFill="1" applyBorder="1" applyAlignment="1">
      <alignment horizontal="centerContinuous"/>
    </xf>
    <xf numFmtId="0" fontId="8" fillId="0" borderId="38" xfId="19007" applyFont="1" applyFill="1" applyBorder="1" applyAlignment="1">
      <alignment horizontal="center" wrapText="1"/>
    </xf>
    <xf numFmtId="0" fontId="8" fillId="0" borderId="38" xfId="19007" applyFont="1" applyFill="1" applyBorder="1" applyAlignment="1">
      <alignment horizontal="center"/>
    </xf>
    <xf numFmtId="0" fontId="8" fillId="0" borderId="37" xfId="19007" applyFont="1" applyFill="1" applyBorder="1" applyAlignment="1">
      <alignment horizontal="center" wrapText="1"/>
    </xf>
    <xf numFmtId="14" fontId="13" fillId="0" borderId="15" xfId="19007" applyNumberFormat="1" applyFont="1" applyFill="1" applyBorder="1" applyAlignment="1">
      <alignment horizontal="center"/>
    </xf>
    <xf numFmtId="14" fontId="13" fillId="0" borderId="17" xfId="19007" applyNumberFormat="1" applyFont="1" applyFill="1" applyBorder="1" applyAlignment="1">
      <alignment horizontal="center"/>
    </xf>
    <xf numFmtId="0" fontId="13" fillId="0" borderId="49" xfId="5" applyFont="1" applyFill="1" applyBorder="1" applyAlignment="1">
      <alignment horizontal="left" wrapText="1"/>
    </xf>
    <xf numFmtId="0" fontId="13" fillId="0" borderId="16" xfId="5" applyFont="1" applyFill="1" applyBorder="1" applyAlignment="1">
      <alignment horizontal="center"/>
    </xf>
    <xf numFmtId="42" fontId="13" fillId="0" borderId="17" xfId="19007" applyNumberFormat="1" applyFont="1" applyFill="1" applyBorder="1"/>
    <xf numFmtId="0" fontId="13" fillId="0" borderId="18" xfId="19007" applyFont="1" applyFill="1" applyBorder="1" applyAlignment="1">
      <alignment horizontal="center"/>
    </xf>
    <xf numFmtId="14" fontId="13" fillId="0" borderId="0" xfId="19007" applyNumberFormat="1" applyFont="1" applyFill="1" applyBorder="1" applyAlignment="1">
      <alignment horizontal="center"/>
    </xf>
    <xf numFmtId="0" fontId="13" fillId="0" borderId="0" xfId="19007" applyFont="1" applyFill="1" applyBorder="1"/>
    <xf numFmtId="0" fontId="13" fillId="0" borderId="0" xfId="19007" applyFont="1" applyFill="1" applyBorder="1" applyAlignment="1">
      <alignment horizontal="center"/>
    </xf>
    <xf numFmtId="0" fontId="13" fillId="0" borderId="0" xfId="19007" applyFont="1" applyFill="1" applyBorder="1" applyAlignment="1">
      <alignment horizontal="center" wrapText="1"/>
    </xf>
    <xf numFmtId="0" fontId="13" fillId="0" borderId="0" xfId="19007" applyFont="1" applyFill="1" applyBorder="1" applyAlignment="1">
      <alignment vertical="center" wrapText="1"/>
    </xf>
    <xf numFmtId="42" fontId="13" fillId="0" borderId="0" xfId="19007" applyNumberFormat="1" applyFont="1" applyFill="1" applyBorder="1"/>
    <xf numFmtId="14" fontId="8" fillId="0" borderId="58" xfId="19007" applyNumberFormat="1" applyFont="1" applyFill="1" applyBorder="1" applyAlignment="1">
      <alignment horizontal="center" vertical="center"/>
    </xf>
    <xf numFmtId="14" fontId="8" fillId="0" borderId="63" xfId="19007" applyNumberFormat="1" applyFont="1" applyFill="1" applyBorder="1" applyAlignment="1">
      <alignment horizontal="center" vertical="center"/>
    </xf>
    <xf numFmtId="14" fontId="8" fillId="0" borderId="69" xfId="19007" applyNumberFormat="1" applyFont="1" applyFill="1" applyBorder="1" applyAlignment="1">
      <alignment horizontal="center" vertical="center" wrapText="1"/>
    </xf>
    <xf numFmtId="14" fontId="13" fillId="0" borderId="19" xfId="19007" applyNumberFormat="1" applyFont="1" applyFill="1" applyBorder="1" applyAlignment="1">
      <alignment horizontal="center" vertical="center"/>
    </xf>
    <xf numFmtId="44" fontId="13" fillId="0" borderId="18" xfId="19007" applyNumberFormat="1" applyFont="1" applyFill="1" applyBorder="1" applyAlignment="1">
      <alignment vertical="center"/>
    </xf>
    <xf numFmtId="6" fontId="13" fillId="0" borderId="0" xfId="19007" applyNumberFormat="1" applyFont="1" applyFill="1" applyBorder="1"/>
    <xf numFmtId="14" fontId="13" fillId="0" borderId="0" xfId="19007" applyNumberFormat="1" applyFont="1" applyFill="1" applyBorder="1"/>
    <xf numFmtId="9" fontId="13" fillId="0" borderId="0" xfId="5" applyNumberFormat="1" applyFont="1" applyFill="1"/>
    <xf numFmtId="0" fontId="8" fillId="0" borderId="0" xfId="5" applyFont="1" applyFill="1"/>
    <xf numFmtId="0" fontId="8" fillId="0" borderId="45" xfId="5" applyFont="1" applyFill="1" applyBorder="1" applyAlignment="1">
      <alignment horizontal="center"/>
    </xf>
    <xf numFmtId="0" fontId="8" fillId="0" borderId="42" xfId="5" applyFont="1" applyFill="1" applyBorder="1" applyAlignment="1">
      <alignment horizontal="center"/>
    </xf>
    <xf numFmtId="165" fontId="13" fillId="0" borderId="49" xfId="5" applyNumberFormat="1" applyFont="1" applyFill="1" applyBorder="1" applyAlignment="1"/>
    <xf numFmtId="165" fontId="13" fillId="0" borderId="18" xfId="5" applyNumberFormat="1" applyFont="1" applyFill="1" applyBorder="1" applyAlignment="1"/>
    <xf numFmtId="14" fontId="13" fillId="0" borderId="51" xfId="5" applyNumberFormat="1" applyFont="1" applyFill="1" applyBorder="1" applyAlignment="1">
      <alignment horizontal="center"/>
    </xf>
    <xf numFmtId="0" fontId="13" fillId="0" borderId="17" xfId="5" applyFont="1" applyFill="1" applyBorder="1" applyAlignment="1"/>
    <xf numFmtId="0" fontId="13" fillId="0" borderId="18" xfId="5" applyFont="1" applyFill="1" applyBorder="1" applyAlignment="1">
      <alignment horizontal="center"/>
    </xf>
    <xf numFmtId="169" fontId="13" fillId="0" borderId="16" xfId="6" applyNumberFormat="1" applyFont="1" applyFill="1" applyBorder="1" applyAlignment="1">
      <alignment horizontal="center"/>
    </xf>
    <xf numFmtId="0" fontId="37" fillId="0" borderId="18" xfId="5" applyFont="1" applyFill="1" applyBorder="1" applyAlignment="1">
      <alignment horizontal="center"/>
    </xf>
    <xf numFmtId="0" fontId="13" fillId="0" borderId="0" xfId="5" applyFont="1" applyFill="1" applyBorder="1" applyAlignment="1">
      <alignment horizontal="center" vertical="center"/>
    </xf>
    <xf numFmtId="0" fontId="13" fillId="0" borderId="0" xfId="5" applyFont="1" applyFill="1" applyBorder="1" applyAlignment="1">
      <alignment horizontal="left" vertical="center"/>
    </xf>
    <xf numFmtId="0" fontId="13" fillId="0" borderId="0" xfId="5" applyFont="1" applyFill="1" applyBorder="1" applyAlignment="1">
      <alignment horizontal="left" vertical="center" wrapText="1"/>
    </xf>
    <xf numFmtId="167" fontId="13" fillId="0" borderId="0" xfId="17907" applyNumberFormat="1" applyFont="1" applyFill="1" applyBorder="1" applyAlignment="1">
      <alignment horizontal="center" vertical="center"/>
    </xf>
    <xf numFmtId="9" fontId="13" fillId="0" borderId="0" xfId="5" applyNumberFormat="1" applyFont="1" applyFill="1" applyBorder="1" applyAlignment="1">
      <alignment horizontal="center" vertical="center"/>
    </xf>
    <xf numFmtId="0" fontId="37" fillId="0" borderId="0" xfId="5" applyFont="1" applyFill="1" applyBorder="1" applyAlignment="1">
      <alignment horizontal="center" vertical="center"/>
    </xf>
    <xf numFmtId="3" fontId="13" fillId="0" borderId="0" xfId="5" applyNumberFormat="1" applyFont="1" applyFill="1"/>
    <xf numFmtId="10" fontId="13" fillId="0" borderId="0" xfId="20112" applyNumberFormat="1" applyFont="1" applyFill="1"/>
    <xf numFmtId="9" fontId="13" fillId="0" borderId="0" xfId="20112" applyNumberFormat="1" applyFont="1" applyFill="1"/>
    <xf numFmtId="167" fontId="13" fillId="0" borderId="0" xfId="8" applyNumberFormat="1" applyFont="1" applyFill="1"/>
    <xf numFmtId="9" fontId="13" fillId="0" borderId="0" xfId="20112" applyFont="1" applyFill="1"/>
    <xf numFmtId="14" fontId="11" fillId="0" borderId="0" xfId="18651" applyNumberFormat="1" applyFont="1" applyFill="1" applyBorder="1" applyAlignment="1"/>
    <xf numFmtId="0" fontId="11" fillId="0" borderId="0" xfId="19024" applyFont="1" applyFill="1" applyAlignment="1">
      <alignment horizontal="centerContinuous"/>
    </xf>
    <xf numFmtId="0" fontId="11" fillId="0" borderId="0" xfId="19024" applyFont="1" applyFill="1" applyAlignment="1">
      <alignment horizontal="center" wrapText="1"/>
    </xf>
    <xf numFmtId="0" fontId="11" fillId="0" borderId="0" xfId="19024" applyFont="1" applyFill="1" applyAlignment="1">
      <alignment horizontal="center"/>
    </xf>
    <xf numFmtId="0" fontId="8" fillId="0" borderId="12" xfId="5" applyFont="1" applyFill="1" applyBorder="1" applyAlignment="1">
      <alignment horizontal="center"/>
    </xf>
    <xf numFmtId="169" fontId="13" fillId="0" borderId="41" xfId="5" applyNumberFormat="1" applyFont="1" applyFill="1" applyBorder="1" applyAlignment="1">
      <alignment vertical="center"/>
    </xf>
    <xf numFmtId="14" fontId="13" fillId="0" borderId="0" xfId="5" applyNumberFormat="1" applyFont="1" applyFill="1" applyBorder="1" applyAlignment="1"/>
    <xf numFmtId="0" fontId="13" fillId="0" borderId="0" xfId="5" applyFont="1" applyFill="1" applyBorder="1" applyAlignment="1"/>
    <xf numFmtId="42" fontId="13" fillId="0" borderId="0" xfId="5" applyNumberFormat="1" applyFont="1" applyFill="1" applyBorder="1" applyAlignment="1"/>
    <xf numFmtId="169" fontId="13" fillId="0" borderId="21" xfId="5" applyNumberFormat="1" applyFont="1" applyFill="1" applyBorder="1"/>
    <xf numFmtId="0" fontId="12" fillId="0" borderId="0" xfId="18370" applyFill="1"/>
    <xf numFmtId="44" fontId="11" fillId="0" borderId="0" xfId="6" applyFont="1" applyFill="1" applyBorder="1" applyAlignment="1">
      <alignment horizontal="center"/>
    </xf>
    <xf numFmtId="42" fontId="11" fillId="0" borderId="0" xfId="18641" applyNumberFormat="1" applyFont="1" applyFill="1" applyBorder="1" applyAlignment="1">
      <alignment horizontal="center"/>
    </xf>
    <xf numFmtId="42" fontId="11" fillId="0" borderId="0" xfId="18641" applyNumberFormat="1" applyFont="1" applyFill="1" applyBorder="1" applyAlignment="1"/>
    <xf numFmtId="0" fontId="40" fillId="0" borderId="42" xfId="5" applyNumberFormat="1" applyFont="1" applyFill="1" applyBorder="1" applyAlignment="1" applyProtection="1">
      <alignment horizontal="center" wrapText="1"/>
      <protection locked="0"/>
    </xf>
    <xf numFmtId="0" fontId="11" fillId="0" borderId="43" xfId="6" applyNumberFormat="1" applyFont="1" applyFill="1" applyBorder="1" applyAlignment="1" applyProtection="1">
      <alignment horizontal="center" wrapText="1"/>
      <protection locked="0"/>
    </xf>
    <xf numFmtId="0" fontId="11" fillId="0" borderId="41" xfId="18641" applyFont="1" applyFill="1" applyBorder="1" applyAlignment="1" applyProtection="1">
      <alignment horizontal="center" wrapText="1"/>
      <protection locked="0"/>
    </xf>
    <xf numFmtId="0" fontId="11" fillId="0" borderId="42" xfId="6" applyNumberFormat="1" applyFont="1" applyFill="1" applyBorder="1" applyAlignment="1" applyProtection="1">
      <alignment horizontal="center" wrapText="1"/>
      <protection locked="0"/>
    </xf>
    <xf numFmtId="14" fontId="15" fillId="0" borderId="51" xfId="18641" applyNumberFormat="1" applyFont="1" applyFill="1" applyBorder="1" applyAlignment="1">
      <alignment horizontal="center"/>
    </xf>
    <xf numFmtId="165" fontId="15" fillId="0" borderId="17" xfId="6" applyNumberFormat="1" applyFont="1" applyFill="1" applyBorder="1"/>
    <xf numFmtId="0" fontId="15" fillId="0" borderId="16" xfId="6" applyNumberFormat="1" applyFont="1" applyFill="1" applyBorder="1" applyAlignment="1">
      <alignment horizontal="center" vertical="center"/>
    </xf>
    <xf numFmtId="165" fontId="15" fillId="0" borderId="18" xfId="6" applyNumberFormat="1" applyFont="1" applyFill="1" applyBorder="1" applyAlignment="1">
      <alignment horizontal="center"/>
    </xf>
    <xf numFmtId="14" fontId="15" fillId="0" borderId="52" xfId="18641" applyNumberFormat="1" applyFont="1" applyFill="1" applyBorder="1" applyAlignment="1">
      <alignment horizontal="center"/>
    </xf>
    <xf numFmtId="165" fontId="15" fillId="0" borderId="18" xfId="6" applyNumberFormat="1" applyFont="1" applyFill="1" applyBorder="1"/>
    <xf numFmtId="14" fontId="15" fillId="0" borderId="16" xfId="6" applyNumberFormat="1" applyFont="1" applyFill="1" applyBorder="1" applyAlignment="1">
      <alignment horizontal="center"/>
    </xf>
    <xf numFmtId="165" fontId="15" fillId="0" borderId="13" xfId="6" applyNumberFormat="1" applyFont="1" applyFill="1" applyBorder="1" applyAlignment="1">
      <alignment horizontal="center"/>
    </xf>
    <xf numFmtId="42" fontId="13" fillId="0" borderId="49" xfId="5" applyNumberFormat="1" applyFont="1" applyFill="1" applyBorder="1" applyAlignment="1">
      <alignment horizontal="center" wrapText="1"/>
    </xf>
    <xf numFmtId="42" fontId="13" fillId="0" borderId="10" xfId="5" applyNumberFormat="1" applyFont="1" applyFill="1" applyBorder="1" applyAlignment="1">
      <alignment horizontal="center" wrapText="1"/>
    </xf>
    <xf numFmtId="42" fontId="13" fillId="0" borderId="20" xfId="5" applyNumberFormat="1" applyFont="1" applyFill="1" applyBorder="1"/>
    <xf numFmtId="165" fontId="12" fillId="0" borderId="0" xfId="18370" applyNumberFormat="1" applyFill="1"/>
    <xf numFmtId="44" fontId="0" fillId="0" borderId="0" xfId="6" applyNumberFormat="1" applyFont="1" applyFill="1"/>
    <xf numFmtId="44" fontId="0" fillId="0" borderId="0" xfId="6" applyFont="1" applyFill="1"/>
    <xf numFmtId="165" fontId="15" fillId="0" borderId="10" xfId="6" applyNumberFormat="1" applyFont="1" applyFill="1" applyBorder="1"/>
    <xf numFmtId="14" fontId="15" fillId="0" borderId="19" xfId="18641" applyNumberFormat="1" applyFont="1" applyFill="1" applyBorder="1" applyAlignment="1">
      <alignment horizontal="center"/>
    </xf>
    <xf numFmtId="0" fontId="15" fillId="0" borderId="20" xfId="18641" applyFont="1" applyFill="1" applyBorder="1" applyAlignment="1">
      <alignment horizontal="center"/>
    </xf>
    <xf numFmtId="14" fontId="15" fillId="0" borderId="13" xfId="19256" applyNumberFormat="1" applyFont="1" applyFill="1" applyBorder="1" applyAlignment="1">
      <alignment horizontal="center"/>
    </xf>
    <xf numFmtId="165" fontId="15" fillId="0" borderId="20" xfId="6" applyNumberFormat="1" applyFont="1" applyFill="1" applyBorder="1"/>
    <xf numFmtId="42" fontId="15" fillId="0" borderId="10" xfId="6" applyNumberFormat="1" applyFont="1" applyFill="1" applyBorder="1" applyAlignment="1">
      <alignment horizontal="center" vertical="center"/>
    </xf>
    <xf numFmtId="42" fontId="15" fillId="0" borderId="11" xfId="19256" applyNumberFormat="1" applyFont="1" applyFill="1" applyBorder="1" applyAlignment="1">
      <alignment horizontal="center" wrapText="1"/>
    </xf>
    <xf numFmtId="42" fontId="15" fillId="0" borderId="10" xfId="19256" applyNumberFormat="1" applyFont="1" applyFill="1" applyBorder="1" applyAlignment="1">
      <alignment horizontal="center" wrapText="1"/>
    </xf>
    <xf numFmtId="14" fontId="15" fillId="0" borderId="0" xfId="18641" applyNumberFormat="1" applyFont="1" applyFill="1" applyBorder="1" applyAlignment="1">
      <alignment horizontal="center"/>
    </xf>
    <xf numFmtId="0" fontId="15" fillId="0" borderId="0" xfId="18641" applyFont="1" applyFill="1" applyBorder="1"/>
    <xf numFmtId="0" fontId="15" fillId="0" borderId="0" xfId="18641" applyFont="1" applyFill="1" applyBorder="1" applyAlignment="1">
      <alignment wrapText="1"/>
    </xf>
    <xf numFmtId="165" fontId="8" fillId="0" borderId="0" xfId="6" applyNumberFormat="1" applyFont="1" applyFill="1" applyBorder="1" applyAlignment="1">
      <alignment horizontal="center" wrapText="1"/>
    </xf>
    <xf numFmtId="0" fontId="15" fillId="0" borderId="0" xfId="18641" applyFont="1" applyFill="1" applyBorder="1" applyAlignment="1">
      <alignment horizontal="center"/>
    </xf>
    <xf numFmtId="14" fontId="15" fillId="0" borderId="0" xfId="19256" applyNumberFormat="1" applyFont="1" applyFill="1" applyBorder="1" applyAlignment="1">
      <alignment horizontal="center"/>
    </xf>
    <xf numFmtId="42" fontId="15" fillId="0" borderId="0" xfId="6" applyNumberFormat="1" applyFont="1" applyFill="1" applyBorder="1" applyAlignment="1">
      <alignment horizontal="center" vertical="center"/>
    </xf>
    <xf numFmtId="165" fontId="15" fillId="0" borderId="0" xfId="6" applyNumberFormat="1" applyFont="1" applyFill="1" applyBorder="1"/>
    <xf numFmtId="42" fontId="15" fillId="0" borderId="0" xfId="19256" applyNumberFormat="1" applyFont="1" applyFill="1" applyBorder="1" applyAlignment="1">
      <alignment horizontal="center" wrapText="1"/>
    </xf>
    <xf numFmtId="42" fontId="15" fillId="0" borderId="0" xfId="6" applyNumberFormat="1" applyFont="1" applyFill="1" applyBorder="1" applyAlignment="1" applyProtection="1">
      <alignment horizontal="center" wrapText="1"/>
      <protection locked="0"/>
    </xf>
    <xf numFmtId="42" fontId="13" fillId="0" borderId="0" xfId="5" applyNumberFormat="1" applyFont="1" applyFill="1" applyBorder="1"/>
    <xf numFmtId="165" fontId="8" fillId="0" borderId="0" xfId="6" applyNumberFormat="1" applyFont="1" applyFill="1" applyBorder="1" applyAlignment="1">
      <alignment wrapText="1"/>
    </xf>
    <xf numFmtId="165" fontId="8" fillId="0" borderId="0" xfId="6" applyNumberFormat="1" applyFont="1" applyFill="1" applyBorder="1" applyAlignment="1"/>
    <xf numFmtId="0" fontId="11" fillId="0" borderId="0" xfId="18641" applyFont="1" applyFill="1" applyBorder="1" applyAlignment="1">
      <alignment horizontal="center"/>
    </xf>
    <xf numFmtId="165" fontId="40" fillId="0" borderId="21" xfId="6" applyNumberFormat="1" applyFont="1" applyFill="1" applyBorder="1" applyAlignment="1">
      <alignment horizontal="center" wrapText="1"/>
    </xf>
    <xf numFmtId="165" fontId="13" fillId="0" borderId="0" xfId="5" applyNumberFormat="1" applyFont="1" applyFill="1" applyBorder="1"/>
    <xf numFmtId="0" fontId="8" fillId="0" borderId="0" xfId="5" applyFont="1" applyFill="1" applyBorder="1" applyAlignment="1">
      <alignment horizontal="right" vertical="top"/>
    </xf>
    <xf numFmtId="165" fontId="8" fillId="0" borderId="21" xfId="5" applyNumberFormat="1" applyFont="1" applyFill="1" applyBorder="1" applyAlignment="1">
      <alignment horizontal="left"/>
    </xf>
    <xf numFmtId="0" fontId="8" fillId="0" borderId="0" xfId="5" applyFont="1" applyFill="1" applyBorder="1" applyAlignment="1">
      <alignment vertical="top"/>
    </xf>
    <xf numFmtId="0" fontId="8" fillId="0" borderId="0" xfId="5" applyFont="1" applyFill="1" applyBorder="1" applyAlignment="1">
      <alignment horizontal="right" vertical="top" wrapText="1"/>
    </xf>
    <xf numFmtId="42" fontId="11" fillId="0" borderId="0" xfId="6" applyNumberFormat="1" applyFont="1" applyFill="1" applyBorder="1" applyAlignment="1" applyProtection="1">
      <alignment horizontal="right"/>
      <protection locked="0"/>
    </xf>
    <xf numFmtId="0" fontId="8" fillId="0" borderId="0" xfId="18370" applyFont="1" applyFill="1"/>
    <xf numFmtId="165" fontId="8" fillId="0" borderId="0" xfId="6" applyNumberFormat="1" applyFont="1" applyFill="1" applyBorder="1"/>
    <xf numFmtId="42" fontId="11" fillId="0" borderId="0" xfId="6" applyNumberFormat="1" applyFont="1" applyFill="1" applyBorder="1" applyAlignment="1" applyProtection="1">
      <alignment horizontal="center" wrapText="1"/>
      <protection locked="0"/>
    </xf>
    <xf numFmtId="42" fontId="13" fillId="0" borderId="0" xfId="5" applyNumberFormat="1" applyFont="1" applyFill="1" applyBorder="1" applyAlignment="1">
      <alignment horizontal="center"/>
    </xf>
    <xf numFmtId="165" fontId="8" fillId="0" borderId="0" xfId="6" applyNumberFormat="1" applyFont="1" applyFill="1" applyBorder="1" applyAlignment="1">
      <alignment horizontal="right"/>
    </xf>
    <xf numFmtId="42" fontId="8" fillId="0" borderId="0" xfId="5" applyNumberFormat="1" applyFont="1" applyFill="1" applyBorder="1" applyAlignment="1">
      <alignment horizontal="center" vertical="top"/>
    </xf>
    <xf numFmtId="42" fontId="8" fillId="0" borderId="0" xfId="8" applyNumberFormat="1" applyFont="1" applyFill="1" applyBorder="1"/>
    <xf numFmtId="0" fontId="8" fillId="0" borderId="0" xfId="6" applyNumberFormat="1" applyFont="1" applyFill="1" applyBorder="1" applyAlignment="1">
      <alignment horizontal="right"/>
    </xf>
    <xf numFmtId="42" fontId="13" fillId="0" borderId="0" xfId="5" applyNumberFormat="1" applyFont="1" applyFill="1" applyBorder="1" applyAlignment="1">
      <alignment horizontal="right"/>
    </xf>
    <xf numFmtId="165" fontId="8" fillId="0" borderId="0" xfId="5" applyNumberFormat="1" applyFont="1" applyFill="1" applyBorder="1" applyAlignment="1">
      <alignment horizontal="left"/>
    </xf>
    <xf numFmtId="42" fontId="37" fillId="0" borderId="0" xfId="5" applyNumberFormat="1" applyFont="1" applyFill="1" applyBorder="1" applyAlignment="1">
      <alignment horizontal="center"/>
    </xf>
    <xf numFmtId="168" fontId="13" fillId="0" borderId="0" xfId="8" applyNumberFormat="1" applyFont="1" applyFill="1" applyBorder="1"/>
    <xf numFmtId="42" fontId="13" fillId="0" borderId="0" xfId="5" applyNumberFormat="1" applyFont="1" applyFill="1" applyBorder="1" applyAlignment="1">
      <alignment horizontal="center" wrapText="1"/>
    </xf>
    <xf numFmtId="14" fontId="13" fillId="0" borderId="0" xfId="5" applyNumberFormat="1" applyFont="1" applyFill="1" applyBorder="1" applyAlignment="1">
      <alignment vertical="top"/>
    </xf>
    <xf numFmtId="0" fontId="13" fillId="0" borderId="0" xfId="5" applyNumberFormat="1" applyFont="1" applyFill="1" applyBorder="1" applyAlignment="1">
      <alignment vertical="center" wrapText="1"/>
    </xf>
    <xf numFmtId="14" fontId="13" fillId="0" borderId="0" xfId="5" applyNumberFormat="1" applyFont="1" applyFill="1" applyBorder="1" applyAlignment="1">
      <alignment wrapText="1"/>
    </xf>
    <xf numFmtId="0" fontId="12" fillId="0" borderId="0" xfId="18370" applyFill="1" applyAlignment="1">
      <alignment horizontal="center"/>
    </xf>
    <xf numFmtId="14" fontId="13" fillId="0" borderId="0" xfId="5" applyNumberFormat="1" applyFont="1" applyFill="1" applyBorder="1" applyAlignment="1">
      <alignment horizontal="center" wrapText="1"/>
    </xf>
    <xf numFmtId="168" fontId="13" fillId="0" borderId="0" xfId="5" applyNumberFormat="1" applyFont="1" applyFill="1"/>
    <xf numFmtId="42" fontId="13" fillId="0" borderId="0" xfId="5" applyNumberFormat="1" applyFont="1" applyFill="1"/>
    <xf numFmtId="41" fontId="13" fillId="0" borderId="0" xfId="5" applyNumberFormat="1" applyFont="1" applyFill="1"/>
    <xf numFmtId="42" fontId="8" fillId="0" borderId="8" xfId="5" applyNumberFormat="1" applyFont="1" applyFill="1" applyBorder="1" applyAlignment="1">
      <alignment horizontal="center"/>
    </xf>
    <xf numFmtId="0" fontId="11" fillId="0" borderId="70" xfId="18623" applyFont="1" applyFill="1" applyBorder="1" applyAlignment="1" applyProtection="1">
      <alignment horizontal="center" wrapText="1"/>
      <protection locked="0"/>
    </xf>
    <xf numFmtId="41" fontId="11" fillId="0" borderId="60" xfId="18623" applyNumberFormat="1" applyFont="1" applyFill="1" applyBorder="1" applyAlignment="1" applyProtection="1">
      <alignment horizontal="center" wrapText="1"/>
      <protection locked="0"/>
    </xf>
    <xf numFmtId="0" fontId="11" fillId="0" borderId="71" xfId="18623" applyFont="1" applyFill="1" applyBorder="1" applyAlignment="1" applyProtection="1">
      <alignment horizontal="center" wrapText="1"/>
      <protection locked="0"/>
    </xf>
    <xf numFmtId="0" fontId="11" fillId="0" borderId="64" xfId="18623" applyFont="1" applyFill="1" applyBorder="1" applyAlignment="1" applyProtection="1">
      <alignment horizontal="center" wrapText="1"/>
      <protection locked="0"/>
    </xf>
    <xf numFmtId="42" fontId="11" fillId="0" borderId="69" xfId="18623" applyNumberFormat="1" applyFont="1" applyFill="1" applyBorder="1" applyAlignment="1" applyProtection="1">
      <alignment horizontal="center" wrapText="1"/>
      <protection locked="0"/>
    </xf>
    <xf numFmtId="14" fontId="13" fillId="0" borderId="48" xfId="5" applyNumberFormat="1" applyFont="1" applyFill="1" applyBorder="1" applyAlignment="1">
      <alignment horizontal="center"/>
    </xf>
    <xf numFmtId="0" fontId="13" fillId="0" borderId="48" xfId="5" applyFont="1" applyFill="1" applyBorder="1" applyAlignment="1">
      <alignment horizontal="left"/>
    </xf>
    <xf numFmtId="0" fontId="13" fillId="0" borderId="48" xfId="5" applyFont="1" applyFill="1" applyBorder="1" applyAlignment="1">
      <alignment horizontal="center"/>
    </xf>
    <xf numFmtId="0" fontId="13" fillId="0" borderId="48" xfId="5" applyFont="1" applyFill="1" applyBorder="1" applyAlignment="1">
      <alignment horizontal="center" wrapText="1"/>
    </xf>
    <xf numFmtId="42" fontId="13" fillId="0" borderId="48" xfId="5" applyNumberFormat="1" applyFont="1" applyFill="1" applyBorder="1" applyAlignment="1">
      <alignment horizontal="center"/>
    </xf>
    <xf numFmtId="0" fontId="13" fillId="0" borderId="53" xfId="5" applyFont="1" applyFill="1" applyBorder="1" applyAlignment="1">
      <alignment horizontal="center"/>
    </xf>
    <xf numFmtId="14" fontId="13" fillId="0" borderId="47" xfId="5" applyNumberFormat="1" applyFont="1" applyFill="1" applyBorder="1" applyAlignment="1">
      <alignment horizontal="center"/>
    </xf>
    <xf numFmtId="0" fontId="13" fillId="0" borderId="48" xfId="5" applyNumberFormat="1" applyFont="1" applyFill="1" applyBorder="1" applyAlignment="1">
      <alignment horizontal="center"/>
    </xf>
    <xf numFmtId="42" fontId="13" fillId="0" borderId="53" xfId="5" applyNumberFormat="1" applyFont="1" applyFill="1" applyBorder="1" applyAlignment="1">
      <alignment horizontal="center"/>
    </xf>
    <xf numFmtId="14" fontId="13" fillId="0" borderId="19" xfId="5" applyNumberFormat="1" applyFont="1" applyFill="1" applyBorder="1" applyAlignment="1">
      <alignment horizontal="center"/>
    </xf>
    <xf numFmtId="0" fontId="13" fillId="0" borderId="10" xfId="5" applyFont="1" applyFill="1" applyBorder="1"/>
    <xf numFmtId="14" fontId="13" fillId="0" borderId="10" xfId="5" applyNumberFormat="1" applyFont="1" applyFill="1" applyBorder="1" applyAlignment="1">
      <alignment vertical="center"/>
    </xf>
    <xf numFmtId="0" fontId="13" fillId="0" borderId="10" xfId="5" applyFont="1" applyFill="1" applyBorder="1" applyAlignment="1">
      <alignment vertical="center"/>
    </xf>
    <xf numFmtId="14" fontId="13" fillId="0" borderId="19" xfId="5" applyNumberFormat="1" applyFont="1" applyFill="1" applyBorder="1" applyAlignment="1">
      <alignment vertical="center"/>
    </xf>
    <xf numFmtId="0" fontId="13" fillId="0" borderId="10" xfId="5" applyNumberFormat="1" applyFont="1" applyFill="1" applyBorder="1" applyAlignment="1">
      <alignment vertical="center"/>
    </xf>
    <xf numFmtId="0" fontId="13" fillId="0" borderId="35" xfId="5" applyFont="1" applyFill="1" applyBorder="1" applyAlignment="1">
      <alignment horizontal="center"/>
    </xf>
    <xf numFmtId="0" fontId="13" fillId="0" borderId="37" xfId="5" applyFont="1" applyFill="1" applyBorder="1" applyAlignment="1">
      <alignment horizontal="center"/>
    </xf>
    <xf numFmtId="14" fontId="13" fillId="0" borderId="35" xfId="5" applyNumberFormat="1" applyFont="1" applyFill="1" applyBorder="1" applyAlignment="1">
      <alignment horizontal="center"/>
    </xf>
    <xf numFmtId="42" fontId="13" fillId="0" borderId="37" xfId="5" applyNumberFormat="1" applyFont="1" applyFill="1" applyBorder="1" applyAlignment="1">
      <alignment horizontal="center"/>
    </xf>
    <xf numFmtId="14" fontId="13" fillId="0" borderId="38" xfId="5" applyNumberFormat="1" applyFont="1" applyFill="1" applyBorder="1" applyAlignment="1">
      <alignment vertical="top"/>
    </xf>
    <xf numFmtId="0" fontId="13" fillId="0" borderId="38" xfId="5" applyFont="1" applyFill="1" applyBorder="1" applyAlignment="1">
      <alignment vertical="top"/>
    </xf>
    <xf numFmtId="0" fontId="13" fillId="0" borderId="38" xfId="5" applyFont="1" applyFill="1" applyBorder="1" applyAlignment="1">
      <alignment vertical="top" wrapText="1"/>
    </xf>
    <xf numFmtId="42" fontId="13" fillId="0" borderId="38" xfId="5" applyNumberFormat="1" applyFont="1" applyFill="1" applyBorder="1" applyAlignment="1">
      <alignment vertical="top"/>
    </xf>
    <xf numFmtId="0" fontId="13" fillId="0" borderId="41" xfId="5" applyFont="1" applyFill="1" applyBorder="1" applyAlignment="1">
      <alignment vertical="top"/>
    </xf>
    <xf numFmtId="14" fontId="13" fillId="0" borderId="40" xfId="5" applyNumberFormat="1" applyFont="1" applyFill="1" applyBorder="1" applyAlignment="1">
      <alignment vertical="top"/>
    </xf>
    <xf numFmtId="0" fontId="13" fillId="0" borderId="38" xfId="5" applyNumberFormat="1" applyFont="1" applyFill="1" applyBorder="1" applyAlignment="1">
      <alignment vertical="top"/>
    </xf>
    <xf numFmtId="42" fontId="13" fillId="0" borderId="41" xfId="5" applyNumberFormat="1" applyFont="1" applyFill="1" applyBorder="1" applyAlignment="1">
      <alignment vertical="top"/>
    </xf>
    <xf numFmtId="14" fontId="13" fillId="0" borderId="10" xfId="5" applyNumberFormat="1" applyFont="1" applyFill="1" applyBorder="1" applyAlignment="1">
      <alignment vertical="top"/>
    </xf>
    <xf numFmtId="0" fontId="13" fillId="0" borderId="10" xfId="5" applyFont="1" applyFill="1" applyBorder="1" applyAlignment="1">
      <alignment vertical="top"/>
    </xf>
    <xf numFmtId="42" fontId="13" fillId="0" borderId="10" xfId="5" applyNumberFormat="1" applyFont="1" applyFill="1" applyBorder="1" applyAlignment="1">
      <alignment vertical="top"/>
    </xf>
    <xf numFmtId="0" fontId="13" fillId="0" borderId="20" xfId="5" applyFont="1" applyFill="1" applyBorder="1" applyAlignment="1">
      <alignment vertical="top"/>
    </xf>
    <xf numFmtId="14" fontId="13" fillId="0" borderId="19" xfId="5" applyNumberFormat="1" applyFont="1" applyFill="1" applyBorder="1" applyAlignment="1">
      <alignment vertical="top"/>
    </xf>
    <xf numFmtId="0" fontId="13" fillId="0" borderId="10" xfId="5" applyNumberFormat="1" applyFont="1" applyFill="1" applyBorder="1" applyAlignment="1">
      <alignment vertical="top"/>
    </xf>
    <xf numFmtId="42" fontId="13" fillId="0" borderId="20" xfId="5" applyNumberFormat="1" applyFont="1" applyFill="1" applyBorder="1" applyAlignment="1">
      <alignment vertical="top"/>
    </xf>
    <xf numFmtId="44" fontId="13" fillId="0" borderId="0" xfId="5" applyNumberFormat="1" applyFont="1" applyFill="1"/>
    <xf numFmtId="42" fontId="13" fillId="0" borderId="5" xfId="5" applyNumberFormat="1" applyFont="1" applyFill="1" applyBorder="1" applyAlignment="1">
      <alignment vertical="center"/>
    </xf>
    <xf numFmtId="14" fontId="13" fillId="0" borderId="40" xfId="5" applyNumberFormat="1" applyFont="1" applyFill="1" applyBorder="1" applyAlignment="1">
      <alignment vertical="center"/>
    </xf>
    <xf numFmtId="42" fontId="13" fillId="0" borderId="39" xfId="5" applyNumberFormat="1" applyFont="1" applyFill="1" applyBorder="1" applyAlignment="1">
      <alignment vertical="center"/>
    </xf>
    <xf numFmtId="0" fontId="13" fillId="0" borderId="38" xfId="5" applyFont="1" applyFill="1" applyBorder="1" applyAlignment="1">
      <alignment vertical="center"/>
    </xf>
    <xf numFmtId="42" fontId="13" fillId="0" borderId="12" xfId="5" applyNumberFormat="1" applyFont="1" applyFill="1" applyBorder="1" applyAlignment="1">
      <alignment vertical="center"/>
    </xf>
    <xf numFmtId="0" fontId="13" fillId="0" borderId="41" xfId="5" applyFont="1" applyFill="1" applyBorder="1" applyAlignment="1">
      <alignment horizontal="center" vertical="center"/>
    </xf>
    <xf numFmtId="44" fontId="13" fillId="0" borderId="0" xfId="6" applyFont="1" applyFill="1"/>
    <xf numFmtId="14" fontId="13" fillId="0" borderId="35" xfId="5" applyNumberFormat="1" applyFont="1" applyFill="1" applyBorder="1" applyAlignment="1">
      <alignment vertical="center"/>
    </xf>
    <xf numFmtId="42" fontId="13" fillId="0" borderId="34" xfId="5" applyNumberFormat="1" applyFont="1" applyFill="1" applyBorder="1" applyAlignment="1">
      <alignment vertical="center"/>
    </xf>
    <xf numFmtId="44" fontId="13" fillId="0" borderId="0" xfId="5" applyNumberFormat="1" applyFont="1" applyFill="1" applyAlignment="1"/>
    <xf numFmtId="42" fontId="13" fillId="0" borderId="0" xfId="5" applyNumberFormat="1" applyFont="1" applyFill="1" applyBorder="1" applyAlignment="1">
      <alignment vertical="top"/>
    </xf>
    <xf numFmtId="42" fontId="13" fillId="0" borderId="12" xfId="5" applyNumberFormat="1" applyFont="1" applyFill="1" applyBorder="1" applyAlignment="1">
      <alignment vertical="top"/>
    </xf>
    <xf numFmtId="0" fontId="13" fillId="0" borderId="12" xfId="5" applyFont="1" applyFill="1" applyBorder="1" applyAlignment="1">
      <alignment vertical="top"/>
    </xf>
    <xf numFmtId="42" fontId="13" fillId="0" borderId="5" xfId="5" applyNumberFormat="1" applyFont="1" applyFill="1" applyBorder="1" applyAlignment="1">
      <alignment vertical="top"/>
    </xf>
    <xf numFmtId="42" fontId="13" fillId="0" borderId="39" xfId="5" applyNumberFormat="1" applyFont="1" applyFill="1" applyBorder="1" applyAlignment="1">
      <alignment vertical="top"/>
    </xf>
    <xf numFmtId="42" fontId="13" fillId="0" borderId="19" xfId="5" applyNumberFormat="1" applyFont="1" applyFill="1" applyBorder="1" applyAlignment="1"/>
    <xf numFmtId="0" fontId="13" fillId="0" borderId="20" xfId="5" applyFont="1" applyFill="1" applyBorder="1" applyAlignment="1">
      <alignment wrapText="1"/>
    </xf>
    <xf numFmtId="42" fontId="13" fillId="0" borderId="40" xfId="5" applyNumberFormat="1" applyFont="1" applyFill="1" applyBorder="1" applyAlignment="1"/>
    <xf numFmtId="0" fontId="13" fillId="0" borderId="12" xfId="5" applyFont="1" applyFill="1" applyBorder="1" applyAlignment="1">
      <alignment wrapText="1"/>
    </xf>
    <xf numFmtId="0" fontId="13" fillId="0" borderId="40" xfId="5" applyFont="1" applyFill="1" applyBorder="1" applyAlignment="1">
      <alignment horizontal="center"/>
    </xf>
    <xf numFmtId="0" fontId="13" fillId="0" borderId="38" xfId="5" applyFont="1" applyFill="1" applyBorder="1" applyAlignment="1"/>
    <xf numFmtId="0" fontId="13" fillId="0" borderId="39" xfId="5" applyFont="1" applyFill="1" applyBorder="1" applyAlignment="1">
      <alignment vertical="top"/>
    </xf>
    <xf numFmtId="14" fontId="13" fillId="0" borderId="39" xfId="5" applyNumberFormat="1" applyFont="1" applyFill="1" applyBorder="1" applyAlignment="1">
      <alignment vertical="top"/>
    </xf>
    <xf numFmtId="14" fontId="13" fillId="0" borderId="33" xfId="5" applyNumberFormat="1" applyFont="1" applyFill="1" applyBorder="1" applyAlignment="1">
      <alignment horizontal="center"/>
    </xf>
    <xf numFmtId="0" fontId="13" fillId="0" borderId="38" xfId="18370" applyFont="1" applyFill="1" applyBorder="1" applyAlignment="1">
      <alignment horizontal="left" vertical="center"/>
    </xf>
    <xf numFmtId="0" fontId="13" fillId="0" borderId="10" xfId="5" applyFont="1" applyFill="1" applyBorder="1" applyAlignment="1">
      <alignment horizontal="center" vertical="center"/>
    </xf>
    <xf numFmtId="42" fontId="13" fillId="0" borderId="32" xfId="5" applyNumberFormat="1" applyFont="1" applyFill="1" applyBorder="1" applyAlignment="1">
      <alignment vertical="center"/>
    </xf>
    <xf numFmtId="0" fontId="13" fillId="0" borderId="10" xfId="5" applyFont="1" applyFill="1" applyBorder="1" applyAlignment="1"/>
    <xf numFmtId="42" fontId="13" fillId="0" borderId="41" xfId="5" applyNumberFormat="1" applyFont="1" applyFill="1" applyBorder="1" applyAlignment="1">
      <alignment vertical="center"/>
    </xf>
    <xf numFmtId="42" fontId="13" fillId="0" borderId="13" xfId="5" applyNumberFormat="1" applyFont="1" applyFill="1" applyBorder="1" applyAlignment="1">
      <alignment vertical="center"/>
    </xf>
    <xf numFmtId="42" fontId="13" fillId="0" borderId="54" xfId="5" applyNumberFormat="1" applyFont="1" applyFill="1" applyBorder="1" applyAlignment="1">
      <alignment vertical="center"/>
    </xf>
    <xf numFmtId="0" fontId="13" fillId="0" borderId="10" xfId="18370" applyFont="1" applyFill="1" applyBorder="1" applyAlignment="1">
      <alignment horizontal="left" vertical="center"/>
    </xf>
    <xf numFmtId="42" fontId="13" fillId="0" borderId="14" xfId="5" applyNumberFormat="1" applyFont="1" applyFill="1" applyBorder="1" applyAlignment="1">
      <alignment vertical="center"/>
    </xf>
    <xf numFmtId="42" fontId="13" fillId="0" borderId="19" xfId="5" applyNumberFormat="1" applyFont="1" applyFill="1" applyBorder="1"/>
    <xf numFmtId="0" fontId="13" fillId="0" borderId="11" xfId="5" applyFont="1" applyFill="1" applyBorder="1"/>
    <xf numFmtId="0" fontId="46" fillId="0" borderId="38" xfId="18370" applyFont="1" applyFill="1" applyBorder="1" applyAlignment="1">
      <alignment vertical="center"/>
    </xf>
    <xf numFmtId="0" fontId="13" fillId="0" borderId="38" xfId="18370" applyFont="1" applyFill="1" applyBorder="1" applyAlignment="1">
      <alignment vertical="center"/>
    </xf>
    <xf numFmtId="0" fontId="13" fillId="0" borderId="10" xfId="18370" applyFont="1" applyFill="1" applyBorder="1" applyAlignment="1">
      <alignment vertical="center"/>
    </xf>
    <xf numFmtId="0" fontId="13" fillId="0" borderId="11" xfId="5" applyFont="1" applyFill="1" applyBorder="1" applyAlignment="1">
      <alignment wrapText="1"/>
    </xf>
    <xf numFmtId="0" fontId="13" fillId="0" borderId="19" xfId="5" applyFont="1" applyFill="1" applyBorder="1" applyAlignment="1">
      <alignment horizontal="center"/>
    </xf>
    <xf numFmtId="14" fontId="13" fillId="0" borderId="4" xfId="5" applyNumberFormat="1" applyFont="1" applyFill="1" applyBorder="1" applyAlignment="1">
      <alignment horizontal="center"/>
    </xf>
    <xf numFmtId="42" fontId="13" fillId="0" borderId="41" xfId="5" applyNumberFormat="1" applyFont="1" applyFill="1" applyBorder="1"/>
    <xf numFmtId="42" fontId="13" fillId="0" borderId="35" xfId="5" applyNumberFormat="1" applyFont="1" applyFill="1" applyBorder="1"/>
    <xf numFmtId="0" fontId="13" fillId="0" borderId="37" xfId="5" applyFont="1" applyFill="1" applyBorder="1" applyAlignment="1">
      <alignment wrapText="1"/>
    </xf>
    <xf numFmtId="0" fontId="13" fillId="0" borderId="38" xfId="5" applyFont="1" applyFill="1" applyBorder="1"/>
    <xf numFmtId="14" fontId="13" fillId="0" borderId="36" xfId="5" applyNumberFormat="1" applyFont="1" applyFill="1" applyBorder="1" applyAlignment="1">
      <alignment horizontal="center"/>
    </xf>
    <xf numFmtId="42" fontId="13" fillId="0" borderId="37" xfId="5" applyNumberFormat="1" applyFont="1" applyFill="1" applyBorder="1"/>
    <xf numFmtId="42" fontId="13" fillId="0" borderId="40" xfId="5" applyNumberFormat="1" applyFont="1" applyFill="1" applyBorder="1" applyAlignment="1">
      <alignment vertical="center"/>
    </xf>
    <xf numFmtId="14" fontId="13" fillId="0" borderId="39" xfId="5" applyNumberFormat="1" applyFont="1" applyFill="1" applyBorder="1" applyAlignment="1">
      <alignment vertical="center"/>
    </xf>
    <xf numFmtId="0" fontId="13" fillId="0" borderId="37" xfId="5" applyFont="1" applyFill="1" applyBorder="1"/>
    <xf numFmtId="0" fontId="13" fillId="0" borderId="42" xfId="18370" applyFont="1" applyFill="1" applyBorder="1" applyAlignment="1">
      <alignment vertical="center"/>
    </xf>
    <xf numFmtId="0" fontId="13" fillId="0" borderId="42" xfId="5" applyFont="1" applyFill="1" applyBorder="1" applyAlignment="1">
      <alignment vertical="center"/>
    </xf>
    <xf numFmtId="42" fontId="13" fillId="0" borderId="46" xfId="5" applyNumberFormat="1" applyFont="1" applyFill="1" applyBorder="1" applyAlignment="1">
      <alignment vertical="center"/>
    </xf>
    <xf numFmtId="14" fontId="13" fillId="0" borderId="43" xfId="5" applyNumberFormat="1" applyFont="1" applyFill="1" applyBorder="1" applyAlignment="1">
      <alignment vertical="center"/>
    </xf>
    <xf numFmtId="42" fontId="13" fillId="0" borderId="43" xfId="5" applyNumberFormat="1" applyFont="1" applyFill="1" applyBorder="1" applyAlignment="1">
      <alignment vertical="center"/>
    </xf>
    <xf numFmtId="14" fontId="13" fillId="0" borderId="45" xfId="5" applyNumberFormat="1" applyFont="1" applyFill="1" applyBorder="1" applyAlignment="1">
      <alignment horizontal="center"/>
    </xf>
    <xf numFmtId="165" fontId="13" fillId="0" borderId="46" xfId="6" applyNumberFormat="1" applyFont="1" applyFill="1" applyBorder="1"/>
    <xf numFmtId="42" fontId="13" fillId="0" borderId="21" xfId="5" applyNumberFormat="1" applyFont="1" applyFill="1" applyBorder="1"/>
    <xf numFmtId="168" fontId="12" fillId="0" borderId="0" xfId="18370" applyNumberFormat="1" applyFill="1"/>
    <xf numFmtId="42" fontId="12" fillId="0" borderId="0" xfId="18370" applyNumberFormat="1" applyFill="1"/>
    <xf numFmtId="41" fontId="12" fillId="0" borderId="0" xfId="18370" applyNumberFormat="1" applyFill="1"/>
    <xf numFmtId="0" fontId="48" fillId="0" borderId="0" xfId="0" applyFont="1"/>
    <xf numFmtId="171" fontId="0" fillId="0" borderId="0" xfId="0" applyNumberFormat="1" applyAlignment="1">
      <alignment wrapText="1"/>
    </xf>
    <xf numFmtId="7" fontId="0" fillId="0" borderId="0" xfId="0" applyNumberFormat="1"/>
    <xf numFmtId="0" fontId="3" fillId="0" borderId="4" xfId="1" applyFont="1" applyFill="1" applyBorder="1" applyAlignment="1">
      <alignment horizontal="left"/>
    </xf>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Alignment="1"/>
    <xf numFmtId="0" fontId="8" fillId="0" borderId="0" xfId="5" applyFont="1" applyFill="1" applyBorder="1" applyAlignment="1">
      <alignment horizontal="center" wrapText="1"/>
    </xf>
    <xf numFmtId="42" fontId="8" fillId="0" borderId="21" xfId="5" applyNumberFormat="1" applyFont="1" applyFill="1" applyBorder="1"/>
    <xf numFmtId="0" fontId="13" fillId="0" borderId="17" xfId="5" applyFont="1" applyFill="1" applyBorder="1" applyAlignment="1">
      <alignment vertical="center" wrapText="1"/>
    </xf>
    <xf numFmtId="0" fontId="8" fillId="0" borderId="44" xfId="5" applyFont="1" applyFill="1" applyBorder="1" applyAlignment="1">
      <alignment horizontal="center" wrapText="1"/>
    </xf>
    <xf numFmtId="0" fontId="8" fillId="0" borderId="42" xfId="5" applyFont="1" applyFill="1" applyBorder="1" applyAlignment="1">
      <alignment horizontal="center" wrapText="1"/>
    </xf>
    <xf numFmtId="0" fontId="13" fillId="0" borderId="0" xfId="5" applyFont="1" applyFill="1" applyAlignment="1">
      <alignment wrapText="1"/>
    </xf>
    <xf numFmtId="0" fontId="13" fillId="0" borderId="0" xfId="5" applyFont="1" applyFill="1" applyBorder="1"/>
    <xf numFmtId="0" fontId="13" fillId="0" borderId="0" xfId="5" applyFont="1" applyFill="1"/>
    <xf numFmtId="0" fontId="15" fillId="0" borderId="10" xfId="6"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wrapText="1"/>
    </xf>
    <xf numFmtId="0" fontId="8" fillId="0" borderId="43" xfId="5" applyFont="1" applyFill="1" applyBorder="1" applyAlignment="1">
      <alignment horizontal="center" wrapText="1"/>
    </xf>
    <xf numFmtId="0" fontId="8" fillId="0" borderId="8" xfId="5" applyFont="1" applyFill="1" applyBorder="1" applyAlignment="1">
      <alignment horizontal="center" wrapText="1"/>
    </xf>
    <xf numFmtId="0" fontId="8" fillId="0" borderId="0" xfId="5" applyFont="1" applyFill="1" applyAlignment="1">
      <alignment horizontal="center" wrapText="1"/>
    </xf>
    <xf numFmtId="0" fontId="13" fillId="0" borderId="0" xfId="5" applyFont="1" applyFill="1" applyAlignment="1">
      <alignment horizontal="center" wrapText="1"/>
    </xf>
    <xf numFmtId="0" fontId="8" fillId="0" borderId="58" xfId="5" applyFont="1" applyFill="1" applyBorder="1" applyAlignment="1">
      <alignment horizontal="center" wrapText="1"/>
    </xf>
    <xf numFmtId="0" fontId="8" fillId="0" borderId="45" xfId="5" applyFont="1" applyFill="1" applyBorder="1" applyAlignment="1">
      <alignment horizontal="center" wrapText="1"/>
    </xf>
    <xf numFmtId="14" fontId="11" fillId="0" borderId="0" xfId="18651" applyNumberFormat="1" applyFont="1" applyFill="1" applyBorder="1" applyAlignment="1">
      <alignment horizontal="center"/>
    </xf>
    <xf numFmtId="14" fontId="11" fillId="0" borderId="0" xfId="18641" applyNumberFormat="1" applyFont="1" applyFill="1" applyBorder="1" applyAlignment="1">
      <alignment horizontal="center"/>
    </xf>
    <xf numFmtId="0" fontId="13" fillId="0" borderId="0" xfId="18370" applyFont="1" applyFill="1"/>
    <xf numFmtId="0" fontId="8" fillId="0" borderId="64" xfId="5" applyFont="1" applyFill="1" applyBorder="1" applyAlignment="1">
      <alignment horizontal="center" wrapText="1"/>
    </xf>
    <xf numFmtId="165" fontId="15" fillId="0" borderId="79" xfId="4" applyNumberFormat="1" applyFont="1" applyFill="1" applyBorder="1" applyAlignment="1">
      <alignment horizontal="center" vertical="center" wrapText="1"/>
    </xf>
    <xf numFmtId="167" fontId="15" fillId="0" borderId="80" xfId="7" applyNumberFormat="1" applyFont="1" applyFill="1" applyBorder="1" applyAlignment="1">
      <alignment horizontal="center" vertical="center" wrapText="1"/>
    </xf>
    <xf numFmtId="166" fontId="15" fillId="0" borderId="80" xfId="4" applyNumberFormat="1" applyFont="1" applyFill="1" applyBorder="1" applyAlignment="1">
      <alignment horizontal="center" vertical="center" wrapText="1"/>
    </xf>
    <xf numFmtId="0" fontId="16" fillId="0" borderId="80" xfId="4" applyNumberFormat="1" applyFont="1" applyFill="1" applyBorder="1" applyAlignment="1">
      <alignment horizontal="center" vertical="top" wrapText="1"/>
    </xf>
    <xf numFmtId="14" fontId="15" fillId="0" borderId="81" xfId="4" applyNumberFormat="1" applyFont="1" applyFill="1" applyBorder="1" applyAlignment="1">
      <alignment horizontal="center" vertical="center" wrapText="1"/>
    </xf>
    <xf numFmtId="165" fontId="15" fillId="0" borderId="82" xfId="4" applyNumberFormat="1" applyFont="1" applyFill="1" applyBorder="1" applyAlignment="1">
      <alignment horizontal="center" vertical="center" wrapText="1"/>
    </xf>
    <xf numFmtId="167" fontId="15" fillId="0" borderId="78" xfId="7" applyNumberFormat="1" applyFont="1" applyFill="1" applyBorder="1" applyAlignment="1">
      <alignment horizontal="center" vertical="center" wrapText="1"/>
    </xf>
    <xf numFmtId="166" fontId="15" fillId="0" borderId="78" xfId="4" applyNumberFormat="1" applyFont="1" applyFill="1" applyBorder="1" applyAlignment="1">
      <alignment horizontal="center" vertical="center" wrapText="1"/>
    </xf>
    <xf numFmtId="0" fontId="16" fillId="0" borderId="78" xfId="4" applyNumberFormat="1" applyFont="1" applyFill="1" applyBorder="1" applyAlignment="1">
      <alignment horizontal="center" vertical="top" wrapText="1"/>
    </xf>
    <xf numFmtId="14" fontId="15" fillId="0" borderId="83" xfId="4" applyNumberFormat="1" applyFont="1" applyFill="1" applyBorder="1" applyAlignment="1">
      <alignment horizontal="center" vertical="center" wrapText="1"/>
    </xf>
    <xf numFmtId="42" fontId="15" fillId="0" borderId="37" xfId="4" applyNumberFormat="1" applyFont="1" applyFill="1" applyBorder="1" applyAlignment="1">
      <alignment horizontal="center" vertical="center" wrapText="1"/>
    </xf>
    <xf numFmtId="167" fontId="15" fillId="0" borderId="77" xfId="7" applyNumberFormat="1" applyFont="1" applyFill="1" applyBorder="1" applyAlignment="1">
      <alignment horizontal="center" vertical="center" wrapText="1"/>
    </xf>
    <xf numFmtId="166" fontId="15" fillId="0" borderId="77" xfId="4" applyNumberFormat="1" applyFont="1" applyFill="1" applyBorder="1" applyAlignment="1">
      <alignment horizontal="center" vertical="center" wrapText="1"/>
    </xf>
    <xf numFmtId="14" fontId="15" fillId="0" borderId="36" xfId="4" applyNumberFormat="1" applyFont="1" applyFill="1" applyBorder="1" applyAlignment="1">
      <alignment horizontal="center" vertical="center" wrapText="1"/>
    </xf>
    <xf numFmtId="42" fontId="15" fillId="0" borderId="79" xfId="18771" applyNumberFormat="1" applyFont="1" applyFill="1" applyBorder="1" applyAlignment="1" applyProtection="1">
      <alignment horizontal="center" wrapText="1"/>
      <protection locked="0"/>
    </xf>
    <xf numFmtId="0" fontId="15" fillId="0" borderId="80" xfId="18956" applyFont="1" applyFill="1" applyBorder="1" applyAlignment="1">
      <alignment horizontal="center" wrapText="1"/>
    </xf>
    <xf numFmtId="14" fontId="15" fillId="0" borderId="84" xfId="18956" applyNumberFormat="1" applyFont="1" applyFill="1" applyBorder="1" applyAlignment="1">
      <alignment horizontal="center" wrapText="1"/>
    </xf>
    <xf numFmtId="42" fontId="15" fillId="0" borderId="82" xfId="18771" applyNumberFormat="1" applyFont="1" applyFill="1" applyBorder="1" applyAlignment="1" applyProtection="1">
      <alignment horizontal="center" wrapText="1"/>
      <protection locked="0"/>
    </xf>
    <xf numFmtId="14" fontId="15" fillId="0" borderId="73" xfId="18956" applyNumberFormat="1" applyFont="1" applyFill="1" applyBorder="1" applyAlignment="1">
      <alignment horizontal="center" wrapText="1"/>
    </xf>
    <xf numFmtId="14" fontId="15" fillId="0" borderId="83" xfId="18956" applyNumberFormat="1" applyFont="1" applyFill="1" applyBorder="1" applyAlignment="1">
      <alignment horizontal="center" vertical="center" wrapText="1"/>
    </xf>
    <xf numFmtId="44" fontId="13" fillId="0" borderId="79" xfId="6" applyFont="1" applyFill="1" applyBorder="1" applyAlignment="1">
      <alignment horizontal="center" vertical="center" wrapText="1"/>
    </xf>
    <xf numFmtId="0" fontId="15" fillId="0" borderId="86" xfId="6" applyNumberFormat="1" applyFont="1" applyFill="1" applyBorder="1" applyAlignment="1">
      <alignment horizontal="center" vertical="center"/>
    </xf>
    <xf numFmtId="169" fontId="15" fillId="0" borderId="80" xfId="6" quotePrefix="1" applyNumberFormat="1" applyFont="1" applyFill="1" applyBorder="1" applyAlignment="1">
      <alignment horizontal="center" vertical="center"/>
    </xf>
    <xf numFmtId="0" fontId="13" fillId="0" borderId="86" xfId="5" applyNumberFormat="1" applyFont="1" applyFill="1" applyBorder="1" applyAlignment="1">
      <alignment horizontal="left" vertical="center" wrapText="1"/>
    </xf>
    <xf numFmtId="14" fontId="13" fillId="0" borderId="87" xfId="5" quotePrefix="1" applyNumberFormat="1" applyFont="1" applyFill="1" applyBorder="1" applyAlignment="1">
      <alignment horizontal="center" vertical="center" wrapText="1"/>
    </xf>
    <xf numFmtId="170" fontId="15" fillId="0" borderId="79" xfId="6" quotePrefix="1" applyNumberFormat="1" applyFont="1" applyFill="1" applyBorder="1" applyAlignment="1">
      <alignment horizontal="center" vertical="center"/>
    </xf>
    <xf numFmtId="0" fontId="13" fillId="0" borderId="80" xfId="5" applyFont="1" applyFill="1" applyBorder="1" applyAlignment="1">
      <alignment horizontal="left" vertical="center" wrapText="1"/>
    </xf>
    <xf numFmtId="0" fontId="15" fillId="0" borderId="84" xfId="18956" applyFont="1" applyFill="1" applyBorder="1" applyAlignment="1">
      <alignment horizontal="center" vertical="top" wrapText="1"/>
    </xf>
    <xf numFmtId="14" fontId="15" fillId="0" borderId="87" xfId="18956" applyNumberFormat="1" applyFont="1" applyFill="1" applyBorder="1" applyAlignment="1">
      <alignment horizontal="left" vertical="center" wrapText="1"/>
    </xf>
    <xf numFmtId="0" fontId="15" fillId="0" borderId="85" xfId="18956" applyFont="1" applyFill="1" applyBorder="1" applyAlignment="1">
      <alignment horizontal="center" vertical="center"/>
    </xf>
    <xf numFmtId="0" fontId="15" fillId="0" borderId="86" xfId="18956" applyFont="1" applyFill="1" applyBorder="1" applyAlignment="1">
      <alignment horizontal="center" vertical="center"/>
    </xf>
    <xf numFmtId="14" fontId="15" fillId="0" borderId="80" xfId="18956" applyNumberFormat="1" applyFont="1" applyFill="1" applyBorder="1" applyAlignment="1">
      <alignment horizontal="left" vertical="center" wrapText="1"/>
    </xf>
    <xf numFmtId="14" fontId="15" fillId="0" borderId="81" xfId="18956" applyNumberFormat="1" applyFont="1" applyFill="1" applyBorder="1" applyAlignment="1">
      <alignment horizontal="center" vertical="center"/>
    </xf>
    <xf numFmtId="0" fontId="13" fillId="0" borderId="85" xfId="5" applyFont="1" applyFill="1" applyBorder="1" applyAlignment="1">
      <alignment horizontal="center" vertical="center" wrapText="1"/>
    </xf>
    <xf numFmtId="0" fontId="13" fillId="0" borderId="86" xfId="5" applyFont="1" applyFill="1" applyBorder="1" applyAlignment="1">
      <alignment horizontal="center" vertical="center" wrapText="1"/>
    </xf>
    <xf numFmtId="14" fontId="13" fillId="0" borderId="80" xfId="5" applyNumberFormat="1" applyFont="1" applyFill="1" applyBorder="1" applyAlignment="1">
      <alignment vertical="center" wrapText="1"/>
    </xf>
    <xf numFmtId="14" fontId="13" fillId="0" borderId="80" xfId="5" applyNumberFormat="1" applyFont="1" applyFill="1" applyBorder="1" applyAlignment="1">
      <alignment horizontal="center" vertical="center"/>
    </xf>
    <xf numFmtId="14" fontId="15" fillId="0" borderId="80" xfId="18257" applyNumberFormat="1" applyFont="1" applyFill="1" applyBorder="1" applyAlignment="1">
      <alignment horizontal="center" vertical="center"/>
    </xf>
    <xf numFmtId="0" fontId="13" fillId="0" borderId="75" xfId="5" applyNumberFormat="1" applyFont="1" applyFill="1" applyBorder="1" applyAlignment="1">
      <alignment horizontal="left" vertical="center" wrapText="1"/>
    </xf>
    <xf numFmtId="14" fontId="13" fillId="0" borderId="88" xfId="5" quotePrefix="1" applyNumberFormat="1" applyFont="1" applyFill="1" applyBorder="1" applyAlignment="1">
      <alignment horizontal="center" vertical="center" wrapText="1"/>
    </xf>
    <xf numFmtId="169" fontId="13" fillId="0" borderId="82" xfId="5" applyNumberFormat="1" applyFont="1" applyFill="1" applyBorder="1" applyAlignment="1">
      <alignment horizontal="center" vertical="center" wrapText="1"/>
    </xf>
    <xf numFmtId="0" fontId="15" fillId="0" borderId="75" xfId="6" applyNumberFormat="1" applyFont="1" applyFill="1" applyBorder="1" applyAlignment="1">
      <alignment horizontal="left" vertical="center" wrapText="1"/>
    </xf>
    <xf numFmtId="0" fontId="13" fillId="0" borderId="74" xfId="5" applyNumberFormat="1" applyFont="1" applyFill="1" applyBorder="1" applyAlignment="1">
      <alignment horizontal="left" vertical="center" wrapText="1"/>
    </xf>
    <xf numFmtId="14" fontId="13" fillId="0" borderId="83" xfId="5" applyNumberFormat="1" applyFont="1" applyFill="1" applyBorder="1" applyAlignment="1">
      <alignment horizontal="center" vertical="center" wrapText="1"/>
    </xf>
    <xf numFmtId="169" fontId="15" fillId="0" borderId="82" xfId="6" quotePrefix="1" applyNumberFormat="1" applyFont="1" applyFill="1" applyBorder="1" applyAlignment="1">
      <alignment horizontal="center" vertical="center"/>
    </xf>
    <xf numFmtId="0" fontId="15" fillId="0" borderId="75" xfId="18956" applyFont="1" applyFill="1" applyBorder="1" applyAlignment="1">
      <alignment horizontal="center" vertical="center"/>
    </xf>
    <xf numFmtId="14" fontId="15" fillId="0" borderId="83" xfId="18956" applyNumberFormat="1" applyFont="1" applyFill="1" applyBorder="1" applyAlignment="1">
      <alignment horizontal="center" vertical="center"/>
    </xf>
    <xf numFmtId="14" fontId="13" fillId="0" borderId="78" xfId="5" applyNumberFormat="1" applyFont="1" applyFill="1" applyBorder="1" applyAlignment="1">
      <alignment vertical="center" wrapText="1"/>
    </xf>
    <xf numFmtId="0" fontId="13" fillId="0" borderId="78" xfId="5" applyFont="1" applyFill="1" applyBorder="1" applyAlignment="1">
      <alignment vertical="center" wrapText="1"/>
    </xf>
    <xf numFmtId="14" fontId="13" fillId="0" borderId="78" xfId="5" applyNumberFormat="1" applyFont="1" applyFill="1" applyBorder="1" applyAlignment="1">
      <alignment horizontal="center" vertical="center"/>
    </xf>
    <xf numFmtId="169" fontId="15" fillId="0" borderId="79" xfId="6" quotePrefix="1" applyNumberFormat="1" applyFont="1" applyFill="1" applyBorder="1" applyAlignment="1">
      <alignment horizontal="center" vertical="center"/>
    </xf>
    <xf numFmtId="0" fontId="13" fillId="0" borderId="80" xfId="5" quotePrefix="1" applyFont="1" applyFill="1" applyBorder="1" applyAlignment="1">
      <alignment horizontal="center" vertical="center" wrapText="1"/>
    </xf>
    <xf numFmtId="0" fontId="15" fillId="0" borderId="84" xfId="18956" applyFont="1" applyFill="1" applyBorder="1" applyAlignment="1">
      <alignment horizontal="center" vertical="center" wrapText="1"/>
    </xf>
    <xf numFmtId="0" fontId="15" fillId="0" borderId="87" xfId="18956" applyFont="1" applyFill="1" applyBorder="1" applyAlignment="1">
      <alignment horizontal="center" vertical="center" wrapText="1"/>
    </xf>
    <xf numFmtId="0" fontId="15" fillId="0" borderId="85" xfId="18956" applyFont="1" applyFill="1" applyBorder="1" applyAlignment="1">
      <alignment horizontal="center" vertical="center" wrapText="1"/>
    </xf>
    <xf numFmtId="14" fontId="15" fillId="0" borderId="80" xfId="18956" applyNumberFormat="1" applyFont="1" applyFill="1" applyBorder="1" applyAlignment="1">
      <alignment horizontal="center" vertical="center" wrapText="1"/>
    </xf>
    <xf numFmtId="0" fontId="13" fillId="0" borderId="85" xfId="5" applyFont="1" applyFill="1" applyBorder="1" applyAlignment="1">
      <alignment horizontal="center" vertical="top" wrapText="1"/>
    </xf>
    <xf numFmtId="14" fontId="13" fillId="0" borderId="80" xfId="5" applyNumberFormat="1" applyFont="1" applyFill="1" applyBorder="1" applyAlignment="1">
      <alignment horizontal="center"/>
    </xf>
    <xf numFmtId="0" fontId="15" fillId="0" borderId="75" xfId="6" quotePrefix="1" applyNumberFormat="1" applyFont="1" applyFill="1" applyBorder="1" applyAlignment="1">
      <alignment horizontal="left" vertical="center"/>
    </xf>
    <xf numFmtId="0" fontId="13" fillId="0" borderId="88" xfId="5" quotePrefix="1" applyFont="1" applyFill="1" applyBorder="1" applyAlignment="1">
      <alignment horizontal="center" vertical="center" wrapText="1"/>
    </xf>
    <xf numFmtId="165" fontId="15" fillId="0" borderId="79" xfId="6" quotePrefix="1" applyNumberFormat="1" applyFont="1" applyFill="1" applyBorder="1" applyAlignment="1">
      <alignment horizontal="center" vertical="center"/>
    </xf>
    <xf numFmtId="0" fontId="13" fillId="0" borderId="87" xfId="18956" applyFont="1" applyFill="1" applyBorder="1" applyAlignment="1">
      <alignment horizontal="center" vertical="center" wrapText="1"/>
    </xf>
    <xf numFmtId="169" fontId="13" fillId="0" borderId="77" xfId="5" applyNumberFormat="1" applyFont="1" applyFill="1" applyBorder="1" applyAlignment="1"/>
    <xf numFmtId="0" fontId="15" fillId="0" borderId="72" xfId="18956" applyNumberFormat="1" applyFont="1" applyFill="1" applyBorder="1" applyAlignment="1">
      <alignment horizontal="left" vertical="center" wrapText="1"/>
    </xf>
    <xf numFmtId="0" fontId="15" fillId="0" borderId="75" xfId="18956" applyNumberFormat="1" applyFont="1" applyFill="1" applyBorder="1" applyAlignment="1">
      <alignment horizontal="left" vertical="center" wrapText="1"/>
    </xf>
    <xf numFmtId="14" fontId="15" fillId="0" borderId="74" xfId="18956" applyNumberFormat="1" applyFont="1" applyFill="1" applyBorder="1" applyAlignment="1">
      <alignment horizontal="center" vertical="center"/>
    </xf>
    <xf numFmtId="0" fontId="13" fillId="0" borderId="83" xfId="5" applyFont="1" applyFill="1" applyBorder="1" applyAlignment="1">
      <alignment horizontal="center" vertical="center" wrapText="1"/>
    </xf>
    <xf numFmtId="14" fontId="13" fillId="0" borderId="80" xfId="5" applyNumberFormat="1" applyFont="1" applyFill="1" applyBorder="1" applyAlignment="1">
      <alignment horizontal="left" vertical="center" wrapText="1"/>
    </xf>
    <xf numFmtId="0" fontId="13" fillId="0" borderId="77" xfId="5" quotePrefix="1" applyFont="1" applyFill="1" applyBorder="1" applyAlignment="1">
      <alignment horizontal="left" vertical="center" wrapText="1"/>
    </xf>
    <xf numFmtId="0" fontId="15" fillId="0" borderId="76" xfId="18956" applyFont="1" applyFill="1" applyBorder="1" applyAlignment="1">
      <alignment horizontal="center" vertical="top" wrapText="1"/>
    </xf>
    <xf numFmtId="14" fontId="13" fillId="0" borderId="77" xfId="5" applyNumberFormat="1" applyFont="1" applyFill="1" applyBorder="1" applyAlignment="1">
      <alignment horizontal="left" vertical="center" wrapText="1"/>
    </xf>
    <xf numFmtId="0" fontId="13" fillId="0" borderId="77" xfId="5" applyFont="1" applyFill="1" applyBorder="1" applyAlignment="1">
      <alignment vertical="center" wrapText="1"/>
    </xf>
    <xf numFmtId="14" fontId="13" fillId="0" borderId="77" xfId="5" applyNumberFormat="1" applyFont="1" applyFill="1" applyBorder="1" applyAlignment="1">
      <alignment horizontal="center" vertical="center"/>
    </xf>
    <xf numFmtId="169" fontId="13" fillId="0" borderId="82" xfId="5" quotePrefix="1" applyNumberFormat="1" applyFont="1" applyFill="1" applyBorder="1" applyAlignment="1">
      <alignment horizontal="center" vertical="center" wrapText="1"/>
    </xf>
    <xf numFmtId="0" fontId="13" fillId="0" borderId="72" xfId="5" applyNumberFormat="1" applyFont="1" applyFill="1" applyBorder="1" applyAlignment="1">
      <alignment horizontal="left" vertical="center" wrapText="1"/>
    </xf>
    <xf numFmtId="14" fontId="13" fillId="0" borderId="74" xfId="5" quotePrefix="1" applyNumberFormat="1" applyFont="1" applyFill="1" applyBorder="1" applyAlignment="1">
      <alignment horizontal="center" vertical="center" wrapText="1"/>
    </xf>
    <xf numFmtId="0" fontId="15" fillId="0" borderId="73" xfId="18956" applyFont="1" applyFill="1" applyBorder="1" applyAlignment="1">
      <alignment horizontal="center" vertical="top" wrapText="1"/>
    </xf>
    <xf numFmtId="0" fontId="15" fillId="0" borderId="74" xfId="18956" applyFont="1" applyFill="1" applyBorder="1" applyAlignment="1">
      <alignment horizontal="left" vertical="center" wrapText="1"/>
    </xf>
    <xf numFmtId="0" fontId="13" fillId="0" borderId="75" xfId="5" quotePrefix="1" applyNumberFormat="1" applyFont="1" applyFill="1" applyBorder="1" applyAlignment="1">
      <alignment horizontal="left" vertical="center" wrapText="1"/>
    </xf>
    <xf numFmtId="0" fontId="15" fillId="0" borderId="73" xfId="18956" applyFont="1" applyFill="1" applyBorder="1" applyAlignment="1">
      <alignment horizontal="left" vertical="center" wrapText="1"/>
    </xf>
    <xf numFmtId="0" fontId="13" fillId="0" borderId="75" xfId="5" applyFont="1" applyFill="1" applyBorder="1" applyAlignment="1">
      <alignment vertical="center" wrapText="1"/>
    </xf>
    <xf numFmtId="0" fontId="15" fillId="0" borderId="75" xfId="6" applyNumberFormat="1" applyFont="1" applyFill="1" applyBorder="1" applyAlignment="1">
      <alignment horizontal="center" vertical="center"/>
    </xf>
    <xf numFmtId="0" fontId="13" fillId="0" borderId="75" xfId="5" applyNumberFormat="1" applyFont="1" applyFill="1" applyBorder="1" applyAlignment="1">
      <alignment vertical="center" wrapText="1"/>
    </xf>
    <xf numFmtId="10" fontId="13" fillId="0" borderId="82" xfId="5" quotePrefix="1" applyNumberFormat="1" applyFont="1" applyFill="1" applyBorder="1" applyAlignment="1">
      <alignment horizontal="center" vertical="center" wrapText="1"/>
    </xf>
    <xf numFmtId="14" fontId="13" fillId="0" borderId="73" xfId="5" quotePrefix="1" applyNumberFormat="1" applyFont="1" applyFill="1" applyBorder="1" applyAlignment="1">
      <alignment horizontal="center" vertical="center" wrapText="1"/>
    </xf>
    <xf numFmtId="42" fontId="13" fillId="0" borderId="72" xfId="5" applyNumberFormat="1" applyFont="1" applyFill="1" applyBorder="1" applyAlignment="1">
      <alignment vertical="center"/>
    </xf>
    <xf numFmtId="42" fontId="13" fillId="0" borderId="80" xfId="5" applyNumberFormat="1" applyFont="1" applyFill="1" applyBorder="1" applyAlignment="1">
      <alignment horizontal="center" vertical="center"/>
    </xf>
    <xf numFmtId="0" fontId="13" fillId="0" borderId="85" xfId="5" applyFont="1" applyFill="1" applyBorder="1" applyAlignment="1">
      <alignment horizontal="center"/>
    </xf>
    <xf numFmtId="165" fontId="13" fillId="0" borderId="78" xfId="5" applyNumberFormat="1" applyFont="1" applyFill="1" applyBorder="1" applyAlignment="1">
      <alignment vertical="center"/>
    </xf>
    <xf numFmtId="14" fontId="13" fillId="0" borderId="83" xfId="5" applyNumberFormat="1" applyFont="1" applyFill="1" applyBorder="1" applyAlignment="1">
      <alignment vertical="center" wrapText="1"/>
    </xf>
    <xf numFmtId="165" fontId="15" fillId="0" borderId="82" xfId="18696" applyNumberFormat="1" applyFont="1" applyFill="1" applyBorder="1" applyAlignment="1">
      <alignment horizontal="center" vertical="center" wrapText="1"/>
    </xf>
    <xf numFmtId="14" fontId="15" fillId="0" borderId="83" xfId="18696" applyNumberFormat="1" applyFont="1" applyFill="1" applyBorder="1" applyAlignment="1">
      <alignment horizontal="center" vertical="center" wrapText="1"/>
    </xf>
    <xf numFmtId="3" fontId="15" fillId="0" borderId="77" xfId="8" applyNumberFormat="1" applyFont="1" applyFill="1" applyBorder="1" applyAlignment="1">
      <alignment horizontal="center" vertical="center" wrapText="1"/>
    </xf>
    <xf numFmtId="166" fontId="15" fillId="0" borderId="77" xfId="18696" applyNumberFormat="1" applyFont="1" applyFill="1" applyBorder="1" applyAlignment="1">
      <alignment horizontal="center" vertical="center" wrapText="1"/>
    </xf>
    <xf numFmtId="169" fontId="15" fillId="0" borderId="79" xfId="6" applyNumberFormat="1" applyFont="1" applyFill="1" applyBorder="1" applyAlignment="1">
      <alignment vertical="center"/>
    </xf>
    <xf numFmtId="0" fontId="13" fillId="0" borderId="82" xfId="5" applyFont="1" applyFill="1" applyBorder="1" applyAlignment="1">
      <alignment vertical="center" wrapText="1"/>
    </xf>
    <xf numFmtId="0" fontId="13" fillId="0" borderId="83" xfId="5" applyFont="1" applyFill="1" applyBorder="1" applyAlignment="1">
      <alignment vertical="center" wrapText="1"/>
    </xf>
    <xf numFmtId="14" fontId="13" fillId="0" borderId="78" xfId="5" applyNumberFormat="1" applyFont="1" applyFill="1" applyBorder="1" applyAlignment="1">
      <alignment horizontal="center" vertical="center" wrapText="1"/>
    </xf>
    <xf numFmtId="0" fontId="13" fillId="0" borderId="75" xfId="5" applyFont="1" applyFill="1" applyBorder="1" applyAlignment="1">
      <alignment wrapText="1"/>
    </xf>
    <xf numFmtId="0" fontId="13" fillId="0" borderId="83" xfId="5" applyFont="1" applyFill="1" applyBorder="1" applyAlignment="1">
      <alignment wrapText="1"/>
    </xf>
    <xf numFmtId="0" fontId="13" fillId="0" borderId="82" xfId="5" applyFont="1" applyFill="1" applyBorder="1" applyAlignment="1">
      <alignment wrapText="1"/>
    </xf>
    <xf numFmtId="0" fontId="13" fillId="0" borderId="78" xfId="5" applyFont="1" applyFill="1" applyBorder="1" applyAlignment="1">
      <alignment wrapText="1"/>
    </xf>
    <xf numFmtId="42" fontId="13" fillId="0" borderId="77" xfId="5" applyNumberFormat="1" applyFont="1" applyFill="1" applyBorder="1" applyAlignment="1">
      <alignment vertical="center" wrapText="1"/>
    </xf>
    <xf numFmtId="42" fontId="13" fillId="0" borderId="72" xfId="5" applyNumberFormat="1" applyFont="1" applyFill="1" applyBorder="1" applyAlignment="1">
      <alignment vertical="center" wrapText="1"/>
    </xf>
    <xf numFmtId="0" fontId="13" fillId="0" borderId="76" xfId="5" applyFont="1" applyFill="1" applyBorder="1" applyAlignment="1">
      <alignment horizontal="center" vertical="center" wrapText="1"/>
    </xf>
    <xf numFmtId="0" fontId="13" fillId="0" borderId="77" xfId="5" applyFont="1" applyFill="1" applyBorder="1" applyAlignment="1">
      <alignment horizontal="center" vertical="center" wrapText="1"/>
    </xf>
    <xf numFmtId="14" fontId="13" fillId="0" borderId="76" xfId="5" applyNumberFormat="1" applyFont="1" applyFill="1" applyBorder="1" applyAlignment="1">
      <alignment horizontal="center" vertical="center" wrapText="1"/>
    </xf>
    <xf numFmtId="169" fontId="15" fillId="0" borderId="82" xfId="6" applyNumberFormat="1" applyFont="1" applyFill="1" applyBorder="1" applyAlignment="1">
      <alignment vertical="center"/>
    </xf>
    <xf numFmtId="0" fontId="13" fillId="0" borderId="75" xfId="18370" applyFont="1" applyFill="1" applyBorder="1" applyAlignment="1">
      <alignment vertical="center" wrapText="1"/>
    </xf>
    <xf numFmtId="42" fontId="13" fillId="0" borderId="78" xfId="18370" applyNumberFormat="1" applyFont="1" applyFill="1" applyBorder="1" applyAlignment="1">
      <alignment vertical="center" wrapText="1"/>
    </xf>
    <xf numFmtId="0" fontId="13" fillId="0" borderId="78" xfId="18370" applyFont="1" applyFill="1" applyBorder="1" applyAlignment="1">
      <alignment vertical="center" wrapText="1"/>
    </xf>
    <xf numFmtId="14" fontId="13" fillId="0" borderId="78" xfId="18370" applyNumberFormat="1" applyFont="1" applyFill="1" applyBorder="1" applyAlignment="1">
      <alignment horizontal="center" vertical="center" wrapText="1"/>
    </xf>
    <xf numFmtId="0" fontId="13" fillId="0" borderId="83" xfId="18370" applyFont="1" applyFill="1" applyBorder="1" applyAlignment="1">
      <alignment horizontal="center" vertical="center" wrapText="1"/>
    </xf>
    <xf numFmtId="42" fontId="13" fillId="0" borderId="79" xfId="5" applyNumberFormat="1" applyFont="1" applyFill="1" applyBorder="1" applyAlignment="1">
      <alignment wrapText="1"/>
    </xf>
    <xf numFmtId="0" fontId="13" fillId="0" borderId="86" xfId="5" applyFont="1" applyFill="1" applyBorder="1" applyAlignment="1">
      <alignment horizontal="center" wrapText="1"/>
    </xf>
    <xf numFmtId="14" fontId="13" fillId="0" borderId="89" xfId="5" applyNumberFormat="1" applyFont="1" applyFill="1" applyBorder="1" applyAlignment="1">
      <alignment horizontal="center" wrapText="1"/>
    </xf>
    <xf numFmtId="14" fontId="13" fillId="0" borderId="84" xfId="5" applyNumberFormat="1" applyFont="1" applyFill="1" applyBorder="1" applyAlignment="1">
      <alignment horizontal="center" wrapText="1"/>
    </xf>
    <xf numFmtId="0" fontId="37" fillId="0" borderId="84" xfId="5" applyNumberFormat="1" applyFont="1" applyFill="1" applyBorder="1" applyAlignment="1">
      <alignment vertical="top" wrapText="1"/>
    </xf>
    <xf numFmtId="14" fontId="13" fillId="0" borderId="87" xfId="5" applyNumberFormat="1" applyFont="1" applyFill="1" applyBorder="1" applyAlignment="1">
      <alignment horizontal="center" wrapText="1"/>
    </xf>
    <xf numFmtId="0" fontId="13" fillId="0" borderId="79" xfId="5" applyFont="1" applyFill="1" applyBorder="1" applyAlignment="1">
      <alignment horizontal="center" wrapText="1"/>
    </xf>
    <xf numFmtId="42" fontId="13" fillId="0" borderId="80" xfId="5" applyNumberFormat="1" applyFont="1" applyFill="1" applyBorder="1" applyAlignment="1">
      <alignment wrapText="1"/>
    </xf>
    <xf numFmtId="0" fontId="13" fillId="0" borderId="80" xfId="5" applyFont="1" applyFill="1" applyBorder="1" applyAlignment="1">
      <alignment wrapText="1"/>
    </xf>
    <xf numFmtId="0" fontId="13" fillId="0" borderId="84" xfId="5" applyFont="1" applyFill="1" applyBorder="1" applyAlignment="1">
      <alignment horizontal="center" wrapText="1"/>
    </xf>
    <xf numFmtId="0" fontId="13" fillId="0" borderId="80" xfId="5" applyFont="1" applyFill="1" applyBorder="1" applyAlignment="1">
      <alignment horizontal="left" wrapText="1"/>
    </xf>
    <xf numFmtId="14" fontId="13" fillId="0" borderId="80" xfId="5" applyNumberFormat="1" applyFont="1" applyFill="1" applyBorder="1" applyAlignment="1">
      <alignment horizontal="center" wrapText="1"/>
    </xf>
    <xf numFmtId="0" fontId="13" fillId="0" borderId="81" xfId="5" applyFont="1" applyFill="1" applyBorder="1" applyAlignment="1">
      <alignment horizontal="center" wrapText="1"/>
    </xf>
    <xf numFmtId="9" fontId="13" fillId="0" borderId="81" xfId="5" applyNumberFormat="1" applyFont="1" applyFill="1" applyBorder="1" applyAlignment="1">
      <alignment horizontal="center" vertical="center"/>
    </xf>
    <xf numFmtId="3" fontId="13" fillId="0" borderId="73" xfId="8" applyNumberFormat="1" applyFont="1" applyFill="1" applyBorder="1" applyAlignment="1">
      <alignment horizontal="center" vertical="center" wrapText="1"/>
    </xf>
    <xf numFmtId="9" fontId="13" fillId="0" borderId="76" xfId="5" applyNumberFormat="1" applyFont="1" applyFill="1" applyBorder="1" applyAlignment="1">
      <alignment horizontal="center" vertical="center"/>
    </xf>
    <xf numFmtId="9" fontId="13" fillId="0" borderId="73" xfId="5" applyNumberFormat="1" applyFont="1" applyFill="1" applyBorder="1" applyAlignment="1">
      <alignment horizontal="center" vertical="center"/>
    </xf>
    <xf numFmtId="0" fontId="13" fillId="0" borderId="82" xfId="5" applyFont="1" applyFill="1" applyBorder="1" applyAlignment="1">
      <alignment horizontal="center"/>
    </xf>
    <xf numFmtId="14" fontId="13" fillId="0" borderId="83" xfId="5" applyNumberFormat="1" applyFont="1" applyFill="1" applyBorder="1" applyAlignment="1">
      <alignment horizontal="center"/>
    </xf>
    <xf numFmtId="14" fontId="8" fillId="0" borderId="79" xfId="19007" applyNumberFormat="1" applyFont="1" applyFill="1" applyBorder="1" applyAlignment="1">
      <alignment horizontal="center" wrapText="1"/>
    </xf>
    <xf numFmtId="0" fontId="8" fillId="0" borderId="80" xfId="18733" applyFont="1" applyFill="1" applyBorder="1" applyAlignment="1" applyProtection="1">
      <alignment wrapText="1"/>
      <protection locked="0"/>
    </xf>
    <xf numFmtId="0" fontId="8" fillId="0" borderId="81" xfId="18733" applyFont="1" applyFill="1" applyBorder="1" applyAlignment="1" applyProtection="1">
      <alignment horizontal="center" wrapText="1"/>
      <protection locked="0"/>
    </xf>
    <xf numFmtId="44" fontId="13" fillId="0" borderId="79" xfId="5" applyNumberFormat="1" applyFont="1" applyFill="1" applyBorder="1" applyAlignment="1">
      <alignment vertical="center"/>
    </xf>
    <xf numFmtId="14" fontId="13" fillId="0" borderId="81" xfId="5" applyNumberFormat="1" applyFont="1" applyFill="1" applyBorder="1" applyAlignment="1">
      <alignment horizontal="center" vertical="center"/>
    </xf>
    <xf numFmtId="0" fontId="13" fillId="0" borderId="89" xfId="19007" applyFont="1" applyFill="1" applyBorder="1" applyAlignment="1">
      <alignment horizontal="center" vertical="center"/>
    </xf>
    <xf numFmtId="0" fontId="13" fillId="0" borderId="86" xfId="19007" applyFont="1" applyFill="1" applyBorder="1" applyAlignment="1">
      <alignment horizontal="center" vertical="center"/>
    </xf>
    <xf numFmtId="42" fontId="13" fillId="0" borderId="86" xfId="19007" applyNumberFormat="1" applyFont="1" applyFill="1" applyBorder="1" applyAlignment="1">
      <alignment vertical="center"/>
    </xf>
    <xf numFmtId="0" fontId="13" fillId="0" borderId="89" xfId="19007" applyFont="1" applyFill="1" applyBorder="1" applyAlignment="1">
      <alignment horizontal="center" vertical="center" wrapText="1"/>
    </xf>
    <xf numFmtId="0" fontId="13" fillId="0" borderId="80" xfId="19007" applyFont="1" applyFill="1" applyBorder="1" applyAlignment="1">
      <alignment horizontal="center" vertical="center"/>
    </xf>
    <xf numFmtId="0" fontId="13" fillId="0" borderId="86" xfId="19007" applyFont="1" applyFill="1" applyBorder="1" applyAlignment="1">
      <alignment vertical="center"/>
    </xf>
    <xf numFmtId="0" fontId="13" fillId="0" borderId="80" xfId="19007" applyFont="1" applyFill="1" applyBorder="1" applyAlignment="1">
      <alignment vertical="center"/>
    </xf>
    <xf numFmtId="14" fontId="13" fillId="0" borderId="86" xfId="19007" applyNumberFormat="1" applyFont="1" applyFill="1" applyBorder="1" applyAlignment="1">
      <alignment horizontal="center" vertical="center"/>
    </xf>
    <xf numFmtId="0" fontId="13" fillId="0" borderId="81" xfId="5" applyNumberFormat="1" applyFont="1" applyFill="1" applyBorder="1" applyAlignment="1">
      <alignment horizontal="center" vertical="center"/>
    </xf>
    <xf numFmtId="0" fontId="8" fillId="0" borderId="77" xfId="19007" applyFont="1" applyFill="1" applyBorder="1" applyAlignment="1" applyProtection="1">
      <alignment horizontal="center" wrapText="1"/>
      <protection locked="0"/>
    </xf>
    <xf numFmtId="0" fontId="8" fillId="0" borderId="87" xfId="19007" applyFont="1" applyFill="1" applyBorder="1" applyAlignment="1" applyProtection="1">
      <alignment horizontal="center" wrapText="1"/>
      <protection locked="0"/>
    </xf>
    <xf numFmtId="0" fontId="8" fillId="0" borderId="80" xfId="19007" applyFont="1" applyFill="1" applyBorder="1" applyAlignment="1">
      <alignment horizontal="center"/>
    </xf>
    <xf numFmtId="169" fontId="13" fillId="0" borderId="80" xfId="5" applyNumberFormat="1" applyFont="1" applyFill="1" applyBorder="1" applyAlignment="1">
      <alignment vertical="center"/>
    </xf>
    <xf numFmtId="14" fontId="13" fillId="0" borderId="80" xfId="5" applyNumberFormat="1" applyFont="1" applyFill="1" applyBorder="1" applyAlignment="1">
      <alignment horizontal="center" vertical="center" wrapText="1"/>
    </xf>
    <xf numFmtId="169" fontId="13" fillId="0" borderId="77" xfId="5" applyNumberFormat="1" applyFont="1" applyFill="1" applyBorder="1" applyAlignment="1">
      <alignment vertical="center"/>
    </xf>
    <xf numFmtId="14" fontId="13" fillId="0" borderId="77" xfId="5" applyNumberFormat="1" applyFont="1" applyFill="1" applyBorder="1" applyAlignment="1">
      <alignment horizontal="center" vertical="center" wrapText="1"/>
    </xf>
    <xf numFmtId="169" fontId="13" fillId="0" borderId="78" xfId="5" applyNumberFormat="1" applyFont="1" applyFill="1" applyBorder="1" applyAlignment="1">
      <alignment vertical="center"/>
    </xf>
    <xf numFmtId="169" fontId="13" fillId="0" borderId="82" xfId="5" applyNumberFormat="1" applyFont="1" applyFill="1" applyBorder="1" applyAlignment="1">
      <alignment vertical="center"/>
    </xf>
    <xf numFmtId="0" fontId="38" fillId="0" borderId="78" xfId="19024" applyFont="1" applyFill="1" applyBorder="1" applyAlignment="1">
      <alignment horizontal="center" vertical="center" wrapText="1"/>
    </xf>
    <xf numFmtId="14" fontId="13" fillId="0" borderId="73" xfId="5" applyNumberFormat="1" applyFont="1" applyFill="1" applyBorder="1" applyAlignment="1">
      <alignment horizontal="center" vertical="center"/>
    </xf>
    <xf numFmtId="42" fontId="8" fillId="0" borderId="82" xfId="5" applyNumberFormat="1" applyFont="1" applyFill="1" applyBorder="1" applyAlignment="1">
      <alignment horizontal="center"/>
    </xf>
    <xf numFmtId="0" fontId="8" fillId="0" borderId="78" xfId="5" applyFont="1" applyFill="1" applyBorder="1" applyAlignment="1">
      <alignment horizontal="center"/>
    </xf>
    <xf numFmtId="42" fontId="8" fillId="0" borderId="78" xfId="5" applyNumberFormat="1" applyFont="1" applyFill="1" applyBorder="1" applyAlignment="1">
      <alignment horizontal="center"/>
    </xf>
    <xf numFmtId="42" fontId="13" fillId="0" borderId="79" xfId="5" applyNumberFormat="1" applyFont="1" applyFill="1" applyBorder="1"/>
    <xf numFmtId="42" fontId="15" fillId="0" borderId="80" xfId="19256" applyNumberFormat="1" applyFont="1" applyFill="1" applyBorder="1" applyAlignment="1">
      <alignment horizontal="center" wrapText="1"/>
    </xf>
    <xf numFmtId="42" fontId="15" fillId="0" borderId="86" xfId="19256" applyNumberFormat="1" applyFont="1" applyFill="1" applyBorder="1" applyAlignment="1">
      <alignment horizontal="center" wrapText="1"/>
    </xf>
    <xf numFmtId="165" fontId="15" fillId="0" borderId="84" xfId="6" applyNumberFormat="1" applyFont="1" applyFill="1" applyBorder="1" applyAlignment="1">
      <alignment horizontal="center"/>
    </xf>
    <xf numFmtId="14" fontId="15" fillId="0" borderId="84" xfId="18641" applyNumberFormat="1" applyFont="1" applyFill="1" applyBorder="1" applyAlignment="1">
      <alignment horizontal="center"/>
    </xf>
    <xf numFmtId="165" fontId="15" fillId="0" borderId="79" xfId="6" applyNumberFormat="1" applyFont="1" applyFill="1" applyBorder="1"/>
    <xf numFmtId="42" fontId="15" fillId="0" borderId="80" xfId="6" applyNumberFormat="1" applyFont="1" applyFill="1" applyBorder="1" applyAlignment="1">
      <alignment horizontal="center" vertical="center"/>
    </xf>
    <xf numFmtId="14" fontId="15" fillId="0" borderId="84" xfId="19256" applyNumberFormat="1" applyFont="1" applyFill="1" applyBorder="1" applyAlignment="1">
      <alignment horizontal="center"/>
    </xf>
    <xf numFmtId="0" fontId="15" fillId="0" borderId="79" xfId="18641" applyFont="1" applyFill="1" applyBorder="1" applyAlignment="1">
      <alignment horizontal="center"/>
    </xf>
    <xf numFmtId="0" fontId="15" fillId="0" borderId="80" xfId="6" applyNumberFormat="1" applyFont="1" applyFill="1" applyBorder="1" applyAlignment="1">
      <alignment horizontal="center" vertical="center"/>
    </xf>
    <xf numFmtId="165" fontId="15" fillId="0" borderId="80" xfId="6" applyNumberFormat="1" applyFont="1" applyFill="1" applyBorder="1"/>
    <xf numFmtId="14" fontId="15" fillId="0" borderId="81" xfId="18641" applyNumberFormat="1" applyFont="1" applyFill="1" applyBorder="1" applyAlignment="1">
      <alignment horizontal="center"/>
    </xf>
    <xf numFmtId="42" fontId="13" fillId="0" borderId="82" xfId="5" applyNumberFormat="1" applyFont="1" applyFill="1" applyBorder="1"/>
    <xf numFmtId="42" fontId="15" fillId="0" borderId="75" xfId="19256" applyNumberFormat="1" applyFont="1" applyFill="1" applyBorder="1" applyAlignment="1">
      <alignment horizontal="center" wrapText="1"/>
    </xf>
    <xf numFmtId="165" fontId="15" fillId="0" borderId="73" xfId="6" applyNumberFormat="1" applyFont="1" applyFill="1" applyBorder="1" applyAlignment="1">
      <alignment horizontal="center"/>
    </xf>
    <xf numFmtId="14" fontId="15" fillId="0" borderId="73" xfId="18641" applyNumberFormat="1" applyFont="1" applyFill="1" applyBorder="1" applyAlignment="1">
      <alignment horizontal="center"/>
    </xf>
    <xf numFmtId="165" fontId="15" fillId="0" borderId="82" xfId="6" applyNumberFormat="1" applyFont="1" applyFill="1" applyBorder="1"/>
    <xf numFmtId="165" fontId="15" fillId="0" borderId="78" xfId="6" applyNumberFormat="1" applyFont="1" applyFill="1" applyBorder="1"/>
    <xf numFmtId="14" fontId="15" fillId="0" borderId="73" xfId="19256" applyNumberFormat="1" applyFont="1" applyFill="1" applyBorder="1" applyAlignment="1">
      <alignment horizontal="center"/>
    </xf>
    <xf numFmtId="0" fontId="15" fillId="0" borderId="82" xfId="18641" applyFont="1" applyFill="1" applyBorder="1" applyAlignment="1">
      <alignment horizontal="center"/>
    </xf>
    <xf numFmtId="14" fontId="15" fillId="0" borderId="83" xfId="18641" applyNumberFormat="1" applyFont="1" applyFill="1" applyBorder="1" applyAlignment="1">
      <alignment horizontal="center"/>
    </xf>
    <xf numFmtId="42" fontId="15" fillId="0" borderId="78" xfId="19256" applyNumberFormat="1" applyFont="1" applyFill="1" applyBorder="1" applyAlignment="1">
      <alignment horizontal="center" wrapText="1"/>
    </xf>
    <xf numFmtId="42" fontId="15" fillId="0" borderId="78" xfId="6" applyNumberFormat="1" applyFont="1" applyFill="1" applyBorder="1" applyAlignment="1">
      <alignment horizontal="center" vertical="center"/>
    </xf>
    <xf numFmtId="0" fontId="15" fillId="0" borderId="78" xfId="6" applyNumberFormat="1" applyFont="1" applyFill="1" applyBorder="1" applyAlignment="1">
      <alignment horizontal="center" vertical="center"/>
    </xf>
    <xf numFmtId="42" fontId="13" fillId="0" borderId="75" xfId="19256" applyNumberFormat="1" applyFont="1" applyFill="1" applyBorder="1" applyAlignment="1">
      <alignment horizontal="center" wrapText="1"/>
    </xf>
    <xf numFmtId="165" fontId="13" fillId="0" borderId="73" xfId="6" applyNumberFormat="1" applyFont="1" applyFill="1" applyBorder="1" applyAlignment="1">
      <alignment horizontal="center"/>
    </xf>
    <xf numFmtId="14" fontId="13" fillId="0" borderId="73" xfId="18641" applyNumberFormat="1" applyFont="1" applyFill="1" applyBorder="1" applyAlignment="1">
      <alignment horizontal="center"/>
    </xf>
    <xf numFmtId="14" fontId="15" fillId="0" borderId="78" xfId="18641" applyNumberFormat="1" applyFont="1" applyFill="1" applyBorder="1" applyAlignment="1">
      <alignment horizontal="center"/>
    </xf>
    <xf numFmtId="0" fontId="15" fillId="0" borderId="73" xfId="6" applyNumberFormat="1" applyFont="1" applyFill="1" applyBorder="1" applyAlignment="1">
      <alignment horizontal="center" vertical="center"/>
    </xf>
    <xf numFmtId="0" fontId="8" fillId="0" borderId="79" xfId="5" applyNumberFormat="1" applyFont="1" applyFill="1" applyBorder="1" applyAlignment="1" applyProtection="1">
      <alignment horizontal="center" wrapText="1"/>
      <protection locked="0"/>
    </xf>
    <xf numFmtId="0" fontId="11" fillId="0" borderId="80" xfId="18641" applyNumberFormat="1" applyFont="1" applyFill="1" applyBorder="1" applyAlignment="1" applyProtection="1">
      <alignment horizontal="center" wrapText="1"/>
      <protection locked="0"/>
    </xf>
    <xf numFmtId="0" fontId="11" fillId="0" borderId="84" xfId="18641" applyFont="1" applyFill="1" applyBorder="1" applyAlignment="1" applyProtection="1">
      <alignment horizontal="center" wrapText="1"/>
      <protection locked="0"/>
    </xf>
    <xf numFmtId="0" fontId="11" fillId="0" borderId="81" xfId="18641" applyFont="1" applyFill="1" applyBorder="1" applyAlignment="1" applyProtection="1">
      <alignment horizontal="center" wrapText="1"/>
      <protection locked="0"/>
    </xf>
    <xf numFmtId="0" fontId="11" fillId="0" borderId="89" xfId="18641" applyFont="1" applyFill="1" applyBorder="1" applyAlignment="1" applyProtection="1">
      <alignment horizontal="center" wrapText="1"/>
      <protection locked="0"/>
    </xf>
    <xf numFmtId="0" fontId="9" fillId="0" borderId="81" xfId="18370" applyFont="1" applyFill="1" applyBorder="1" applyAlignment="1">
      <alignment horizontal="center"/>
    </xf>
    <xf numFmtId="0" fontId="13" fillId="0" borderId="80" xfId="5" applyFont="1" applyFill="1" applyBorder="1" applyAlignment="1"/>
    <xf numFmtId="165" fontId="13" fillId="0" borderId="82" xfId="6" applyNumberFormat="1" applyFont="1" applyFill="1" applyBorder="1"/>
    <xf numFmtId="0" fontId="13" fillId="0" borderId="77" xfId="5" applyFont="1" applyFill="1" applyBorder="1" applyAlignment="1"/>
    <xf numFmtId="14" fontId="13" fillId="0" borderId="76" xfId="5" applyNumberFormat="1" applyFont="1" applyFill="1" applyBorder="1" applyAlignment="1">
      <alignment horizontal="center"/>
    </xf>
    <xf numFmtId="14" fontId="13" fillId="0" borderId="73" xfId="5" applyNumberFormat="1" applyFont="1" applyFill="1" applyBorder="1" applyAlignment="1">
      <alignment horizontal="center"/>
    </xf>
    <xf numFmtId="0" fontId="13" fillId="0" borderId="77" xfId="5" applyFont="1" applyFill="1" applyBorder="1"/>
    <xf numFmtId="0" fontId="13" fillId="0" borderId="76" xfId="5" applyFont="1" applyFill="1" applyBorder="1" applyAlignment="1">
      <alignment horizontal="center"/>
    </xf>
    <xf numFmtId="42" fontId="13" fillId="0" borderId="72" xfId="5" applyNumberFormat="1" applyFont="1" applyFill="1" applyBorder="1"/>
    <xf numFmtId="0" fontId="13" fillId="0" borderId="83" xfId="5" applyFont="1" applyFill="1" applyBorder="1" applyAlignment="1">
      <alignment horizontal="center"/>
    </xf>
    <xf numFmtId="42" fontId="13" fillId="0" borderId="83" xfId="5" applyNumberFormat="1" applyFont="1" applyFill="1" applyBorder="1"/>
    <xf numFmtId="14" fontId="13" fillId="0" borderId="88" xfId="5" applyNumberFormat="1" applyFont="1" applyFill="1" applyBorder="1" applyAlignment="1">
      <alignment horizontal="center"/>
    </xf>
    <xf numFmtId="42" fontId="13" fillId="0" borderId="76" xfId="5" applyNumberFormat="1" applyFont="1" applyFill="1" applyBorder="1" applyAlignment="1">
      <alignment vertical="center"/>
    </xf>
    <xf numFmtId="0" fontId="13" fillId="0" borderId="77" xfId="5" applyFont="1" applyFill="1" applyBorder="1" applyAlignment="1">
      <alignment vertical="center"/>
    </xf>
    <xf numFmtId="0" fontId="13" fillId="0" borderId="77" xfId="18370" applyFont="1" applyFill="1" applyBorder="1" applyAlignment="1">
      <alignment vertical="center"/>
    </xf>
    <xf numFmtId="0" fontId="13" fillId="0" borderId="75" xfId="5" applyFont="1" applyFill="1" applyBorder="1"/>
    <xf numFmtId="42" fontId="13" fillId="0" borderId="83" xfId="5" applyNumberFormat="1" applyFont="1" applyFill="1" applyBorder="1" applyAlignment="1">
      <alignment wrapText="1"/>
    </xf>
    <xf numFmtId="0" fontId="46" fillId="0" borderId="77" xfId="18370" applyFont="1" applyFill="1" applyBorder="1" applyAlignment="1">
      <alignment vertical="center"/>
    </xf>
    <xf numFmtId="0" fontId="13" fillId="0" borderId="77" xfId="18370" applyFont="1" applyFill="1" applyBorder="1" applyAlignment="1">
      <alignment horizontal="left" vertical="center"/>
    </xf>
    <xf numFmtId="165" fontId="46" fillId="0" borderId="14" xfId="18370" applyNumberFormat="1" applyFont="1" applyFill="1" applyBorder="1"/>
    <xf numFmtId="42" fontId="13" fillId="0" borderId="83" xfId="5" applyNumberFormat="1" applyFont="1" applyFill="1" applyBorder="1" applyAlignment="1"/>
    <xf numFmtId="165" fontId="46" fillId="0" borderId="74" xfId="18370" applyNumberFormat="1" applyFont="1" applyFill="1" applyBorder="1"/>
    <xf numFmtId="42" fontId="13" fillId="0" borderId="14" xfId="5" applyNumberFormat="1" applyFont="1" applyFill="1" applyBorder="1" applyAlignment="1">
      <alignment vertical="top"/>
    </xf>
    <xf numFmtId="42" fontId="13" fillId="0" borderId="32" xfId="5" applyNumberFormat="1" applyFont="1" applyFill="1" applyBorder="1" applyAlignment="1">
      <alignment vertical="top"/>
    </xf>
    <xf numFmtId="42" fontId="13" fillId="0" borderId="13" xfId="5" applyNumberFormat="1" applyFont="1" applyFill="1" applyBorder="1" applyAlignment="1">
      <alignment vertical="top"/>
    </xf>
    <xf numFmtId="0" fontId="13" fillId="0" borderId="11" xfId="5" applyFont="1" applyFill="1" applyBorder="1" applyAlignment="1">
      <alignment vertical="top"/>
    </xf>
    <xf numFmtId="42" fontId="13" fillId="0" borderId="11" xfId="5" applyNumberFormat="1" applyFont="1" applyFill="1" applyBorder="1" applyAlignment="1">
      <alignment vertical="top"/>
    </xf>
    <xf numFmtId="165" fontId="46" fillId="0" borderId="82" xfId="18370" applyNumberFormat="1" applyFont="1" applyFill="1" applyBorder="1"/>
    <xf numFmtId="165" fontId="46" fillId="0" borderId="75" xfId="18370" applyNumberFormat="1" applyFont="1" applyFill="1" applyBorder="1"/>
    <xf numFmtId="42" fontId="13" fillId="0" borderId="74" xfId="18370" applyNumberFormat="1" applyFont="1" applyFill="1" applyBorder="1" applyAlignment="1"/>
    <xf numFmtId="0" fontId="13" fillId="0" borderId="76" xfId="5" applyNumberFormat="1" applyFont="1" applyFill="1" applyBorder="1" applyAlignment="1">
      <alignment vertical="center"/>
    </xf>
    <xf numFmtId="169" fontId="15" fillId="0" borderId="83" xfId="6" applyNumberFormat="1" applyFont="1" applyFill="1" applyBorder="1"/>
    <xf numFmtId="0" fontId="13" fillId="0" borderId="77" xfId="5" applyNumberFormat="1" applyFont="1" applyFill="1" applyBorder="1" applyAlignment="1">
      <alignment horizontal="center"/>
    </xf>
    <xf numFmtId="42" fontId="13" fillId="0" borderId="77" xfId="5" applyNumberFormat="1" applyFont="1" applyFill="1" applyBorder="1" applyAlignment="1">
      <alignment horizontal="center"/>
    </xf>
    <xf numFmtId="0" fontId="13" fillId="0" borderId="77" xfId="5" applyFont="1" applyFill="1" applyBorder="1" applyAlignment="1">
      <alignment horizontal="center"/>
    </xf>
    <xf numFmtId="0" fontId="13" fillId="0" borderId="77" xfId="5" applyFont="1" applyFill="1" applyBorder="1" applyAlignment="1">
      <alignment horizontal="center" wrapText="1"/>
    </xf>
    <xf numFmtId="0" fontId="13" fillId="0" borderId="77" xfId="5" applyFont="1" applyFill="1" applyBorder="1" applyAlignment="1">
      <alignment horizontal="left"/>
    </xf>
    <xf numFmtId="14" fontId="13" fillId="0" borderId="77" xfId="5" applyNumberFormat="1" applyFont="1" applyFill="1" applyBorder="1" applyAlignment="1">
      <alignment horizontal="center"/>
    </xf>
    <xf numFmtId="42" fontId="8" fillId="0" borderId="84" xfId="5" applyNumberFormat="1" applyFont="1" applyFill="1" applyBorder="1" applyAlignment="1">
      <alignment horizontal="center"/>
    </xf>
    <xf numFmtId="42" fontId="8" fillId="0" borderId="81" xfId="5" applyNumberFormat="1" applyFont="1" applyFill="1" applyBorder="1" applyAlignment="1">
      <alignment horizontal="center"/>
    </xf>
    <xf numFmtId="42" fontId="8" fillId="0" borderId="79" xfId="5" applyNumberFormat="1" applyFont="1" applyFill="1" applyBorder="1" applyAlignment="1">
      <alignment horizontal="center"/>
    </xf>
    <xf numFmtId="0" fontId="8" fillId="0" borderId="89" xfId="5" applyFont="1" applyFill="1" applyBorder="1" applyAlignment="1">
      <alignment horizontal="center"/>
    </xf>
    <xf numFmtId="0" fontId="8" fillId="0" borderId="81" xfId="5" applyFont="1" applyFill="1" applyBorder="1" applyAlignment="1">
      <alignment horizontal="center"/>
    </xf>
    <xf numFmtId="0" fontId="8" fillId="0" borderId="80" xfId="5" applyFont="1" applyFill="1" applyBorder="1"/>
    <xf numFmtId="0" fontId="8" fillId="0" borderId="80" xfId="5" applyFont="1" applyFill="1" applyBorder="1" applyAlignment="1">
      <alignment horizontal="center"/>
    </xf>
    <xf numFmtId="0" fontId="3" fillId="0" borderId="0" xfId="0" applyFont="1"/>
    <xf numFmtId="14" fontId="3" fillId="0" borderId="0" xfId="0" applyNumberFormat="1" applyFont="1"/>
    <xf numFmtId="7" fontId="3" fillId="0" borderId="0" xfId="0" applyNumberFormat="1" applyFont="1"/>
    <xf numFmtId="3" fontId="3" fillId="0" borderId="0" xfId="0" applyNumberFormat="1" applyFont="1"/>
    <xf numFmtId="0" fontId="3" fillId="0" borderId="0" xfId="0" applyFont="1" applyAlignment="1">
      <alignment horizontal="center"/>
    </xf>
    <xf numFmtId="0" fontId="53" fillId="0" borderId="0" xfId="0" applyFont="1" applyAlignment="1">
      <alignment vertical="top"/>
    </xf>
    <xf numFmtId="0" fontId="53" fillId="0" borderId="0" xfId="0" applyFont="1" applyAlignment="1">
      <alignment wrapText="1"/>
    </xf>
    <xf numFmtId="0" fontId="53" fillId="0" borderId="0" xfId="0" applyFont="1" applyAlignment="1">
      <alignment horizontal="left" vertical="top" wrapText="1"/>
    </xf>
    <xf numFmtId="0" fontId="53" fillId="0" borderId="0" xfId="0" applyFont="1"/>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Border="1"/>
    <xf numFmtId="0" fontId="13" fillId="0" borderId="0" xfId="18370" applyFont="1" applyFill="1" applyAlignment="1"/>
    <xf numFmtId="3" fontId="15" fillId="0" borderId="91" xfId="8" applyNumberFormat="1" applyFont="1" applyFill="1" applyBorder="1" applyAlignment="1">
      <alignment horizontal="center" vertical="center" wrapText="1"/>
    </xf>
    <xf numFmtId="166" fontId="15" fillId="0" borderId="91" xfId="18696" applyNumberFormat="1" applyFont="1" applyFill="1" applyBorder="1" applyAlignment="1">
      <alignment horizontal="center" vertical="center" wrapText="1"/>
    </xf>
    <xf numFmtId="0" fontId="16" fillId="0" borderId="91" xfId="18696" applyNumberFormat="1" applyFont="1" applyFill="1" applyBorder="1" applyAlignment="1">
      <alignment horizontal="center" vertical="top" wrapText="1"/>
    </xf>
    <xf numFmtId="0" fontId="8" fillId="0" borderId="0" xfId="5" applyFont="1" applyFill="1" applyBorder="1" applyAlignment="1"/>
    <xf numFmtId="0" fontId="13" fillId="0" borderId="2" xfId="5" applyFont="1" applyFill="1" applyBorder="1"/>
    <xf numFmtId="42" fontId="13" fillId="0" borderId="2" xfId="5" applyNumberFormat="1" applyFont="1" applyFill="1" applyBorder="1"/>
    <xf numFmtId="0" fontId="13" fillId="0" borderId="2" xfId="5" applyFont="1" applyFill="1" applyBorder="1" applyAlignment="1">
      <alignment horizontal="center"/>
    </xf>
    <xf numFmtId="0" fontId="13" fillId="0" borderId="2" xfId="5" applyFont="1" applyFill="1" applyBorder="1" applyAlignment="1">
      <alignment horizontal="center" wrapText="1"/>
    </xf>
    <xf numFmtId="0" fontId="13" fillId="0" borderId="91" xfId="5" applyFont="1" applyFill="1" applyBorder="1" applyAlignment="1"/>
    <xf numFmtId="0" fontId="13" fillId="0" borderId="14" xfId="5" applyFont="1" applyFill="1" applyBorder="1"/>
    <xf numFmtId="0" fontId="13" fillId="0" borderId="82" xfId="5" applyFont="1" applyFill="1" applyBorder="1" applyAlignment="1">
      <alignment horizontal="left" vertical="center" wrapText="1"/>
    </xf>
    <xf numFmtId="0" fontId="13" fillId="0" borderId="72" xfId="5" applyFont="1" applyFill="1" applyBorder="1" applyAlignment="1">
      <alignment wrapText="1"/>
    </xf>
    <xf numFmtId="42" fontId="13" fillId="0" borderId="35" xfId="5" applyNumberFormat="1" applyFont="1" applyFill="1" applyBorder="1" applyAlignment="1"/>
    <xf numFmtId="165" fontId="46" fillId="0" borderId="54" xfId="18370" applyNumberFormat="1" applyFont="1" applyFill="1" applyBorder="1"/>
    <xf numFmtId="42" fontId="13" fillId="0" borderId="54" xfId="5" applyNumberFormat="1" applyFont="1" applyFill="1" applyBorder="1" applyAlignment="1">
      <alignment vertical="top"/>
    </xf>
    <xf numFmtId="42" fontId="13" fillId="0" borderId="77" xfId="5" applyNumberFormat="1" applyFont="1" applyFill="1" applyBorder="1" applyAlignment="1">
      <alignment vertical="top"/>
    </xf>
    <xf numFmtId="42" fontId="13" fillId="0" borderId="34" xfId="5" applyNumberFormat="1" applyFont="1" applyFill="1" applyBorder="1" applyAlignment="1">
      <alignment vertical="top"/>
    </xf>
    <xf numFmtId="42" fontId="13" fillId="0" borderId="76" xfId="5" applyNumberFormat="1" applyFont="1" applyFill="1" applyBorder="1" applyAlignment="1">
      <alignment vertical="top"/>
    </xf>
    <xf numFmtId="14" fontId="13" fillId="0" borderId="35" xfId="5" applyNumberFormat="1" applyFont="1" applyFill="1" applyBorder="1" applyAlignment="1">
      <alignment vertical="top"/>
    </xf>
    <xf numFmtId="0" fontId="13" fillId="0" borderId="77" xfId="5" applyFont="1" applyFill="1" applyBorder="1" applyAlignment="1">
      <alignment vertical="top"/>
    </xf>
    <xf numFmtId="0" fontId="13" fillId="0" borderId="72" xfId="5" applyFont="1" applyFill="1" applyBorder="1" applyAlignment="1">
      <alignment vertical="top"/>
    </xf>
    <xf numFmtId="42" fontId="13" fillId="0" borderId="72" xfId="5" applyNumberFormat="1" applyFont="1" applyFill="1" applyBorder="1" applyAlignment="1">
      <alignment vertical="top"/>
    </xf>
    <xf numFmtId="0" fontId="13" fillId="0" borderId="77" xfId="5" applyFont="1" applyFill="1" applyBorder="1" applyAlignment="1">
      <alignment vertical="top" wrapText="1"/>
    </xf>
    <xf numFmtId="14" fontId="13" fillId="0" borderId="77" xfId="5" applyNumberFormat="1" applyFont="1" applyFill="1" applyBorder="1" applyAlignment="1">
      <alignment vertical="top"/>
    </xf>
    <xf numFmtId="165" fontId="46" fillId="0" borderId="0" xfId="18370" applyNumberFormat="1" applyFont="1" applyFill="1" applyBorder="1"/>
    <xf numFmtId="0" fontId="13" fillId="0" borderId="0" xfId="5" applyFont="1" applyFill="1"/>
    <xf numFmtId="0" fontId="8" fillId="0" borderId="86" xfId="5" applyFont="1" applyFill="1" applyBorder="1" applyAlignment="1">
      <alignment horizontal="center"/>
    </xf>
    <xf numFmtId="0" fontId="13" fillId="0" borderId="80" xfId="5" applyFont="1" applyFill="1" applyBorder="1" applyAlignment="1">
      <alignment horizontal="center" vertical="center"/>
    </xf>
    <xf numFmtId="42" fontId="8" fillId="0" borderId="21" xfId="5" applyNumberFormat="1" applyFont="1" applyFill="1" applyBorder="1"/>
    <xf numFmtId="0" fontId="8" fillId="0" borderId="0" xfId="5" applyFont="1" applyFill="1" applyAlignment="1">
      <alignment horizontal="center"/>
    </xf>
    <xf numFmtId="0" fontId="8" fillId="0" borderId="0" xfId="5" applyFont="1" applyFill="1" applyBorder="1" applyAlignment="1">
      <alignment horizontal="center" wrapText="1"/>
    </xf>
    <xf numFmtId="0" fontId="13" fillId="0" borderId="0" xfId="5" applyFont="1" applyFill="1" applyAlignment="1">
      <alignment horizontal="center" wrapText="1"/>
    </xf>
    <xf numFmtId="14" fontId="13" fillId="0" borderId="10" xfId="19007" applyNumberFormat="1" applyFont="1" applyFill="1" applyBorder="1" applyAlignment="1">
      <alignment horizontal="center" vertical="center"/>
    </xf>
    <xf numFmtId="0" fontId="12" fillId="0" borderId="0" xfId="18370" applyFill="1" applyBorder="1"/>
    <xf numFmtId="14" fontId="13" fillId="0" borderId="0"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4" fontId="15" fillId="0" borderId="38" xfId="18956" applyNumberFormat="1" applyFont="1" applyFill="1" applyBorder="1" applyAlignment="1">
      <alignment horizontal="left" vertical="top" wrapText="1"/>
    </xf>
    <xf numFmtId="0" fontId="13" fillId="0" borderId="0" xfId="5" applyNumberFormat="1" applyFont="1" applyFill="1" applyBorder="1" applyAlignment="1">
      <alignment horizontal="left" vertical="center" wrapText="1"/>
    </xf>
    <xf numFmtId="0" fontId="13" fillId="38" borderId="0" xfId="5" applyFont="1" applyFill="1"/>
    <xf numFmtId="14" fontId="13" fillId="0" borderId="77" xfId="5" applyNumberFormat="1" applyFont="1" applyFill="1" applyBorder="1" applyAlignment="1">
      <alignment vertical="center" wrapText="1"/>
    </xf>
    <xf numFmtId="0" fontId="13" fillId="0" borderId="34" xfId="5" applyFont="1" applyFill="1" applyBorder="1" applyAlignment="1">
      <alignment horizontal="center" vertical="top" wrapText="1"/>
    </xf>
    <xf numFmtId="14" fontId="15" fillId="0" borderId="77" xfId="18956" applyNumberFormat="1" applyFont="1" applyFill="1" applyBorder="1" applyAlignment="1">
      <alignment horizontal="left" vertical="top" wrapText="1"/>
    </xf>
    <xf numFmtId="14" fontId="13" fillId="0" borderId="35" xfId="5" applyNumberFormat="1" applyFont="1" applyFill="1" applyBorder="1" applyAlignment="1">
      <alignment horizontal="center" vertical="center" wrapText="1"/>
    </xf>
    <xf numFmtId="0" fontId="13" fillId="0" borderId="54" xfId="5" applyNumberFormat="1" applyFont="1" applyFill="1" applyBorder="1" applyAlignment="1">
      <alignment horizontal="left" vertical="center" wrapText="1"/>
    </xf>
    <xf numFmtId="169" fontId="13" fillId="0" borderId="0" xfId="5" quotePrefix="1" applyNumberFormat="1" applyFont="1" applyFill="1" applyBorder="1" applyAlignment="1">
      <alignment horizontal="center" vertical="center" wrapText="1"/>
    </xf>
    <xf numFmtId="169" fontId="13" fillId="0" borderId="37" xfId="5" applyNumberFormat="1" applyFont="1" applyFill="1" applyBorder="1" applyAlignment="1">
      <alignment horizontal="center" vertical="center" wrapText="1"/>
    </xf>
    <xf numFmtId="0" fontId="15" fillId="0" borderId="72" xfId="6" applyNumberFormat="1" applyFont="1" applyFill="1" applyBorder="1" applyAlignment="1">
      <alignment horizontal="left" vertical="center" wrapText="1"/>
    </xf>
    <xf numFmtId="14" fontId="15" fillId="39" borderId="80" xfId="18257" applyNumberFormat="1" applyFont="1" applyFill="1" applyBorder="1" applyAlignment="1">
      <alignment horizontal="center" vertical="center"/>
    </xf>
    <xf numFmtId="14" fontId="13" fillId="39" borderId="80" xfId="5" applyNumberFormat="1" applyFont="1" applyFill="1" applyBorder="1" applyAlignment="1">
      <alignment horizontal="center" vertical="center"/>
    </xf>
    <xf numFmtId="0" fontId="13" fillId="39" borderId="80" xfId="5" applyFont="1" applyFill="1" applyBorder="1" applyAlignment="1">
      <alignment vertical="center" wrapText="1"/>
    </xf>
    <xf numFmtId="14" fontId="13" fillId="39" borderId="80" xfId="5" applyNumberFormat="1" applyFont="1" applyFill="1" applyBorder="1" applyAlignment="1">
      <alignment vertical="center" wrapText="1"/>
    </xf>
    <xf numFmtId="42" fontId="13" fillId="39" borderId="80" xfId="5" applyNumberFormat="1" applyFont="1" applyFill="1" applyBorder="1" applyAlignment="1">
      <alignment vertical="center"/>
    </xf>
    <xf numFmtId="0" fontId="13" fillId="39" borderId="86" xfId="5" applyFont="1" applyFill="1" applyBorder="1" applyAlignment="1">
      <alignment horizontal="center" vertical="center" wrapText="1"/>
    </xf>
    <xf numFmtId="0" fontId="13" fillId="39" borderId="85" xfId="5" applyFont="1" applyFill="1" applyBorder="1" applyAlignment="1">
      <alignment horizontal="center" vertical="top" wrapText="1"/>
    </xf>
    <xf numFmtId="14" fontId="15" fillId="39" borderId="81" xfId="18956" applyNumberFormat="1" applyFont="1" applyFill="1" applyBorder="1" applyAlignment="1">
      <alignment horizontal="center" vertical="center"/>
    </xf>
    <xf numFmtId="14" fontId="15" fillId="39" borderId="80" xfId="18956" applyNumberFormat="1" applyFont="1" applyFill="1" applyBorder="1" applyAlignment="1">
      <alignment horizontal="left" vertical="top" wrapText="1"/>
    </xf>
    <xf numFmtId="0" fontId="15" fillId="39" borderId="86" xfId="18956" applyFont="1" applyFill="1" applyBorder="1" applyAlignment="1">
      <alignment horizontal="center" vertical="center"/>
    </xf>
    <xf numFmtId="0" fontId="15" fillId="39" borderId="85" xfId="18956" applyFont="1" applyFill="1" applyBorder="1" applyAlignment="1">
      <alignment horizontal="center" vertical="center"/>
    </xf>
    <xf numFmtId="0" fontId="15" fillId="39" borderId="87" xfId="18956" applyFont="1" applyFill="1" applyBorder="1" applyAlignment="1">
      <alignment horizontal="center" vertical="center" wrapText="1"/>
    </xf>
    <xf numFmtId="0" fontId="15" fillId="39" borderId="84" xfId="18956" applyFont="1" applyFill="1" applyBorder="1" applyAlignment="1">
      <alignment horizontal="center" vertical="center" wrapText="1"/>
    </xf>
    <xf numFmtId="0" fontId="13" fillId="39" borderId="80" xfId="5" quotePrefix="1" applyFont="1" applyFill="1" applyBorder="1" applyAlignment="1">
      <alignment horizontal="center" vertical="center" wrapText="1"/>
    </xf>
    <xf numFmtId="169" fontId="15" fillId="39" borderId="79" xfId="6" quotePrefix="1" applyNumberFormat="1" applyFont="1" applyFill="1" applyBorder="1" applyAlignment="1">
      <alignment horizontal="center" vertical="center"/>
    </xf>
    <xf numFmtId="14" fontId="13" fillId="39" borderId="81" xfId="5" applyNumberFormat="1" applyFont="1" applyFill="1" applyBorder="1" applyAlignment="1">
      <alignment horizontal="center" vertical="center" wrapText="1"/>
    </xf>
    <xf numFmtId="0" fontId="13" fillId="39" borderId="89" xfId="5" applyNumberFormat="1" applyFont="1" applyFill="1" applyBorder="1" applyAlignment="1">
      <alignment horizontal="left" vertical="center" wrapText="1"/>
    </xf>
    <xf numFmtId="169" fontId="15" fillId="39" borderId="80" xfId="6" quotePrefix="1" applyNumberFormat="1" applyFont="1" applyFill="1" applyBorder="1" applyAlignment="1">
      <alignment horizontal="center" vertical="center"/>
    </xf>
    <xf numFmtId="0" fontId="15" fillId="39" borderId="86" xfId="6" applyNumberFormat="1" applyFont="1" applyFill="1" applyBorder="1" applyAlignment="1">
      <alignment horizontal="left" vertical="center" wrapText="1"/>
    </xf>
    <xf numFmtId="169" fontId="13" fillId="39" borderId="79" xfId="5" applyNumberFormat="1" applyFont="1" applyFill="1" applyBorder="1" applyAlignment="1">
      <alignment horizontal="center" vertical="center" wrapText="1"/>
    </xf>
    <xf numFmtId="14" fontId="15" fillId="0" borderId="14" xfId="18956" applyNumberFormat="1" applyFont="1" applyFill="1" applyBorder="1" applyAlignment="1">
      <alignment horizontal="center" vertical="center"/>
    </xf>
    <xf numFmtId="0" fontId="15" fillId="0" borderId="11" xfId="18956" applyNumberFormat="1" applyFont="1" applyFill="1" applyBorder="1" applyAlignment="1">
      <alignment horizontal="left" vertical="center" wrapText="1"/>
    </xf>
    <xf numFmtId="169" fontId="13" fillId="0" borderId="10" xfId="5" applyNumberFormat="1" applyFont="1" applyFill="1" applyBorder="1" applyAlignment="1"/>
    <xf numFmtId="0" fontId="13" fillId="0" borderId="10" xfId="5" applyNumberFormat="1" applyFont="1" applyFill="1" applyBorder="1" applyAlignment="1">
      <alignment horizontal="left" wrapText="1"/>
    </xf>
    <xf numFmtId="0" fontId="13" fillId="39" borderId="0" xfId="5" applyFont="1" applyFill="1"/>
    <xf numFmtId="0" fontId="13" fillId="0" borderId="0" xfId="5" applyFont="1" applyFill="1" applyAlignment="1"/>
    <xf numFmtId="0" fontId="13" fillId="0" borderId="0" xfId="5" applyFont="1" applyFill="1"/>
    <xf numFmtId="0" fontId="55" fillId="0" borderId="0" xfId="0" applyFont="1" applyAlignment="1">
      <alignment vertical="top"/>
    </xf>
    <xf numFmtId="0" fontId="55" fillId="0" borderId="0" xfId="0" applyFont="1" applyAlignment="1">
      <alignment horizontal="left" vertical="top" wrapText="1"/>
    </xf>
    <xf numFmtId="0" fontId="15" fillId="0" borderId="92" xfId="18956" applyFont="1" applyFill="1" applyBorder="1" applyAlignment="1">
      <alignment horizontal="center" wrapText="1"/>
    </xf>
    <xf numFmtId="42" fontId="13" fillId="0" borderId="92" xfId="5" applyNumberFormat="1" applyFont="1" applyFill="1" applyBorder="1" applyAlignment="1">
      <alignment horizontal="center" vertical="center"/>
    </xf>
    <xf numFmtId="169" fontId="15" fillId="0" borderId="92" xfId="6" quotePrefix="1" applyNumberFormat="1" applyFont="1" applyFill="1" applyBorder="1" applyAlignment="1">
      <alignment horizontal="center" vertical="center"/>
    </xf>
    <xf numFmtId="0" fontId="13" fillId="0" borderId="92" xfId="5" quotePrefix="1" applyFont="1" applyFill="1" applyBorder="1" applyAlignment="1">
      <alignment horizontal="center" vertical="center" wrapText="1"/>
    </xf>
    <xf numFmtId="14" fontId="15" fillId="0" borderId="92" xfId="18956" applyNumberFormat="1" applyFont="1" applyFill="1" applyBorder="1" applyAlignment="1">
      <alignment horizontal="left" vertical="top" wrapText="1"/>
    </xf>
    <xf numFmtId="14" fontId="13" fillId="0" borderId="92" xfId="5" applyNumberFormat="1" applyFont="1" applyFill="1" applyBorder="1" applyAlignment="1">
      <alignment vertical="center" wrapText="1"/>
    </xf>
    <xf numFmtId="14" fontId="15" fillId="0" borderId="92" xfId="18257" applyNumberFormat="1" applyFont="1" applyFill="1" applyBorder="1" applyAlignment="1">
      <alignment horizontal="center" vertical="center"/>
    </xf>
    <xf numFmtId="14" fontId="15" fillId="0" borderId="92" xfId="18257" applyNumberFormat="1" applyFont="1" applyFill="1" applyBorder="1" applyAlignment="1">
      <alignment horizontal="center"/>
    </xf>
    <xf numFmtId="169" fontId="13" fillId="0" borderId="92" xfId="5" applyNumberFormat="1" applyFont="1" applyFill="1" applyBorder="1" applyAlignment="1"/>
    <xf numFmtId="14" fontId="15" fillId="0" borderId="92" xfId="18956" applyNumberFormat="1" applyFont="1" applyFill="1" applyBorder="1" applyAlignment="1">
      <alignment horizontal="center" vertical="center" wrapText="1"/>
    </xf>
    <xf numFmtId="0" fontId="13" fillId="0" borderId="92" xfId="5" applyNumberFormat="1" applyFont="1" applyFill="1" applyBorder="1" applyAlignment="1">
      <alignment horizontal="left" vertical="center" wrapText="1"/>
    </xf>
    <xf numFmtId="0" fontId="13" fillId="0" borderId="92" xfId="5" applyFont="1" applyFill="1" applyBorder="1" applyAlignment="1">
      <alignment vertical="top" wrapText="1"/>
    </xf>
    <xf numFmtId="0" fontId="13" fillId="0" borderId="92" xfId="5" quotePrefix="1" applyFont="1" applyFill="1" applyBorder="1" applyAlignment="1">
      <alignment horizontal="left" vertical="center" wrapText="1"/>
    </xf>
    <xf numFmtId="14" fontId="15" fillId="0" borderId="92" xfId="18956" applyNumberFormat="1" applyFont="1" applyFill="1" applyBorder="1" applyAlignment="1">
      <alignment horizontal="left" vertical="center" wrapText="1"/>
    </xf>
    <xf numFmtId="165" fontId="15" fillId="0" borderId="92" xfId="6" quotePrefix="1" applyNumberFormat="1" applyFont="1" applyFill="1" applyBorder="1" applyAlignment="1">
      <alignment horizontal="center" vertical="center"/>
    </xf>
    <xf numFmtId="0" fontId="15" fillId="0" borderId="92" xfId="6" applyNumberFormat="1" applyFont="1" applyFill="1" applyBorder="1" applyAlignment="1">
      <alignment horizontal="left" vertical="center"/>
    </xf>
    <xf numFmtId="0" fontId="13" fillId="0" borderId="92" xfId="5" applyNumberFormat="1" applyFont="1" applyFill="1" applyBorder="1" applyAlignment="1">
      <alignment vertical="center" wrapText="1"/>
    </xf>
    <xf numFmtId="42" fontId="13" fillId="0" borderId="92" xfId="5" applyNumberFormat="1" applyFont="1" applyFill="1" applyBorder="1" applyAlignment="1">
      <alignment horizontal="center" vertical="center" wrapText="1"/>
    </xf>
    <xf numFmtId="0" fontId="13" fillId="0" borderId="92" xfId="5" applyNumberFormat="1" applyFont="1" applyFill="1" applyBorder="1" applyAlignment="1">
      <alignment vertical="center"/>
    </xf>
    <xf numFmtId="165" fontId="13" fillId="0" borderId="92" xfId="5" applyNumberFormat="1" applyFont="1" applyFill="1" applyBorder="1" applyAlignment="1">
      <alignment vertical="center"/>
    </xf>
    <xf numFmtId="10" fontId="13" fillId="0" borderId="92" xfId="5" applyNumberFormat="1" applyFont="1" applyFill="1" applyBorder="1" applyAlignment="1">
      <alignment horizontal="center" vertical="center"/>
    </xf>
    <xf numFmtId="0" fontId="13" fillId="0" borderId="92" xfId="5" applyFont="1" applyFill="1" applyBorder="1" applyAlignment="1"/>
    <xf numFmtId="0" fontId="13" fillId="0" borderId="92" xfId="5" applyFont="1" applyFill="1" applyBorder="1"/>
    <xf numFmtId="0" fontId="13" fillId="0" borderId="92" xfId="5" applyFont="1" applyFill="1" applyBorder="1" applyAlignment="1">
      <alignment wrapText="1"/>
    </xf>
    <xf numFmtId="0" fontId="13" fillId="0" borderId="0" xfId="5" applyFont="1" applyFill="1" applyBorder="1" applyAlignment="1">
      <alignment wrapText="1"/>
    </xf>
    <xf numFmtId="0" fontId="13" fillId="0" borderId="0" xfId="5" applyFont="1" applyFill="1" applyBorder="1" applyAlignment="1">
      <alignment horizontal="left" wrapText="1"/>
    </xf>
    <xf numFmtId="42" fontId="13" fillId="0" borderId="77" xfId="5" applyNumberFormat="1" applyFont="1" applyFill="1" applyBorder="1" applyAlignment="1">
      <alignment horizontal="center" vertical="center"/>
    </xf>
    <xf numFmtId="0" fontId="13" fillId="0" borderId="72"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77"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72"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5" fillId="0" borderId="77" xfId="18956" applyNumberFormat="1" applyFont="1" applyFill="1" applyBorder="1" applyAlignment="1">
      <alignment horizontal="center" vertical="center" wrapText="1"/>
    </xf>
    <xf numFmtId="14" fontId="15" fillId="0" borderId="77"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77" xfId="5" applyFont="1" applyFill="1" applyBorder="1" applyAlignment="1">
      <alignment horizontal="center" vertical="center" wrapText="1"/>
    </xf>
    <xf numFmtId="0" fontId="13" fillId="0" borderId="38" xfId="5" applyFont="1" applyFill="1" applyBorder="1" applyAlignment="1">
      <alignment horizontal="center" vertical="center" wrapText="1"/>
    </xf>
    <xf numFmtId="0" fontId="13" fillId="0" borderId="10" xfId="5" applyFont="1" applyFill="1" applyBorder="1" applyAlignment="1">
      <alignment horizontal="center" vertical="center" wrapText="1"/>
    </xf>
    <xf numFmtId="0" fontId="13" fillId="0" borderId="48" xfId="5" applyFont="1" applyFill="1" applyBorder="1" applyAlignment="1">
      <alignment horizontal="left" vertical="center" wrapText="1"/>
    </xf>
    <xf numFmtId="0" fontId="13" fillId="0" borderId="10" xfId="5" applyFont="1" applyFill="1" applyBorder="1" applyAlignment="1">
      <alignment horizontal="left" vertical="center" wrapText="1"/>
    </xf>
    <xf numFmtId="0" fontId="15" fillId="0" borderId="76"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34" xfId="18956" applyFont="1" applyFill="1" applyBorder="1" applyAlignment="1">
      <alignment horizontal="center" vertical="top" wrapText="1"/>
    </xf>
    <xf numFmtId="0" fontId="15" fillId="0" borderId="5" xfId="18956" applyFont="1" applyFill="1" applyBorder="1" applyAlignment="1">
      <alignment horizontal="center" vertical="top" wrapText="1"/>
    </xf>
    <xf numFmtId="0" fontId="15" fillId="0" borderId="32" xfId="18956" applyFont="1" applyFill="1" applyBorder="1" applyAlignment="1">
      <alignment horizontal="center" vertical="top" wrapText="1"/>
    </xf>
    <xf numFmtId="0" fontId="13" fillId="0" borderId="77"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0" fontId="13" fillId="0" borderId="38" xfId="5" applyFont="1" applyFill="1" applyBorder="1" applyAlignment="1">
      <alignment horizontal="left" vertical="center" wrapText="1"/>
    </xf>
    <xf numFmtId="14" fontId="13" fillId="0" borderId="92" xfId="5" applyNumberFormat="1" applyFont="1" applyFill="1" applyBorder="1" applyAlignment="1">
      <alignment horizontal="center" vertical="center"/>
    </xf>
    <xf numFmtId="0" fontId="13" fillId="0" borderId="92" xfId="5" applyFont="1" applyFill="1" applyBorder="1" applyAlignment="1">
      <alignment horizontal="center" vertical="center" wrapText="1"/>
    </xf>
    <xf numFmtId="0" fontId="13" fillId="0" borderId="92" xfId="5" applyFont="1" applyFill="1" applyBorder="1" applyAlignment="1">
      <alignment horizontal="left" vertical="center" wrapText="1"/>
    </xf>
    <xf numFmtId="0" fontId="13" fillId="0" borderId="34"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5" fillId="0" borderId="34" xfId="18956" applyFont="1" applyFill="1" applyBorder="1" applyAlignment="1">
      <alignment horizontal="center" vertical="center"/>
    </xf>
    <xf numFmtId="0" fontId="15" fillId="0" borderId="32" xfId="18956" applyFont="1" applyFill="1" applyBorder="1" applyAlignment="1">
      <alignment horizontal="center" vertical="center"/>
    </xf>
    <xf numFmtId="14" fontId="13" fillId="0" borderId="77"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3" fillId="0" borderId="72"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1" fillId="0" borderId="12" xfId="18956" applyFont="1" applyFill="1" applyBorder="1" applyAlignment="1">
      <alignment horizontal="center" wrapText="1"/>
    </xf>
    <xf numFmtId="42" fontId="13" fillId="0" borderId="92" xfId="5" applyNumberFormat="1" applyFont="1" applyFill="1" applyBorder="1" applyAlignment="1">
      <alignment vertical="center"/>
    </xf>
    <xf numFmtId="0" fontId="13" fillId="0" borderId="75" xfId="5" applyFont="1" applyFill="1" applyBorder="1" applyAlignment="1">
      <alignment horizontal="center" vertical="center" wrapText="1"/>
    </xf>
    <xf numFmtId="0" fontId="15" fillId="0" borderId="10" xfId="6" quotePrefix="1" applyNumberFormat="1" applyFont="1" applyFill="1" applyBorder="1" applyAlignment="1">
      <alignment horizontal="center" vertical="center"/>
    </xf>
    <xf numFmtId="42" fontId="13" fillId="0" borderId="77" xfId="5" applyNumberFormat="1" applyFont="1" applyFill="1" applyBorder="1" applyAlignment="1">
      <alignment vertical="center"/>
    </xf>
    <xf numFmtId="42" fontId="13" fillId="0" borderId="10" xfId="5" applyNumberFormat="1" applyFont="1" applyFill="1" applyBorder="1" applyAlignment="1">
      <alignment vertical="center"/>
    </xf>
    <xf numFmtId="169" fontId="15" fillId="0" borderId="77" xfId="6" quotePrefix="1" applyNumberFormat="1" applyFont="1" applyFill="1" applyBorder="1" applyAlignment="1">
      <alignment horizontal="center" vertical="center"/>
    </xf>
    <xf numFmtId="169" fontId="15" fillId="0" borderId="10" xfId="6" quotePrefix="1" applyNumberFormat="1" applyFont="1" applyFill="1" applyBorder="1" applyAlignment="1">
      <alignment horizontal="center" vertical="center"/>
    </xf>
    <xf numFmtId="0" fontId="15" fillId="0" borderId="5" xfId="18956"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92" xfId="5" applyNumberFormat="1" applyFont="1" applyFill="1" applyBorder="1" applyAlignment="1">
      <alignment horizontal="left" vertical="center" wrapText="1"/>
    </xf>
    <xf numFmtId="169" fontId="13" fillId="0" borderId="20" xfId="5" quotePrefix="1" applyNumberFormat="1" applyFont="1" applyFill="1" applyBorder="1" applyAlignment="1">
      <alignment horizontal="center" vertical="center" wrapText="1"/>
    </xf>
    <xf numFmtId="0" fontId="13" fillId="0" borderId="11" xfId="5"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5" fillId="0" borderId="13" xfId="18956" applyFont="1" applyFill="1" applyBorder="1" applyAlignment="1">
      <alignment horizontal="center" vertical="center" wrapText="1"/>
    </xf>
    <xf numFmtId="0" fontId="15" fillId="0" borderId="36" xfId="18956" applyFont="1" applyFill="1" applyBorder="1" applyAlignment="1">
      <alignment horizontal="center" vertical="center" wrapText="1"/>
    </xf>
    <xf numFmtId="0" fontId="15" fillId="0" borderId="4" xfId="18956" applyFont="1" applyFill="1" applyBorder="1" applyAlignment="1">
      <alignment horizontal="center" vertical="center" wrapText="1"/>
    </xf>
    <xf numFmtId="0" fontId="15" fillId="0" borderId="33" xfId="18956" applyFont="1" applyFill="1" applyBorder="1" applyAlignment="1">
      <alignment horizontal="center" vertical="center" wrapText="1"/>
    </xf>
    <xf numFmtId="165" fontId="13" fillId="0" borderId="10" xfId="5" applyNumberFormat="1" applyFont="1" applyFill="1" applyBorder="1" applyAlignment="1">
      <alignment vertical="center"/>
    </xf>
    <xf numFmtId="0" fontId="13" fillId="0" borderId="34" xfId="5" applyFont="1" applyFill="1" applyBorder="1" applyAlignment="1">
      <alignment horizontal="center" vertical="top"/>
    </xf>
    <xf numFmtId="14" fontId="13" fillId="0" borderId="10" xfId="5" applyNumberFormat="1" applyFont="1" applyFill="1" applyBorder="1" applyAlignment="1">
      <alignment horizontal="center" vertical="center"/>
    </xf>
    <xf numFmtId="0" fontId="13" fillId="0" borderId="12" xfId="5" applyFont="1" applyFill="1" applyBorder="1" applyAlignment="1">
      <alignment horizontal="center" vertical="center"/>
    </xf>
    <xf numFmtId="0" fontId="13" fillId="0" borderId="0" xfId="5" applyFont="1" applyFill="1" applyAlignment="1"/>
    <xf numFmtId="14" fontId="15" fillId="0" borderId="10" xfId="18956" applyNumberFormat="1" applyFont="1" applyFill="1" applyBorder="1" applyAlignment="1">
      <alignment horizontal="left" vertical="top" wrapText="1"/>
    </xf>
    <xf numFmtId="0" fontId="15" fillId="0" borderId="88" xfId="18956" applyFont="1" applyFill="1" applyBorder="1" applyAlignment="1">
      <alignment horizontal="center" vertical="center" wrapText="1"/>
    </xf>
    <xf numFmtId="0" fontId="15" fillId="0" borderId="73" xfId="18956" applyFont="1" applyFill="1" applyBorder="1" applyAlignment="1">
      <alignment horizontal="center" vertical="center" wrapText="1"/>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4" xfId="18956" applyFont="1" applyFill="1" applyBorder="1" applyAlignment="1">
      <alignment horizontal="left" vertical="center" wrapText="1"/>
    </xf>
    <xf numFmtId="42" fontId="13" fillId="0" borderId="38" xfId="5" applyNumberFormat="1" applyFont="1" applyFill="1" applyBorder="1" applyAlignment="1">
      <alignment vertical="center"/>
    </xf>
    <xf numFmtId="0" fontId="13" fillId="0" borderId="0" xfId="5" applyFont="1" applyFill="1"/>
    <xf numFmtId="0" fontId="8" fillId="0" borderId="0" xfId="5" applyFont="1" applyFill="1" applyBorder="1" applyAlignment="1">
      <alignment horizontal="right" wrapText="1"/>
    </xf>
    <xf numFmtId="0" fontId="13" fillId="0" borderId="0" xfId="5" applyFont="1" applyFill="1" applyBorder="1"/>
    <xf numFmtId="0" fontId="13" fillId="0" borderId="0" xfId="5" applyFont="1" applyFill="1" applyBorder="1" applyAlignment="1">
      <alignment horizontal="left" vertical="top" wrapText="1"/>
    </xf>
    <xf numFmtId="42" fontId="13" fillId="0" borderId="17" xfId="5" applyNumberFormat="1" applyFont="1" applyFill="1" applyBorder="1" applyAlignment="1">
      <alignment vertical="center"/>
    </xf>
    <xf numFmtId="14" fontId="15" fillId="0" borderId="73" xfId="18956" applyNumberFormat="1" applyFont="1" applyFill="1" applyBorder="1" applyAlignment="1">
      <alignment horizontal="center" vertical="center" wrapText="1"/>
    </xf>
    <xf numFmtId="1" fontId="38" fillId="0" borderId="92" xfId="18956" applyNumberFormat="1" applyFont="1" applyFill="1" applyBorder="1" applyAlignment="1">
      <alignment horizontal="center" vertical="center" wrapText="1"/>
    </xf>
    <xf numFmtId="14" fontId="13" fillId="0" borderId="17" xfId="5" applyNumberFormat="1" applyFont="1" applyFill="1" applyBorder="1" applyAlignment="1">
      <alignment horizontal="center" vertical="center"/>
    </xf>
    <xf numFmtId="0" fontId="13" fillId="0" borderId="92" xfId="5" applyFont="1" applyFill="1" applyBorder="1" applyAlignment="1">
      <alignment horizontal="center" vertical="center"/>
    </xf>
    <xf numFmtId="0" fontId="13" fillId="0" borderId="17" xfId="5" applyFont="1" applyFill="1" applyBorder="1" applyAlignment="1">
      <alignment vertical="center" wrapText="1"/>
    </xf>
    <xf numFmtId="0" fontId="13" fillId="0" borderId="92" xfId="5" applyFont="1" applyFill="1" applyBorder="1" applyAlignment="1">
      <alignment vertical="center" wrapText="1"/>
    </xf>
    <xf numFmtId="0" fontId="11" fillId="0" borderId="0" xfId="18956" applyFont="1" applyFill="1" applyAlignment="1">
      <alignment horizontal="center"/>
    </xf>
    <xf numFmtId="0" fontId="13" fillId="0" borderId="0" xfId="5" applyFont="1" applyFill="1" applyBorder="1" applyAlignment="1">
      <alignment horizontal="left"/>
    </xf>
    <xf numFmtId="42" fontId="8" fillId="0" borderId="21" xfId="5" applyNumberFormat="1" applyFont="1" applyFill="1" applyBorder="1" applyAlignment="1"/>
    <xf numFmtId="14" fontId="13" fillId="0" borderId="80" xfId="5" applyNumberFormat="1" applyFont="1" applyFill="1" applyBorder="1" applyAlignment="1">
      <alignment horizontal="center" vertical="center"/>
    </xf>
    <xf numFmtId="0" fontId="13" fillId="0" borderId="80" xfId="5" applyFont="1" applyFill="1" applyBorder="1" applyAlignment="1">
      <alignment vertical="center" wrapText="1"/>
    </xf>
    <xf numFmtId="42" fontId="8" fillId="0" borderId="21" xfId="5" applyNumberFormat="1" applyFont="1" applyFill="1" applyBorder="1"/>
    <xf numFmtId="0" fontId="8" fillId="0" borderId="0" xfId="5" applyFont="1" applyFill="1" applyBorder="1" applyAlignment="1">
      <alignment horizontal="center"/>
    </xf>
    <xf numFmtId="42" fontId="13" fillId="0" borderId="80" xfId="5" applyNumberFormat="1" applyFont="1" applyFill="1" applyBorder="1" applyAlignment="1">
      <alignment vertical="center"/>
    </xf>
    <xf numFmtId="0" fontId="8" fillId="0" borderId="0" xfId="5" applyFont="1" applyFill="1" applyBorder="1" applyAlignment="1">
      <alignment horizontal="center" wrapText="1"/>
    </xf>
    <xf numFmtId="0" fontId="13" fillId="0" borderId="80" xfId="5" applyFont="1" applyFill="1" applyBorder="1" applyAlignment="1">
      <alignment horizontal="center" vertical="center" wrapText="1"/>
    </xf>
    <xf numFmtId="0" fontId="13" fillId="0" borderId="0" xfId="5" applyFont="1" applyFill="1" applyAlignment="1">
      <alignment horizontal="center" wrapText="1"/>
    </xf>
    <xf numFmtId="14" fontId="13" fillId="0" borderId="40"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0" fontId="13" fillId="0" borderId="77" xfId="5" applyFont="1" applyFill="1" applyBorder="1" applyAlignment="1">
      <alignment vertical="center" wrapText="1"/>
    </xf>
    <xf numFmtId="0" fontId="13" fillId="0" borderId="10" xfId="5" applyFont="1" applyFill="1" applyBorder="1" applyAlignment="1">
      <alignment vertical="center" wrapText="1"/>
    </xf>
    <xf numFmtId="0" fontId="13" fillId="0" borderId="13" xfId="5" applyFont="1" applyFill="1" applyBorder="1" applyAlignment="1">
      <alignment horizontal="center" vertical="center"/>
    </xf>
    <xf numFmtId="0" fontId="13" fillId="0" borderId="77" xfId="5" applyFont="1" applyFill="1" applyBorder="1" applyAlignment="1">
      <alignment horizontal="left" vertical="center"/>
    </xf>
    <xf numFmtId="0" fontId="12" fillId="0" borderId="0" xfId="18370" applyFill="1" applyBorder="1"/>
    <xf numFmtId="0" fontId="13" fillId="0" borderId="77"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14" fontId="13" fillId="0" borderId="76" xfId="5" applyNumberFormat="1" applyFont="1" applyFill="1" applyBorder="1" applyAlignment="1">
      <alignment horizontal="center" vertic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20" xfId="5" applyFont="1" applyFill="1" applyBorder="1" applyAlignment="1">
      <alignment horizontal="center" vertical="center"/>
    </xf>
    <xf numFmtId="14" fontId="13" fillId="0" borderId="83" xfId="5" applyNumberFormat="1" applyFont="1" applyFill="1" applyBorder="1" applyAlignment="1">
      <alignment horizontal="center" vertical="center"/>
    </xf>
    <xf numFmtId="165" fontId="13" fillId="0" borderId="42" xfId="5" applyNumberFormat="1" applyFont="1" applyFill="1" applyBorder="1" applyAlignment="1">
      <alignment horizontal="center" vertical="center"/>
    </xf>
    <xf numFmtId="0" fontId="13" fillId="0" borderId="46" xfId="5" applyFont="1" applyFill="1" applyBorder="1" applyAlignment="1">
      <alignment horizontal="center" vertical="center"/>
    </xf>
    <xf numFmtId="14" fontId="13" fillId="0" borderId="13"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0" fontId="13" fillId="0" borderId="42" xfId="5" applyFont="1" applyFill="1" applyBorder="1" applyAlignment="1">
      <alignment horizontal="center" vertical="center" wrapText="1"/>
    </xf>
    <xf numFmtId="0" fontId="13" fillId="0" borderId="77"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0" fontId="13" fillId="0" borderId="0" xfId="18370" applyFont="1" applyFill="1" applyBorder="1" applyAlignment="1">
      <alignment wrapText="1"/>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0" fontId="13" fillId="0" borderId="20" xfId="5" applyFont="1" applyFill="1" applyBorder="1" applyAlignment="1">
      <alignment horizontal="center" vertical="center" wrapText="1"/>
    </xf>
    <xf numFmtId="0" fontId="13" fillId="0" borderId="0" xfId="18370" applyFont="1" applyFill="1" applyBorder="1" applyAlignment="1"/>
    <xf numFmtId="42" fontId="13" fillId="0" borderId="20" xfId="5" applyNumberFormat="1" applyFont="1" applyFill="1" applyBorder="1" applyAlignment="1">
      <alignment vertical="center"/>
    </xf>
    <xf numFmtId="42" fontId="13" fillId="0" borderId="37" xfId="5" applyNumberFormat="1" applyFont="1" applyFill="1" applyBorder="1" applyAlignment="1">
      <alignment vertical="center"/>
    </xf>
    <xf numFmtId="0" fontId="13" fillId="0" borderId="20" xfId="5" applyFont="1" applyFill="1" applyBorder="1" applyAlignment="1">
      <alignment vertical="center"/>
    </xf>
    <xf numFmtId="0" fontId="13" fillId="0" borderId="49" xfId="18956" applyFont="1" applyFill="1" applyBorder="1" applyAlignment="1">
      <alignment horizontal="center" vertical="center" wrapText="1"/>
    </xf>
    <xf numFmtId="0" fontId="13" fillId="0" borderId="50" xfId="18956" applyFont="1" applyFill="1" applyBorder="1" applyAlignment="1">
      <alignment horizontal="center" wrapText="1"/>
    </xf>
    <xf numFmtId="14" fontId="13" fillId="0" borderId="51" xfId="18956" applyNumberFormat="1" applyFont="1" applyFill="1" applyBorder="1" applyAlignment="1">
      <alignment horizontal="center" vertical="center"/>
    </xf>
    <xf numFmtId="14" fontId="13" fillId="0" borderId="49" xfId="18956" applyNumberFormat="1" applyFont="1" applyFill="1" applyBorder="1" applyAlignment="1">
      <alignment horizontal="left" vertical="center" wrapText="1"/>
    </xf>
    <xf numFmtId="0" fontId="13" fillId="0" borderId="49" xfId="18956" applyFont="1" applyFill="1" applyBorder="1" applyAlignment="1">
      <alignment horizontal="center" vertical="center"/>
    </xf>
    <xf numFmtId="0" fontId="13" fillId="0" borderId="50" xfId="18956" applyFont="1" applyFill="1" applyBorder="1" applyAlignment="1">
      <alignment horizontal="center" vertical="center"/>
    </xf>
    <xf numFmtId="14" fontId="13" fillId="0" borderId="81" xfId="18956" applyNumberFormat="1" applyFont="1" applyFill="1" applyBorder="1" applyAlignment="1">
      <alignment horizontal="center" vertical="center"/>
    </xf>
    <xf numFmtId="14" fontId="13" fillId="0" borderId="80" xfId="18956" applyNumberFormat="1" applyFont="1" applyFill="1" applyBorder="1" applyAlignment="1">
      <alignment horizontal="left" vertical="center" wrapText="1"/>
    </xf>
    <xf numFmtId="0" fontId="13" fillId="0" borderId="86" xfId="18956" applyFont="1" applyFill="1" applyBorder="1" applyAlignment="1">
      <alignment horizontal="center" vertical="center"/>
    </xf>
    <xf numFmtId="165" fontId="13" fillId="0" borderId="20"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4" fontId="13" fillId="0" borderId="19" xfId="18956" applyNumberFormat="1" applyFont="1" applyFill="1" applyBorder="1" applyAlignment="1">
      <alignment horizontal="center" vertical="center"/>
    </xf>
    <xf numFmtId="14" fontId="13" fillId="0" borderId="10" xfId="18956" applyNumberFormat="1" applyFont="1" applyFill="1" applyBorder="1" applyAlignment="1">
      <alignment horizontal="left" vertical="center" wrapText="1"/>
    </xf>
    <xf numFmtId="0" fontId="13" fillId="0" borderId="11" xfId="18956" applyFont="1" applyFill="1" applyBorder="1" applyAlignment="1">
      <alignment horizontal="center" vertical="center"/>
    </xf>
    <xf numFmtId="14" fontId="13" fillId="0" borderId="83" xfId="18956" applyNumberFormat="1" applyFont="1" applyFill="1" applyBorder="1" applyAlignment="1">
      <alignment horizontal="center" vertical="center"/>
    </xf>
    <xf numFmtId="14" fontId="13" fillId="0" borderId="92" xfId="18956" applyNumberFormat="1" applyFont="1" applyFill="1" applyBorder="1" applyAlignment="1">
      <alignment horizontal="left" vertical="center" wrapText="1"/>
    </xf>
    <xf numFmtId="0" fontId="13" fillId="0" borderId="75" xfId="18956" applyFont="1" applyFill="1" applyBorder="1" applyAlignment="1">
      <alignment horizontal="center" vertical="center"/>
    </xf>
    <xf numFmtId="0" fontId="13" fillId="0" borderId="13" xfId="18956" applyFont="1" applyFill="1" applyBorder="1" applyAlignment="1">
      <alignment horizontal="center" vertical="top" wrapText="1"/>
    </xf>
    <xf numFmtId="169" fontId="13" fillId="0" borderId="20" xfId="6" quotePrefix="1" applyNumberFormat="1" applyFont="1" applyFill="1" applyBorder="1" applyAlignment="1">
      <alignment horizontal="center" vertical="center"/>
    </xf>
    <xf numFmtId="165" fontId="13" fillId="0" borderId="92" xfId="6" quotePrefix="1" applyNumberFormat="1" applyFont="1" applyFill="1" applyBorder="1" applyAlignment="1">
      <alignment horizontal="center" vertical="center"/>
    </xf>
    <xf numFmtId="14" fontId="15" fillId="0" borderId="92" xfId="18956" applyNumberFormat="1" applyFont="1" applyFill="1" applyBorder="1" applyAlignment="1">
      <alignment horizontal="center" vertical="center"/>
    </xf>
    <xf numFmtId="0" fontId="49" fillId="15" borderId="93" xfId="0" applyFont="1" applyFill="1" applyBorder="1" applyAlignment="1">
      <alignment horizontal="center"/>
    </xf>
    <xf numFmtId="0" fontId="3" fillId="0" borderId="93" xfId="0" applyFont="1" applyBorder="1"/>
    <xf numFmtId="14" fontId="3" fillId="0" borderId="93" xfId="0" applyNumberFormat="1" applyFont="1" applyBorder="1"/>
    <xf numFmtId="14" fontId="49" fillId="15" borderId="93" xfId="0" applyNumberFormat="1" applyFont="1" applyFill="1" applyBorder="1" applyAlignment="1">
      <alignment horizontal="center"/>
    </xf>
    <xf numFmtId="7" fontId="3" fillId="0" borderId="93" xfId="0" applyNumberFormat="1" applyFont="1" applyBorder="1"/>
    <xf numFmtId="3" fontId="3" fillId="0" borderId="93" xfId="0" applyNumberFormat="1" applyFont="1" applyBorder="1"/>
    <xf numFmtId="7" fontId="3" fillId="0" borderId="93" xfId="0" applyNumberFormat="1" applyFont="1" applyBorder="1" applyAlignment="1">
      <alignment horizontal="center"/>
    </xf>
    <xf numFmtId="3" fontId="3" fillId="0" borderId="93" xfId="0" applyNumberFormat="1" applyFont="1" applyBorder="1" applyAlignment="1">
      <alignment horizontal="center"/>
    </xf>
    <xf numFmtId="14" fontId="4" fillId="0" borderId="93" xfId="0" applyNumberFormat="1" applyFont="1" applyBorder="1"/>
    <xf numFmtId="0" fontId="4" fillId="0" borderId="93" xfId="0" applyFont="1" applyBorder="1" applyAlignment="1">
      <alignment horizontal="right"/>
    </xf>
    <xf numFmtId="7" fontId="4" fillId="0" borderId="93" xfId="0" applyNumberFormat="1" applyFont="1" applyBorder="1"/>
    <xf numFmtId="0" fontId="4" fillId="0" borderId="93" xfId="0" applyFont="1" applyBorder="1"/>
    <xf numFmtId="3" fontId="4" fillId="0" borderId="93" xfId="0" applyNumberFormat="1" applyFont="1" applyBorder="1"/>
    <xf numFmtId="0" fontId="3" fillId="0" borderId="93" xfId="0" applyFont="1" applyBorder="1" applyAlignment="1">
      <alignment horizontal="center"/>
    </xf>
    <xf numFmtId="14" fontId="3" fillId="0" borderId="93" xfId="0" applyNumberFormat="1" applyFont="1" applyBorder="1" applyAlignment="1">
      <alignment horizontal="center"/>
    </xf>
    <xf numFmtId="0" fontId="49" fillId="15" borderId="93" xfId="0" applyFont="1" applyFill="1" applyBorder="1"/>
    <xf numFmtId="14" fontId="49" fillId="15" borderId="93" xfId="0" applyNumberFormat="1" applyFont="1" applyFill="1" applyBorder="1"/>
    <xf numFmtId="7" fontId="49" fillId="15" borderId="93" xfId="0" applyNumberFormat="1" applyFont="1" applyFill="1" applyBorder="1"/>
    <xf numFmtId="0" fontId="13" fillId="0" borderId="0" xfId="5" applyFont="1" applyFill="1"/>
    <xf numFmtId="0" fontId="13" fillId="0" borderId="38" xfId="5" applyNumberFormat="1" applyFont="1" applyFill="1" applyBorder="1" applyAlignment="1" applyProtection="1">
      <alignment horizontal="center" vertical="center" wrapText="1"/>
      <protection locked="0"/>
    </xf>
    <xf numFmtId="0" fontId="13" fillId="0" borderId="12" xfId="5" applyNumberFormat="1" applyFont="1" applyFill="1" applyBorder="1" applyAlignment="1" applyProtection="1">
      <alignment horizontal="center" vertical="center" wrapText="1"/>
      <protection locked="0"/>
    </xf>
    <xf numFmtId="42" fontId="13" fillId="0" borderId="10" xfId="5" applyNumberFormat="1" applyFont="1" applyFill="1" applyBorder="1" applyAlignment="1">
      <alignment vertical="center"/>
    </xf>
    <xf numFmtId="0" fontId="13" fillId="0" borderId="34" xfId="5" applyFont="1" applyFill="1" applyBorder="1" applyAlignment="1">
      <alignment horizontal="center" vertical="center" wrapText="1"/>
    </xf>
    <xf numFmtId="14" fontId="13" fillId="0" borderId="10" xfId="5" applyNumberFormat="1" applyFont="1" applyFill="1" applyBorder="1" applyAlignment="1">
      <alignment horizontal="center" vertical="center"/>
    </xf>
    <xf numFmtId="0" fontId="13" fillId="0" borderId="72"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3" fillId="0" borderId="32" xfId="18956" applyFont="1" applyFill="1" applyBorder="1" applyAlignment="1">
      <alignment horizontal="center" vertical="top" wrapText="1"/>
    </xf>
    <xf numFmtId="0" fontId="13" fillId="0" borderId="10" xfId="5" quotePrefix="1" applyFont="1" applyFill="1" applyBorder="1" applyAlignment="1">
      <alignment horizontal="center" vertical="center" wrapText="1"/>
    </xf>
    <xf numFmtId="0" fontId="15" fillId="0" borderId="11" xfId="18956"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12" xfId="5" applyFont="1" applyFill="1" applyBorder="1" applyAlignment="1">
      <alignment horizontal="center" vertical="center"/>
    </xf>
    <xf numFmtId="0" fontId="13" fillId="0" borderId="75" xfId="5" applyFont="1" applyFill="1" applyBorder="1" applyAlignment="1">
      <alignment horizontal="center" vertical="center"/>
    </xf>
    <xf numFmtId="14" fontId="13" fillId="0" borderId="39" xfId="5" applyNumberFormat="1" applyFont="1" applyFill="1" applyBorder="1" applyAlignment="1">
      <alignment horizontal="center" vertical="center"/>
    </xf>
    <xf numFmtId="42" fontId="13" fillId="0" borderId="46" xfId="5" applyNumberFormat="1" applyFont="1" applyFill="1" applyBorder="1" applyAlignment="1">
      <alignment horizontal="center" vertical="center"/>
    </xf>
    <xf numFmtId="0" fontId="3" fillId="0" borderId="4" xfId="1" applyFont="1" applyFill="1" applyBorder="1" applyAlignment="1">
      <alignment horizontal="left"/>
    </xf>
    <xf numFmtId="7" fontId="49" fillId="15" borderId="93" xfId="0" applyNumberFormat="1" applyFont="1" applyFill="1" applyBorder="1" applyAlignment="1">
      <alignment horizontal="center"/>
    </xf>
    <xf numFmtId="14" fontId="15" fillId="0" borderId="93" xfId="18257" applyNumberFormat="1" applyFont="1" applyFill="1" applyBorder="1" applyAlignment="1">
      <alignment horizontal="center" vertical="center"/>
    </xf>
    <xf numFmtId="14" fontId="13" fillId="0" borderId="93" xfId="5" applyNumberFormat="1" applyFont="1" applyFill="1" applyBorder="1" applyAlignment="1">
      <alignment horizontal="center" vertical="center"/>
    </xf>
    <xf numFmtId="0" fontId="13" fillId="0" borderId="93" xfId="5" applyFont="1" applyFill="1" applyBorder="1" applyAlignment="1">
      <alignment vertical="center" wrapText="1"/>
    </xf>
    <xf numFmtId="14" fontId="13" fillId="0" borderId="93" xfId="5" applyNumberFormat="1" applyFont="1" applyFill="1" applyBorder="1" applyAlignment="1">
      <alignment horizontal="left" vertical="center" wrapText="1"/>
    </xf>
    <xf numFmtId="42" fontId="13" fillId="0" borderId="93" xfId="5" applyNumberFormat="1" applyFont="1" applyFill="1" applyBorder="1" applyAlignment="1">
      <alignment vertical="center"/>
    </xf>
    <xf numFmtId="14" fontId="15" fillId="0" borderId="93" xfId="18956" applyNumberFormat="1" applyFont="1" applyFill="1" applyBorder="1" applyAlignment="1">
      <alignment horizontal="center" vertical="center"/>
    </xf>
    <xf numFmtId="14" fontId="15" fillId="0" borderId="93" xfId="18956" applyNumberFormat="1" applyFont="1" applyFill="1" applyBorder="1" applyAlignment="1">
      <alignment horizontal="left" vertical="center" wrapText="1"/>
    </xf>
    <xf numFmtId="0" fontId="13" fillId="0" borderId="93" xfId="5" quotePrefix="1" applyFont="1" applyFill="1" applyBorder="1" applyAlignment="1">
      <alignment horizontal="left" vertical="center" wrapText="1"/>
    </xf>
    <xf numFmtId="0" fontId="13" fillId="0" borderId="7" xfId="5" applyFont="1" applyFill="1" applyBorder="1" applyAlignment="1">
      <alignment horizontal="center" vertical="center"/>
    </xf>
    <xf numFmtId="0" fontId="13" fillId="0" borderId="14" xfId="5" applyFont="1" applyFill="1" applyBorder="1" applyAlignment="1">
      <alignment horizontal="left" vertical="top" wrapText="1"/>
    </xf>
    <xf numFmtId="0" fontId="13" fillId="0" borderId="14" xfId="18956" applyFont="1" applyFill="1" applyBorder="1" applyAlignment="1">
      <alignment horizontal="left" vertical="top" wrapText="1"/>
    </xf>
    <xf numFmtId="0" fontId="13" fillId="0" borderId="75" xfId="5" applyFont="1" applyFill="1" applyBorder="1" applyAlignment="1">
      <alignment horizontal="left" vertical="center" wrapText="1"/>
    </xf>
    <xf numFmtId="42" fontId="13" fillId="0" borderId="75" xfId="5" applyNumberFormat="1" applyFont="1" applyFill="1" applyBorder="1" applyAlignment="1">
      <alignment vertical="center"/>
    </xf>
    <xf numFmtId="14" fontId="15" fillId="0" borderId="10" xfId="18956" applyNumberFormat="1" applyFont="1" applyFill="1" applyBorder="1" applyAlignment="1">
      <alignment horizontal="center" vertical="center"/>
    </xf>
    <xf numFmtId="14" fontId="15" fillId="0" borderId="10" xfId="18956" applyNumberFormat="1" applyFont="1" applyFill="1" applyBorder="1" applyAlignment="1">
      <alignment horizontal="center" vertical="center" wrapText="1"/>
    </xf>
    <xf numFmtId="169" fontId="13" fillId="0" borderId="41" xfId="5" quotePrefix="1" applyNumberFormat="1" applyFont="1" applyFill="1" applyBorder="1" applyAlignment="1">
      <alignment horizontal="center" vertical="center" wrapText="1"/>
    </xf>
    <xf numFmtId="169" fontId="13" fillId="0" borderId="79" xfId="5" quotePrefix="1" applyNumberFormat="1" applyFont="1" applyFill="1" applyBorder="1" applyAlignment="1">
      <alignment horizontal="center" vertical="center" wrapText="1"/>
    </xf>
    <xf numFmtId="0" fontId="13" fillId="0" borderId="89" xfId="5" applyFont="1" applyFill="1" applyBorder="1" applyAlignment="1">
      <alignment horizontal="left" vertical="center"/>
    </xf>
    <xf numFmtId="0" fontId="13" fillId="0" borderId="12" xfId="5" applyFont="1" applyFill="1" applyBorder="1" applyAlignment="1">
      <alignment horizontal="left" vertical="center" wrapText="1"/>
    </xf>
    <xf numFmtId="0" fontId="13" fillId="0" borderId="50" xfId="5" applyFont="1" applyFill="1" applyBorder="1" applyAlignment="1">
      <alignment horizontal="center" vertical="top"/>
    </xf>
    <xf numFmtId="0" fontId="13" fillId="0" borderId="85" xfId="5" applyFont="1" applyFill="1" applyBorder="1" applyAlignment="1">
      <alignment horizontal="center" vertical="center"/>
    </xf>
    <xf numFmtId="0" fontId="13" fillId="0" borderId="5" xfId="5" applyFont="1" applyFill="1" applyBorder="1" applyAlignment="1">
      <alignment horizontal="center" vertical="top"/>
    </xf>
    <xf numFmtId="0" fontId="13" fillId="0" borderId="55" xfId="5" applyFont="1" applyFill="1" applyBorder="1" applyAlignment="1">
      <alignment horizontal="center" vertical="top"/>
    </xf>
    <xf numFmtId="0" fontId="13" fillId="0" borderId="55" xfId="18956" applyFont="1" applyFill="1" applyBorder="1" applyAlignment="1">
      <alignment horizontal="center" vertical="top" wrapText="1"/>
    </xf>
    <xf numFmtId="14" fontId="15" fillId="0" borderId="73" xfId="18956" applyNumberFormat="1" applyFont="1" applyFill="1" applyBorder="1" applyAlignment="1">
      <alignment horizontal="center" vertical="center"/>
    </xf>
    <xf numFmtId="14" fontId="13" fillId="0" borderId="80" xfId="5" applyNumberFormat="1" applyFont="1" applyFill="1" applyBorder="1" applyAlignment="1">
      <alignment horizontal="center" vertical="center"/>
    </xf>
    <xf numFmtId="0" fontId="13" fillId="0" borderId="80" xfId="5" applyFont="1" applyFill="1" applyBorder="1" applyAlignment="1">
      <alignment vertical="center" wrapText="1"/>
    </xf>
    <xf numFmtId="42" fontId="13" fillId="0" borderId="80" xfId="5" applyNumberFormat="1" applyFont="1" applyFill="1" applyBorder="1" applyAlignment="1">
      <alignment vertical="center"/>
    </xf>
    <xf numFmtId="0" fontId="13" fillId="0" borderId="42" xfId="5" applyNumberFormat="1" applyFont="1" applyFill="1" applyBorder="1" applyAlignment="1" applyProtection="1">
      <alignment horizontal="center" vertical="center" wrapText="1"/>
      <protection locked="0"/>
    </xf>
    <xf numFmtId="0" fontId="13" fillId="0" borderId="44" xfId="5" applyNumberFormat="1" applyFont="1" applyFill="1" applyBorder="1" applyAlignment="1" applyProtection="1">
      <alignment horizontal="center" vertical="center" wrapText="1"/>
      <protection locked="0"/>
    </xf>
    <xf numFmtId="14" fontId="15" fillId="0" borderId="80" xfId="18956" applyNumberFormat="1" applyFont="1" applyFill="1" applyBorder="1" applyAlignment="1">
      <alignment horizontal="center" vertical="center"/>
    </xf>
    <xf numFmtId="0" fontId="15" fillId="0" borderId="44" xfId="18956" applyFont="1" applyFill="1" applyBorder="1" applyAlignment="1">
      <alignment horizontal="center" vertical="center"/>
    </xf>
    <xf numFmtId="0" fontId="15" fillId="0" borderId="8" xfId="18956" applyFont="1" applyFill="1" applyBorder="1" applyAlignment="1">
      <alignment horizontal="center" vertical="center"/>
    </xf>
    <xf numFmtId="0" fontId="15" fillId="0" borderId="94" xfId="18956" applyFont="1" applyFill="1" applyBorder="1" applyAlignment="1">
      <alignment horizontal="center" vertical="center" wrapText="1"/>
    </xf>
    <xf numFmtId="0" fontId="15" fillId="0" borderId="43" xfId="18956" applyFont="1" applyFill="1" applyBorder="1" applyAlignment="1">
      <alignment horizontal="center" vertical="center" wrapText="1"/>
    </xf>
    <xf numFmtId="0" fontId="13" fillId="0" borderId="80" xfId="5" quotePrefix="1" applyFont="1" applyFill="1" applyBorder="1" applyAlignment="1">
      <alignment horizontal="left" vertical="center" wrapText="1"/>
    </xf>
    <xf numFmtId="14" fontId="13" fillId="0" borderId="7" xfId="5" quotePrefix="1" applyNumberFormat="1" applyFont="1" applyFill="1" applyBorder="1" applyAlignment="1">
      <alignment horizontal="center" vertical="center" wrapText="1"/>
    </xf>
    <xf numFmtId="0" fontId="13" fillId="0" borderId="44" xfId="5" applyNumberFormat="1" applyFont="1" applyFill="1" applyBorder="1" applyAlignment="1">
      <alignment horizontal="left" vertical="center" wrapText="1"/>
    </xf>
    <xf numFmtId="169" fontId="15" fillId="0" borderId="42" xfId="6" quotePrefix="1" applyNumberFormat="1" applyFont="1" applyFill="1" applyBorder="1" applyAlignment="1">
      <alignment horizontal="center" vertical="center"/>
    </xf>
    <xf numFmtId="0" fontId="15" fillId="0" borderId="44" xfId="6" quotePrefix="1" applyNumberFormat="1" applyFont="1" applyFill="1" applyBorder="1" applyAlignment="1">
      <alignment horizontal="left" vertical="center" wrapText="1"/>
    </xf>
    <xf numFmtId="0" fontId="3" fillId="0" borderId="93" xfId="0" applyFont="1" applyFill="1" applyBorder="1"/>
    <xf numFmtId="14" fontId="3" fillId="0" borderId="93" xfId="0" applyNumberFormat="1" applyFont="1" applyFill="1" applyBorder="1"/>
    <xf numFmtId="7" fontId="3" fillId="0" borderId="93" xfId="0" applyNumberFormat="1" applyFont="1" applyFill="1" applyBorder="1"/>
    <xf numFmtId="3" fontId="3" fillId="0" borderId="93" xfId="0" applyNumberFormat="1" applyFont="1" applyFill="1" applyBorder="1"/>
    <xf numFmtId="0" fontId="3" fillId="0" borderId="0" xfId="0" applyFont="1" applyFill="1"/>
    <xf numFmtId="0" fontId="57" fillId="0" borderId="93" xfId="0" applyFont="1" applyFill="1" applyBorder="1"/>
    <xf numFmtId="14" fontId="57" fillId="0" borderId="93" xfId="0" applyNumberFormat="1" applyFont="1" applyFill="1" applyBorder="1"/>
    <xf numFmtId="7" fontId="57" fillId="0" borderId="93" xfId="0" applyNumberFormat="1" applyFont="1" applyFill="1" applyBorder="1"/>
    <xf numFmtId="3" fontId="57" fillId="0" borderId="93" xfId="0" applyNumberFormat="1" applyFont="1" applyFill="1" applyBorder="1"/>
    <xf numFmtId="7" fontId="57" fillId="0" borderId="75" xfId="0" applyNumberFormat="1" applyFont="1" applyFill="1" applyBorder="1"/>
    <xf numFmtId="0" fontId="13" fillId="0" borderId="38" xfId="5" applyFont="1" applyFill="1" applyBorder="1" applyAlignment="1">
      <alignment horizontal="center" vertical="center" wrapText="1"/>
    </xf>
    <xf numFmtId="0" fontId="13" fillId="0" borderId="12" xfId="5" applyFont="1" applyFill="1" applyBorder="1" applyAlignment="1">
      <alignment horizontal="center" vertical="center"/>
    </xf>
    <xf numFmtId="42" fontId="13" fillId="0" borderId="38" xfId="5" applyNumberFormat="1" applyFont="1" applyFill="1" applyBorder="1" applyAlignment="1">
      <alignment vertical="center"/>
    </xf>
    <xf numFmtId="14" fontId="13" fillId="0" borderId="38" xfId="5" applyNumberFormat="1" applyFont="1" applyFill="1" applyBorder="1" applyAlignment="1">
      <alignment horizontal="center" vertical="center"/>
    </xf>
    <xf numFmtId="0" fontId="13" fillId="0" borderId="0" xfId="5" applyFont="1" applyFill="1"/>
    <xf numFmtId="0" fontId="13" fillId="0" borderId="38" xfId="5" applyFont="1" applyFill="1" applyBorder="1" applyAlignment="1">
      <alignment horizontal="center" vertical="center"/>
    </xf>
    <xf numFmtId="14" fontId="13" fillId="0" borderId="40" xfId="5" applyNumberFormat="1" applyFont="1" applyFill="1" applyBorder="1" applyAlignment="1">
      <alignment horizontal="center" vertical="center"/>
    </xf>
    <xf numFmtId="0" fontId="13" fillId="0" borderId="38" xfId="5" applyFont="1" applyFill="1" applyBorder="1" applyAlignment="1">
      <alignment horizontal="center" vertical="center" wrapText="1"/>
    </xf>
    <xf numFmtId="0" fontId="13" fillId="0" borderId="12" xfId="5" applyFont="1" applyFill="1" applyBorder="1" applyAlignment="1">
      <alignment horizontal="center" vertical="center"/>
    </xf>
    <xf numFmtId="42" fontId="13" fillId="0" borderId="38" xfId="5" applyNumberFormat="1" applyFont="1" applyFill="1" applyBorder="1" applyAlignment="1">
      <alignment vertical="center"/>
    </xf>
    <xf numFmtId="14" fontId="13" fillId="0" borderId="38" xfId="5" applyNumberFormat="1" applyFont="1" applyFill="1" applyBorder="1" applyAlignment="1">
      <alignment horizontal="center" vertical="center"/>
    </xf>
    <xf numFmtId="0" fontId="13" fillId="0" borderId="0" xfId="5" applyFont="1" applyFill="1"/>
    <xf numFmtId="0" fontId="13" fillId="0" borderId="38" xfId="5"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58" fillId="0" borderId="93" xfId="0" applyNumberFormat="1" applyFont="1" applyBorder="1"/>
    <xf numFmtId="7" fontId="58" fillId="0" borderId="93" xfId="0" applyNumberFormat="1" applyFont="1" applyBorder="1"/>
    <xf numFmtId="3" fontId="58" fillId="0" borderId="93" xfId="0" applyNumberFormat="1" applyFont="1" applyBorder="1"/>
    <xf numFmtId="7" fontId="58" fillId="0" borderId="75" xfId="0" applyNumberFormat="1" applyFont="1" applyBorder="1"/>
    <xf numFmtId="0" fontId="47" fillId="0" borderId="0" xfId="3" applyFont="1" applyFill="1" applyAlignment="1">
      <alignment horizontal="center"/>
    </xf>
    <xf numFmtId="164" fontId="8" fillId="0" borderId="0" xfId="2" applyNumberFormat="1" applyFont="1" applyFill="1" applyAlignment="1">
      <alignment horizontal="center"/>
    </xf>
    <xf numFmtId="0" fontId="4" fillId="0" borderId="0" xfId="3" applyFont="1" applyFill="1" applyAlignment="1">
      <alignment horizontal="center"/>
    </xf>
    <xf numFmtId="14" fontId="4" fillId="0" borderId="0" xfId="3" applyNumberFormat="1" applyFont="1" applyFill="1" applyAlignment="1">
      <alignment horizontal="center"/>
    </xf>
    <xf numFmtId="0" fontId="5" fillId="0" borderId="4" xfId="1" applyFont="1" applyFill="1" applyBorder="1" applyAlignment="1">
      <alignment horizontal="left" wrapText="1"/>
    </xf>
    <xf numFmtId="0" fontId="5" fillId="0" borderId="0" xfId="1" applyFont="1" applyFill="1" applyBorder="1" applyAlignment="1">
      <alignment horizontal="left" wrapText="1"/>
    </xf>
    <xf numFmtId="0" fontId="5" fillId="0" borderId="5" xfId="1" applyFont="1" applyFill="1" applyBorder="1" applyAlignment="1">
      <alignment horizontal="left" wrapText="1"/>
    </xf>
    <xf numFmtId="0" fontId="3" fillId="0" borderId="4" xfId="1" applyFont="1" applyFill="1" applyBorder="1" applyAlignment="1">
      <alignment horizontal="left"/>
    </xf>
    <xf numFmtId="0" fontId="3" fillId="0" borderId="0" xfId="1" applyFont="1" applyFill="1" applyBorder="1" applyAlignment="1">
      <alignment horizontal="left"/>
    </xf>
    <xf numFmtId="0" fontId="3" fillId="0" borderId="5" xfId="1" applyFont="1" applyFill="1" applyBorder="1" applyAlignment="1">
      <alignment horizontal="left"/>
    </xf>
    <xf numFmtId="0" fontId="3" fillId="0" borderId="4" xfId="1" applyFont="1" applyFill="1" applyBorder="1" applyAlignment="1">
      <alignment wrapText="1"/>
    </xf>
    <xf numFmtId="0" fontId="3" fillId="0" borderId="0" xfId="1" applyFont="1" applyFill="1" applyBorder="1" applyAlignment="1">
      <alignment wrapText="1"/>
    </xf>
    <xf numFmtId="0" fontId="3" fillId="0" borderId="5" xfId="1" applyFont="1" applyFill="1" applyBorder="1" applyAlignment="1">
      <alignment wrapText="1"/>
    </xf>
    <xf numFmtId="0" fontId="3" fillId="0" borderId="6" xfId="1" applyFont="1" applyFill="1" applyBorder="1" applyAlignment="1">
      <alignment wrapText="1"/>
    </xf>
    <xf numFmtId="0" fontId="3" fillId="0" borderId="7" xfId="1" applyFont="1" applyFill="1" applyBorder="1" applyAlignment="1">
      <alignment wrapText="1"/>
    </xf>
    <xf numFmtId="0" fontId="3" fillId="0" borderId="8" xfId="1" applyFont="1" applyFill="1" applyBorder="1" applyAlignment="1">
      <alignment wrapText="1"/>
    </xf>
    <xf numFmtId="0" fontId="0" fillId="0" borderId="0" xfId="0" applyAlignment="1">
      <alignment horizontal="center"/>
    </xf>
    <xf numFmtId="0" fontId="10" fillId="0" borderId="0" xfId="3" applyFont="1" applyFill="1" applyAlignment="1">
      <alignment horizontal="center"/>
    </xf>
    <xf numFmtId="7" fontId="50" fillId="15" borderId="93" xfId="0" applyNumberFormat="1" applyFont="1" applyFill="1" applyBorder="1" applyAlignment="1">
      <alignment horizontal="center"/>
    </xf>
    <xf numFmtId="7" fontId="49" fillId="15" borderId="93" xfId="0" applyNumberFormat="1" applyFont="1" applyFill="1" applyBorder="1" applyAlignment="1">
      <alignment horizontal="center"/>
    </xf>
    <xf numFmtId="7" fontId="52" fillId="15" borderId="93" xfId="0" applyNumberFormat="1" applyFont="1" applyFill="1" applyBorder="1" applyAlignment="1">
      <alignment horizontal="center"/>
    </xf>
    <xf numFmtId="0" fontId="13" fillId="0" borderId="0" xfId="5" applyFont="1" applyFill="1" applyBorder="1" applyAlignment="1">
      <alignment wrapText="1"/>
    </xf>
    <xf numFmtId="0" fontId="13" fillId="0" borderId="0" xfId="5" applyFont="1" applyFill="1" applyBorder="1" applyAlignment="1">
      <alignment horizontal="left" wrapText="1"/>
    </xf>
    <xf numFmtId="0" fontId="13" fillId="0" borderId="0" xfId="5" applyNumberFormat="1" applyFont="1" applyFill="1" applyBorder="1" applyAlignment="1">
      <alignment wrapText="1"/>
    </xf>
    <xf numFmtId="0" fontId="13" fillId="0" borderId="0" xfId="5" applyNumberFormat="1" applyFont="1" applyFill="1" applyBorder="1" applyAlignment="1">
      <alignment horizontal="left" wrapText="1"/>
    </xf>
    <xf numFmtId="14" fontId="11" fillId="0" borderId="0" xfId="4" applyNumberFormat="1" applyFont="1" applyFill="1" applyBorder="1" applyAlignment="1">
      <alignment horizontal="center"/>
    </xf>
    <xf numFmtId="14" fontId="11" fillId="0" borderId="15" xfId="4" applyNumberFormat="1" applyFont="1" applyFill="1" applyBorder="1" applyAlignment="1" applyProtection="1">
      <alignment horizontal="center" wrapText="1"/>
      <protection locked="0"/>
    </xf>
    <xf numFmtId="14" fontId="11" fillId="0" borderId="16" xfId="4" applyNumberFormat="1" applyFont="1" applyFill="1" applyBorder="1" applyAlignment="1" applyProtection="1">
      <alignment horizontal="center" wrapText="1"/>
      <protection locked="0"/>
    </xf>
    <xf numFmtId="0" fontId="3" fillId="0" borderId="94" xfId="1" applyFont="1" applyFill="1" applyBorder="1" applyAlignment="1">
      <alignment horizontal="left"/>
    </xf>
    <xf numFmtId="0" fontId="3" fillId="0" borderId="7" xfId="1" applyFont="1" applyFill="1" applyBorder="1" applyAlignment="1">
      <alignment horizontal="left"/>
    </xf>
    <xf numFmtId="0" fontId="3" fillId="0" borderId="8" xfId="1" applyFont="1" applyFill="1" applyBorder="1" applyAlignment="1">
      <alignment horizontal="left"/>
    </xf>
    <xf numFmtId="0" fontId="8" fillId="0" borderId="58" xfId="5" applyFont="1" applyFill="1" applyBorder="1" applyAlignment="1">
      <alignment horizontal="center" vertical="center" wrapText="1"/>
    </xf>
    <xf numFmtId="0" fontId="8" fillId="0" borderId="59" xfId="5" applyFont="1" applyFill="1" applyBorder="1" applyAlignment="1">
      <alignment horizontal="center" vertical="center" wrapText="1"/>
    </xf>
    <xf numFmtId="0" fontId="8" fillId="0" borderId="60" xfId="5" applyFont="1" applyFill="1" applyBorder="1" applyAlignment="1">
      <alignment horizontal="center" vertical="center" wrapText="1"/>
    </xf>
    <xf numFmtId="0" fontId="8" fillId="0" borderId="86" xfId="5" applyFont="1" applyFill="1" applyBorder="1" applyAlignment="1">
      <alignment horizontal="center"/>
    </xf>
    <xf numFmtId="0" fontId="8" fillId="0" borderId="84" xfId="5" applyFont="1" applyFill="1" applyBorder="1" applyAlignment="1">
      <alignment horizontal="center"/>
    </xf>
    <xf numFmtId="0" fontId="11" fillId="0" borderId="87" xfId="18956" applyFont="1" applyFill="1" applyBorder="1" applyAlignment="1">
      <alignment horizontal="center" wrapText="1"/>
    </xf>
    <xf numFmtId="0" fontId="11" fillId="0" borderId="84" xfId="18956" applyFont="1" applyFill="1" applyBorder="1" applyAlignment="1">
      <alignment horizontal="center" wrapText="1"/>
    </xf>
    <xf numFmtId="42" fontId="13" fillId="0" borderId="75" xfId="5" applyNumberFormat="1" applyFont="1" applyFill="1" applyBorder="1" applyAlignment="1">
      <alignment horizontal="center" vertical="center"/>
    </xf>
    <xf numFmtId="42" fontId="13" fillId="0" borderId="55" xfId="5" applyNumberFormat="1" applyFont="1" applyFill="1" applyBorder="1" applyAlignment="1">
      <alignment horizontal="center" vertical="center"/>
    </xf>
    <xf numFmtId="0" fontId="13" fillId="0" borderId="83" xfId="5" applyNumberFormat="1" applyFont="1" applyFill="1" applyBorder="1" applyAlignment="1" applyProtection="1">
      <alignment horizontal="center" vertical="center" wrapText="1"/>
      <protection locked="0"/>
    </xf>
    <xf numFmtId="0" fontId="13" fillId="0" borderId="81" xfId="5" applyNumberFormat="1" applyFont="1" applyFill="1" applyBorder="1" applyAlignment="1" applyProtection="1">
      <alignment horizontal="center" vertical="center" wrapText="1"/>
      <protection locked="0"/>
    </xf>
    <xf numFmtId="14" fontId="13" fillId="0" borderId="92" xfId="5" applyNumberFormat="1" applyFont="1" applyFill="1" applyBorder="1" applyAlignment="1">
      <alignment horizontal="center" vertical="center"/>
    </xf>
    <xf numFmtId="14" fontId="13" fillId="0" borderId="80" xfId="5" applyNumberFormat="1" applyFont="1" applyFill="1" applyBorder="1" applyAlignment="1">
      <alignment horizontal="center" vertical="center"/>
    </xf>
    <xf numFmtId="0" fontId="13" fillId="0" borderId="92" xfId="5" applyFont="1" applyFill="1" applyBorder="1" applyAlignment="1">
      <alignment vertical="center" wrapText="1"/>
    </xf>
    <xf numFmtId="0" fontId="13" fillId="0" borderId="80" xfId="5" applyFont="1" applyFill="1" applyBorder="1" applyAlignment="1">
      <alignment vertical="center" wrapText="1"/>
    </xf>
    <xf numFmtId="0" fontId="13" fillId="0" borderId="92" xfId="5" applyFont="1" applyFill="1" applyBorder="1" applyAlignment="1">
      <alignment vertical="center"/>
    </xf>
    <xf numFmtId="0" fontId="13" fillId="0" borderId="80" xfId="5" applyFont="1" applyFill="1" applyBorder="1" applyAlignment="1">
      <alignment vertical="center"/>
    </xf>
    <xf numFmtId="0" fontId="13" fillId="0" borderId="92" xfId="5" applyFont="1" applyFill="1" applyBorder="1" applyAlignment="1">
      <alignment horizontal="center" vertical="center"/>
    </xf>
    <xf numFmtId="0" fontId="13" fillId="0" borderId="80" xfId="5" applyFont="1" applyFill="1" applyBorder="1" applyAlignment="1">
      <alignment horizontal="center" vertical="center"/>
    </xf>
    <xf numFmtId="0" fontId="13" fillId="0" borderId="92" xfId="5" applyFont="1" applyFill="1" applyBorder="1" applyAlignment="1">
      <alignment horizontal="center" vertical="center" wrapText="1"/>
    </xf>
    <xf numFmtId="0" fontId="13" fillId="0" borderId="80" xfId="5" applyFont="1" applyFill="1" applyBorder="1" applyAlignment="1">
      <alignment horizontal="center" vertical="center" wrapText="1"/>
    </xf>
    <xf numFmtId="42" fontId="13" fillId="0" borderId="92" xfId="5" applyNumberFormat="1" applyFont="1" applyFill="1" applyBorder="1" applyAlignment="1">
      <alignment vertical="center"/>
    </xf>
    <xf numFmtId="42" fontId="13" fillId="0" borderId="80" xfId="5" applyNumberFormat="1" applyFont="1" applyFill="1" applyBorder="1" applyAlignment="1">
      <alignment vertical="center"/>
    </xf>
    <xf numFmtId="0" fontId="15" fillId="0" borderId="92" xfId="18956" applyFont="1" applyFill="1" applyBorder="1" applyAlignment="1">
      <alignment horizontal="center" vertical="center" wrapText="1"/>
    </xf>
    <xf numFmtId="0" fontId="15" fillId="0" borderId="82" xfId="18956" applyFont="1" applyFill="1" applyBorder="1" applyAlignment="1">
      <alignment horizontal="center" vertical="center" wrapText="1"/>
    </xf>
    <xf numFmtId="0" fontId="15" fillId="0" borderId="80" xfId="18956" applyFont="1" applyFill="1" applyBorder="1" applyAlignment="1">
      <alignment horizontal="center" vertical="center" wrapText="1"/>
    </xf>
    <xf numFmtId="0" fontId="15" fillId="0" borderId="79" xfId="18956" applyFont="1" applyFill="1" applyBorder="1" applyAlignment="1">
      <alignment horizontal="center" vertical="center" wrapText="1"/>
    </xf>
    <xf numFmtId="165" fontId="13" fillId="0" borderId="86" xfId="5" applyNumberFormat="1" applyFont="1" applyFill="1" applyBorder="1" applyAlignment="1">
      <alignment horizontal="center" vertical="center"/>
    </xf>
    <xf numFmtId="165" fontId="13" fillId="0" borderId="85" xfId="5" applyNumberFormat="1" applyFont="1" applyFill="1" applyBorder="1" applyAlignment="1">
      <alignment horizontal="center" vertical="center"/>
    </xf>
    <xf numFmtId="0" fontId="8" fillId="0" borderId="0" xfId="5" applyFont="1" applyFill="1" applyBorder="1" applyAlignment="1">
      <alignment horizontal="center" wrapText="1"/>
    </xf>
    <xf numFmtId="42" fontId="8" fillId="0" borderId="0" xfId="5" applyNumberFormat="1" applyFont="1" applyFill="1" applyBorder="1" applyAlignment="1">
      <alignment horizontal="left"/>
    </xf>
    <xf numFmtId="42" fontId="8" fillId="0" borderId="21" xfId="5" applyNumberFormat="1" applyFont="1" applyFill="1" applyBorder="1"/>
    <xf numFmtId="0" fontId="8" fillId="0" borderId="0" xfId="5" applyFont="1" applyFill="1" applyBorder="1" applyAlignment="1">
      <alignment horizontal="center"/>
    </xf>
    <xf numFmtId="42" fontId="8" fillId="0" borderId="21" xfId="5" applyNumberFormat="1" applyFont="1" applyFill="1" applyBorder="1" applyAlignment="1"/>
    <xf numFmtId="0" fontId="11" fillId="0" borderId="86" xfId="18956" applyFont="1" applyFill="1" applyBorder="1" applyAlignment="1">
      <alignment horizontal="center" wrapText="1"/>
    </xf>
    <xf numFmtId="0" fontId="11" fillId="0" borderId="85" xfId="18956" applyFont="1" applyFill="1" applyBorder="1" applyAlignment="1">
      <alignment horizontal="center" wrapText="1"/>
    </xf>
    <xf numFmtId="0" fontId="13" fillId="0" borderId="51" xfId="5" applyNumberFormat="1" applyFont="1" applyFill="1" applyBorder="1" applyAlignment="1" applyProtection="1">
      <alignment horizontal="center" vertical="center" wrapText="1"/>
      <protection locked="0"/>
    </xf>
    <xf numFmtId="14" fontId="13" fillId="0" borderId="17" xfId="5" applyNumberFormat="1" applyFont="1" applyFill="1" applyBorder="1" applyAlignment="1">
      <alignment horizontal="center" vertical="center"/>
    </xf>
    <xf numFmtId="0" fontId="13" fillId="0" borderId="17" xfId="5" applyFont="1" applyFill="1" applyBorder="1" applyAlignment="1">
      <alignment vertical="center" wrapText="1"/>
    </xf>
    <xf numFmtId="0" fontId="13" fillId="0" borderId="0" xfId="5" applyFont="1" applyFill="1"/>
    <xf numFmtId="0" fontId="13" fillId="0" borderId="0" xfId="5" applyFont="1" applyFill="1" applyAlignment="1">
      <alignment horizontal="left" wrapText="1"/>
    </xf>
    <xf numFmtId="0" fontId="13" fillId="0" borderId="0" xfId="5" applyFont="1" applyFill="1" applyBorder="1" applyAlignment="1">
      <alignment horizontal="left" vertical="top" wrapText="1"/>
    </xf>
    <xf numFmtId="0" fontId="13" fillId="0" borderId="0" xfId="5" applyFont="1" applyFill="1" applyAlignment="1">
      <alignment wrapText="1"/>
    </xf>
    <xf numFmtId="0" fontId="13" fillId="0" borderId="0" xfId="5" applyFont="1" applyFill="1" applyBorder="1"/>
    <xf numFmtId="169" fontId="13" fillId="0" borderId="41" xfId="5" applyNumberFormat="1" applyFont="1" applyFill="1" applyBorder="1" applyAlignment="1">
      <alignment horizontal="center" vertical="center" wrapText="1"/>
    </xf>
    <xf numFmtId="169" fontId="13" fillId="0" borderId="20" xfId="5" applyNumberFormat="1" applyFont="1" applyFill="1" applyBorder="1" applyAlignment="1">
      <alignment horizontal="center" vertical="center" wrapText="1"/>
    </xf>
    <xf numFmtId="0" fontId="13" fillId="0" borderId="0" xfId="5" applyFont="1" applyFill="1" applyAlignment="1">
      <alignment horizontal="left"/>
    </xf>
    <xf numFmtId="0" fontId="8" fillId="0" borderId="0" xfId="5" applyFont="1" applyFill="1" applyBorder="1" applyAlignment="1">
      <alignment horizontal="right" wrapText="1"/>
    </xf>
    <xf numFmtId="42" fontId="8" fillId="0" borderId="21" xfId="5" applyNumberFormat="1" applyFont="1" applyFill="1" applyBorder="1" applyAlignment="1">
      <alignment horizontal="center" wrapText="1"/>
    </xf>
    <xf numFmtId="0" fontId="8" fillId="0" borderId="21" xfId="5" applyFont="1" applyFill="1" applyBorder="1" applyAlignment="1">
      <alignment horizontal="center" wrapText="1"/>
    </xf>
    <xf numFmtId="0" fontId="13" fillId="0" borderId="0" xfId="5" applyFont="1" applyFill="1" applyAlignment="1"/>
    <xf numFmtId="0" fontId="13" fillId="0" borderId="38" xfId="5" applyNumberFormat="1" applyFont="1" applyFill="1" applyBorder="1" applyAlignment="1" applyProtection="1">
      <alignment horizontal="center" vertical="center" wrapText="1"/>
      <protection locked="0"/>
    </xf>
    <xf numFmtId="0" fontId="13" fillId="0" borderId="42" xfId="5" applyNumberFormat="1" applyFont="1" applyFill="1" applyBorder="1" applyAlignment="1" applyProtection="1">
      <alignment horizontal="center" vertical="center" wrapText="1"/>
      <protection locked="0"/>
    </xf>
    <xf numFmtId="0" fontId="13" fillId="0" borderId="12" xfId="5" applyNumberFormat="1" applyFont="1" applyFill="1" applyBorder="1" applyAlignment="1" applyProtection="1">
      <alignment horizontal="center" vertical="center" wrapText="1"/>
      <protection locked="0"/>
    </xf>
    <xf numFmtId="0" fontId="13" fillId="0" borderId="44" xfId="5" applyNumberFormat="1" applyFont="1" applyFill="1" applyBorder="1" applyAlignment="1" applyProtection="1">
      <alignment horizontal="center" vertical="center" wrapText="1"/>
      <protection locked="0"/>
    </xf>
    <xf numFmtId="0" fontId="13" fillId="0" borderId="48" xfId="5" applyNumberFormat="1" applyFont="1" applyFill="1" applyBorder="1" applyAlignment="1">
      <alignment horizontal="left" vertical="center" wrapText="1"/>
    </xf>
    <xf numFmtId="0" fontId="13" fillId="0" borderId="10" xfId="5" applyNumberFormat="1" applyFont="1" applyFill="1" applyBorder="1" applyAlignment="1">
      <alignment horizontal="left" vertical="center" wrapText="1"/>
    </xf>
    <xf numFmtId="14" fontId="15" fillId="0" borderId="48" xfId="18956" applyNumberFormat="1" applyFont="1" applyFill="1" applyBorder="1" applyAlignment="1">
      <alignment horizontal="left" vertical="top" wrapText="1"/>
    </xf>
    <xf numFmtId="14" fontId="15" fillId="0" borderId="10" xfId="18956" applyNumberFormat="1" applyFont="1" applyFill="1" applyBorder="1" applyAlignment="1">
      <alignment horizontal="left" vertical="top" wrapText="1"/>
    </xf>
    <xf numFmtId="0" fontId="15" fillId="0" borderId="88" xfId="18956" applyFont="1" applyFill="1" applyBorder="1" applyAlignment="1">
      <alignment horizontal="center" vertical="center" wrapText="1"/>
    </xf>
    <xf numFmtId="0" fontId="15" fillId="0" borderId="73" xfId="18956" applyFont="1" applyFill="1" applyBorder="1" applyAlignment="1">
      <alignment horizontal="center" vertical="center" wrapText="1"/>
    </xf>
    <xf numFmtId="0" fontId="15" fillId="0" borderId="38" xfId="6" applyNumberFormat="1" applyFont="1" applyFill="1" applyBorder="1" applyAlignment="1">
      <alignment horizontal="center" vertical="center"/>
    </xf>
    <xf numFmtId="0" fontId="15" fillId="0" borderId="10" xfId="6" applyNumberFormat="1" applyFont="1" applyFill="1" applyBorder="1" applyAlignment="1">
      <alignment horizontal="center" vertical="center"/>
    </xf>
    <xf numFmtId="165" fontId="13" fillId="0" borderId="48" xfId="5" applyNumberFormat="1" applyFont="1" applyFill="1" applyBorder="1" applyAlignment="1">
      <alignment vertical="center"/>
    </xf>
    <xf numFmtId="165" fontId="13" fillId="0" borderId="10" xfId="5" applyNumberFormat="1" applyFont="1" applyFill="1" applyBorder="1" applyAlignment="1">
      <alignment vertical="center"/>
    </xf>
    <xf numFmtId="0" fontId="13" fillId="0" borderId="54" xfId="5" applyFont="1" applyFill="1" applyBorder="1" applyAlignment="1">
      <alignment horizontal="center" vertical="top"/>
    </xf>
    <xf numFmtId="0" fontId="13" fillId="0" borderId="32" xfId="5" applyFont="1" applyFill="1" applyBorder="1" applyAlignment="1">
      <alignment horizontal="center" vertical="top"/>
    </xf>
    <xf numFmtId="42" fontId="13" fillId="0" borderId="77" xfId="5" applyNumberFormat="1" applyFont="1" applyFill="1" applyBorder="1" applyAlignment="1">
      <alignment horizontal="center" vertical="center" wrapText="1"/>
    </xf>
    <xf numFmtId="42" fontId="13" fillId="0" borderId="38" xfId="5" applyNumberFormat="1"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3" fillId="0" borderId="14" xfId="5" applyFont="1" applyFill="1" applyBorder="1" applyAlignment="1">
      <alignment horizontal="center" vertical="top"/>
    </xf>
    <xf numFmtId="0" fontId="15" fillId="0" borderId="77" xfId="6" quotePrefix="1" applyNumberFormat="1" applyFont="1" applyFill="1" applyBorder="1" applyAlignment="1">
      <alignment horizontal="center" vertical="center"/>
    </xf>
    <xf numFmtId="0" fontId="15" fillId="0" borderId="10" xfId="6" quotePrefix="1" applyNumberFormat="1" applyFont="1" applyFill="1" applyBorder="1" applyAlignment="1">
      <alignment horizontal="center" vertical="center"/>
    </xf>
    <xf numFmtId="10" fontId="13" fillId="0" borderId="37" xfId="5" applyNumberFormat="1" applyFont="1" applyFill="1" applyBorder="1" applyAlignment="1">
      <alignment horizontal="center" vertical="center"/>
    </xf>
    <xf numFmtId="10" fontId="13" fillId="0" borderId="41" xfId="5" applyNumberFormat="1" applyFont="1" applyFill="1" applyBorder="1" applyAlignment="1">
      <alignment horizontal="center" vertical="center"/>
    </xf>
    <xf numFmtId="0" fontId="12" fillId="0" borderId="20" xfId="18370" applyFont="1" applyFill="1" applyBorder="1" applyAlignment="1">
      <alignment horizontal="center" vertical="center"/>
    </xf>
    <xf numFmtId="42" fontId="13" fillId="0" borderId="77" xfId="5" applyNumberFormat="1" applyFont="1" applyFill="1" applyBorder="1" applyAlignment="1">
      <alignment vertical="center"/>
    </xf>
    <xf numFmtId="42" fontId="13" fillId="0" borderId="10" xfId="5" applyNumberFormat="1" applyFont="1" applyFill="1" applyBorder="1" applyAlignment="1">
      <alignment vertical="center"/>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169" fontId="15" fillId="0" borderId="20" xfId="6" quotePrefix="1" applyNumberFormat="1" applyFont="1" applyFill="1" applyBorder="1" applyAlignment="1">
      <alignment horizontal="center" vertical="center"/>
    </xf>
    <xf numFmtId="0" fontId="15" fillId="0" borderId="34" xfId="18956" applyFont="1" applyFill="1" applyBorder="1" applyAlignment="1">
      <alignment horizontal="center" vertical="center" wrapText="1"/>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54" xfId="18956" applyFont="1" applyFill="1" applyBorder="1" applyAlignment="1">
      <alignment horizontal="left" vertical="center" wrapText="1"/>
    </xf>
    <xf numFmtId="0" fontId="15" fillId="0" borderId="0" xfId="18956" applyFont="1" applyFill="1" applyBorder="1" applyAlignment="1">
      <alignment horizontal="left" vertical="center" wrapText="1"/>
    </xf>
    <xf numFmtId="0" fontId="15" fillId="0" borderId="14" xfId="18956" applyFont="1" applyFill="1" applyBorder="1" applyAlignment="1">
      <alignment horizontal="left" vertical="center" wrapText="1"/>
    </xf>
    <xf numFmtId="14" fontId="13" fillId="0" borderId="35" xfId="18956" applyNumberFormat="1" applyFont="1" applyFill="1" applyBorder="1" applyAlignment="1">
      <alignment horizontal="center" vertical="center"/>
    </xf>
    <xf numFmtId="14" fontId="13" fillId="0" borderId="40" xfId="18956" applyNumberFormat="1" applyFont="1" applyFill="1" applyBorder="1" applyAlignment="1">
      <alignment horizontal="center" vertical="center"/>
    </xf>
    <xf numFmtId="0" fontId="12" fillId="0" borderId="19" xfId="18370" applyFont="1" applyFill="1" applyBorder="1" applyAlignment="1">
      <alignment horizontal="center" vertical="center"/>
    </xf>
    <xf numFmtId="14" fontId="13" fillId="0" borderId="77" xfId="18956" applyNumberFormat="1" applyFont="1" applyFill="1" applyBorder="1" applyAlignment="1">
      <alignment horizontal="center" vertical="center" wrapText="1"/>
    </xf>
    <xf numFmtId="14" fontId="13" fillId="0" borderId="38" xfId="18956" applyNumberFormat="1" applyFont="1" applyFill="1" applyBorder="1" applyAlignment="1">
      <alignment horizontal="center" vertical="center" wrapText="1"/>
    </xf>
    <xf numFmtId="0" fontId="12" fillId="0" borderId="10" xfId="18370" applyFont="1" applyFill="1" applyBorder="1" applyAlignment="1">
      <alignment horizontal="center" vertical="center" wrapText="1"/>
    </xf>
    <xf numFmtId="42" fontId="13" fillId="0" borderId="77" xfId="5" applyNumberFormat="1" applyFont="1" applyFill="1" applyBorder="1" applyAlignment="1">
      <alignment horizontal="center" vertical="center"/>
    </xf>
    <xf numFmtId="42" fontId="13" fillId="0" borderId="38" xfId="5" applyNumberFormat="1" applyFont="1" applyFill="1" applyBorder="1" applyAlignment="1">
      <alignment horizontal="center" vertical="center"/>
    </xf>
    <xf numFmtId="0" fontId="12" fillId="0" borderId="10" xfId="18370" applyFont="1" applyFill="1" applyBorder="1" applyAlignment="1">
      <alignment horizontal="center" vertical="center"/>
    </xf>
    <xf numFmtId="0" fontId="13" fillId="0" borderId="34" xfId="5" applyFont="1" applyFill="1" applyBorder="1" applyAlignment="1">
      <alignment horizontal="center" vertical="center" wrapText="1"/>
    </xf>
    <xf numFmtId="0" fontId="13" fillId="0" borderId="32" xfId="5" applyFont="1" applyFill="1" applyBorder="1" applyAlignment="1">
      <alignment horizontal="center" vertical="center" wrapText="1"/>
    </xf>
    <xf numFmtId="0" fontId="13" fillId="0" borderId="34"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32" xfId="5" applyFont="1" applyFill="1" applyBorder="1" applyAlignment="1">
      <alignment horizontal="center" vertical="center"/>
    </xf>
    <xf numFmtId="14" fontId="13" fillId="0" borderId="19" xfId="18956" applyNumberFormat="1" applyFont="1" applyFill="1" applyBorder="1" applyAlignment="1">
      <alignment horizontal="center" vertical="center"/>
    </xf>
    <xf numFmtId="0" fontId="13" fillId="0" borderId="76" xfId="5" applyFont="1" applyFill="1" applyBorder="1" applyAlignment="1">
      <alignment horizontal="center" vertical="top"/>
    </xf>
    <xf numFmtId="0" fontId="13" fillId="0" borderId="13" xfId="5" applyFont="1" applyFill="1" applyBorder="1" applyAlignment="1">
      <alignment horizontal="center" vertical="top"/>
    </xf>
    <xf numFmtId="0" fontId="13" fillId="0" borderId="77" xfId="5" applyFont="1" applyFill="1" applyBorder="1" applyAlignment="1">
      <alignment horizontal="center" vertical="center" wrapText="1"/>
    </xf>
    <xf numFmtId="0" fontId="13" fillId="0" borderId="10" xfId="5" applyFont="1" applyFill="1" applyBorder="1" applyAlignment="1">
      <alignment horizontal="center" vertical="center" wrapText="1"/>
    </xf>
    <xf numFmtId="170" fontId="13" fillId="0" borderId="37" xfId="6" quotePrefix="1" applyNumberFormat="1" applyFont="1" applyFill="1" applyBorder="1" applyAlignment="1">
      <alignment horizontal="center" vertical="center"/>
    </xf>
    <xf numFmtId="170" fontId="13" fillId="0" borderId="41" xfId="6" quotePrefix="1" applyNumberFormat="1" applyFont="1" applyFill="1" applyBorder="1" applyAlignment="1">
      <alignment horizontal="center" vertical="center"/>
    </xf>
    <xf numFmtId="170" fontId="13" fillId="0" borderId="20" xfId="6" quotePrefix="1" applyNumberFormat="1" applyFont="1" applyFill="1" applyBorder="1" applyAlignment="1">
      <alignment horizontal="center" vertical="center"/>
    </xf>
    <xf numFmtId="0" fontId="13" fillId="0" borderId="72" xfId="18956" applyFont="1" applyFill="1" applyBorder="1" applyAlignment="1">
      <alignment horizontal="center" vertical="center"/>
    </xf>
    <xf numFmtId="0" fontId="13" fillId="0" borderId="12" xfId="18956" applyFont="1" applyFill="1" applyBorder="1" applyAlignment="1">
      <alignment horizontal="center" vertical="center"/>
    </xf>
    <xf numFmtId="0" fontId="13" fillId="0" borderId="11" xfId="18956" applyFont="1" applyFill="1" applyBorder="1" applyAlignment="1">
      <alignment horizontal="center" vertical="center"/>
    </xf>
    <xf numFmtId="0" fontId="13" fillId="0" borderId="76" xfId="18956" applyFont="1" applyFill="1" applyBorder="1" applyAlignment="1">
      <alignment horizontal="center" vertical="center" wrapText="1"/>
    </xf>
    <xf numFmtId="0" fontId="13" fillId="0" borderId="39" xfId="18956" applyFont="1" applyFill="1" applyBorder="1" applyAlignment="1">
      <alignment horizontal="center" vertical="center" wrapText="1"/>
    </xf>
    <xf numFmtId="0" fontId="13" fillId="0" borderId="13" xfId="18956" applyFont="1" applyFill="1" applyBorder="1" applyAlignment="1">
      <alignment horizontal="center" vertical="center" wrapText="1"/>
    </xf>
    <xf numFmtId="0" fontId="13" fillId="0" borderId="54" xfId="18956" applyFont="1" applyFill="1" applyBorder="1" applyAlignment="1">
      <alignment horizontal="center" vertical="center" wrapText="1"/>
    </xf>
    <xf numFmtId="0" fontId="13" fillId="0" borderId="0" xfId="18956" applyFont="1" applyFill="1" applyBorder="1" applyAlignment="1">
      <alignment horizontal="center" vertical="center" wrapText="1"/>
    </xf>
    <xf numFmtId="0" fontId="13" fillId="0" borderId="14" xfId="18956" applyFont="1" applyFill="1" applyBorder="1" applyAlignment="1">
      <alignment horizontal="center" vertical="center" wrapText="1"/>
    </xf>
    <xf numFmtId="0" fontId="11" fillId="0" borderId="0" xfId="18956" applyFont="1" applyFill="1" applyAlignment="1">
      <alignment horizontal="center" vertical="center"/>
    </xf>
    <xf numFmtId="0" fontId="11" fillId="0" borderId="31" xfId="18956" applyFont="1" applyFill="1" applyBorder="1" applyAlignment="1">
      <alignment horizontal="center" vertical="center" wrapText="1"/>
    </xf>
    <xf numFmtId="0" fontId="11" fillId="0" borderId="12" xfId="18956" applyFont="1" applyFill="1" applyBorder="1" applyAlignment="1">
      <alignment horizontal="center" vertical="center" wrapText="1"/>
    </xf>
    <xf numFmtId="0" fontId="11" fillId="0" borderId="44" xfId="18956" applyFont="1" applyFill="1" applyBorder="1" applyAlignment="1">
      <alignment horizontal="center" vertical="center" wrapText="1"/>
    </xf>
    <xf numFmtId="0" fontId="11" fillId="0" borderId="2" xfId="18956" applyFont="1" applyFill="1" applyBorder="1" applyAlignment="1">
      <alignment horizontal="center" vertical="center" wrapText="1"/>
    </xf>
    <xf numFmtId="0" fontId="11" fillId="0" borderId="3" xfId="18956" applyFont="1" applyFill="1" applyBorder="1" applyAlignment="1">
      <alignment horizontal="center" vertical="center" wrapText="1"/>
    </xf>
    <xf numFmtId="0" fontId="11" fillId="0" borderId="11" xfId="18956" applyFont="1" applyFill="1" applyBorder="1" applyAlignment="1">
      <alignment horizontal="center" vertical="center" wrapText="1"/>
    </xf>
    <xf numFmtId="0" fontId="11" fillId="0" borderId="14" xfId="18956" applyFont="1" applyFill="1" applyBorder="1" applyAlignment="1">
      <alignment horizontal="center" vertical="center" wrapText="1"/>
    </xf>
    <xf numFmtId="0" fontId="11" fillId="0" borderId="32" xfId="18956" applyFont="1" applyFill="1" applyBorder="1" applyAlignment="1">
      <alignment horizontal="center" vertical="center" wrapText="1"/>
    </xf>
    <xf numFmtId="0" fontId="8" fillId="0" borderId="1" xfId="5" applyFont="1" applyFill="1" applyBorder="1" applyAlignment="1">
      <alignment horizontal="center" vertical="center"/>
    </xf>
    <xf numFmtId="0" fontId="8" fillId="0" borderId="2" xfId="5" applyFont="1" applyFill="1" applyBorder="1" applyAlignment="1">
      <alignment horizontal="center" vertical="center"/>
    </xf>
    <xf numFmtId="0" fontId="8" fillId="0" borderId="3" xfId="5" applyFont="1" applyFill="1" applyBorder="1" applyAlignment="1">
      <alignment horizontal="center" vertical="center"/>
    </xf>
    <xf numFmtId="0" fontId="8" fillId="0" borderId="33" xfId="5" applyFont="1" applyFill="1" applyBorder="1" applyAlignment="1">
      <alignment horizontal="center" vertical="center"/>
    </xf>
    <xf numFmtId="0" fontId="8" fillId="0" borderId="14" xfId="5" applyFont="1" applyFill="1" applyBorder="1" applyAlignment="1">
      <alignment horizontal="center" vertical="center"/>
    </xf>
    <xf numFmtId="0" fontId="8" fillId="0" borderId="32" xfId="5" applyFont="1" applyFill="1" applyBorder="1" applyAlignment="1">
      <alignment horizontal="center" vertical="center"/>
    </xf>
    <xf numFmtId="169" fontId="13" fillId="0" borderId="77"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0" fontId="13" fillId="0" borderId="35" xfId="5" quotePrefix="1" applyFont="1" applyFill="1" applyBorder="1" applyAlignment="1">
      <alignment horizontal="center" vertical="center" wrapText="1"/>
    </xf>
    <xf numFmtId="0" fontId="13" fillId="0" borderId="19" xfId="5" quotePrefix="1" applyFont="1" applyFill="1" applyBorder="1" applyAlignment="1">
      <alignment horizontal="center" vertical="center" wrapText="1"/>
    </xf>
    <xf numFmtId="0" fontId="13" fillId="0" borderId="77"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center" vertical="center" wrapText="1"/>
    </xf>
    <xf numFmtId="14" fontId="13" fillId="0" borderId="47" xfId="5" applyNumberFormat="1" applyFont="1" applyFill="1" applyBorder="1" applyAlignment="1">
      <alignment vertical="center"/>
    </xf>
    <xf numFmtId="0" fontId="13" fillId="0" borderId="19" xfId="5" applyFont="1" applyFill="1" applyBorder="1" applyAlignment="1">
      <alignment vertical="center"/>
    </xf>
    <xf numFmtId="14" fontId="13" fillId="0" borderId="77" xfId="18956" applyNumberFormat="1" applyFont="1" applyFill="1" applyBorder="1" applyAlignment="1">
      <alignment horizontal="left" vertical="center" wrapText="1"/>
    </xf>
    <xf numFmtId="14" fontId="13" fillId="0" borderId="10" xfId="18956" applyNumberFormat="1" applyFont="1" applyFill="1" applyBorder="1" applyAlignment="1">
      <alignment horizontal="left" vertical="center" wrapText="1"/>
    </xf>
    <xf numFmtId="0" fontId="13" fillId="0" borderId="34" xfId="18956" applyFont="1" applyFill="1" applyBorder="1" applyAlignment="1">
      <alignment horizontal="center" vertical="center"/>
    </xf>
    <xf numFmtId="0" fontId="13" fillId="0" borderId="5" xfId="18956" applyFont="1" applyFill="1" applyBorder="1" applyAlignment="1">
      <alignment horizontal="center" vertical="center"/>
    </xf>
    <xf numFmtId="0" fontId="12" fillId="0" borderId="32" xfId="18370" applyFont="1" applyFill="1" applyBorder="1" applyAlignment="1">
      <alignment horizontal="center" vertical="center"/>
    </xf>
    <xf numFmtId="0" fontId="13" fillId="0" borderId="48" xfId="5" applyNumberFormat="1" applyFont="1" applyFill="1" applyBorder="1" applyAlignment="1">
      <alignment horizontal="left" vertical="center"/>
    </xf>
    <xf numFmtId="0" fontId="13" fillId="0" borderId="10" xfId="5" applyNumberFormat="1" applyFont="1" applyFill="1" applyBorder="1" applyAlignment="1">
      <alignment horizontal="left" vertical="center"/>
    </xf>
    <xf numFmtId="0" fontId="13" fillId="0" borderId="48" xfId="5" applyNumberFormat="1"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92" xfId="5" applyNumberFormat="1" applyFont="1" applyFill="1" applyBorder="1" applyAlignment="1">
      <alignment horizontal="left" vertical="center" wrapText="1"/>
    </xf>
    <xf numFmtId="0" fontId="13" fillId="0" borderId="77" xfId="5" applyFont="1" applyFill="1" applyBorder="1" applyAlignment="1">
      <alignment horizontal="left" vertical="center" wrapText="1"/>
    </xf>
    <xf numFmtId="0" fontId="13" fillId="0" borderId="10" xfId="5" applyFont="1" applyFill="1" applyBorder="1" applyAlignment="1">
      <alignment horizontal="left" vertical="center" wrapText="1"/>
    </xf>
    <xf numFmtId="14" fontId="13" fillId="0" borderId="77" xfId="5" applyNumberFormat="1" applyFont="1" applyFill="1" applyBorder="1" applyAlignment="1">
      <alignment horizontal="center" vertical="center"/>
    </xf>
    <xf numFmtId="14" fontId="13" fillId="0" borderId="10" xfId="5" applyNumberFormat="1" applyFont="1" applyFill="1" applyBorder="1" applyAlignment="1">
      <alignment horizontal="center" vertical="center"/>
    </xf>
    <xf numFmtId="0" fontId="8" fillId="0" borderId="1"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14" xfId="5" applyFont="1" applyFill="1" applyBorder="1" applyAlignment="1">
      <alignment horizontal="center" vertical="center" wrapText="1"/>
    </xf>
    <xf numFmtId="0" fontId="8" fillId="0" borderId="32" xfId="5" applyFont="1" applyFill="1" applyBorder="1" applyAlignment="1">
      <alignment horizontal="center" vertical="center" wrapText="1"/>
    </xf>
    <xf numFmtId="0" fontId="11" fillId="0" borderId="36" xfId="18956" applyFont="1" applyFill="1" applyBorder="1" applyAlignment="1">
      <alignment horizontal="center" wrapText="1"/>
    </xf>
    <xf numFmtId="0" fontId="11" fillId="0" borderId="4" xfId="18956" applyFont="1" applyFill="1" applyBorder="1" applyAlignment="1">
      <alignment horizontal="center" wrapText="1"/>
    </xf>
    <xf numFmtId="0" fontId="11" fillId="0" borderId="6" xfId="18956" applyFont="1" applyFill="1" applyBorder="1" applyAlignment="1">
      <alignment horizontal="center" wrapText="1"/>
    </xf>
    <xf numFmtId="0" fontId="8" fillId="0" borderId="77" xfId="5" applyNumberFormat="1" applyFont="1" applyFill="1" applyBorder="1" applyAlignment="1" applyProtection="1">
      <alignment horizontal="center" wrapText="1"/>
      <protection locked="0"/>
    </xf>
    <xf numFmtId="0" fontId="8" fillId="0" borderId="38" xfId="5" applyNumberFormat="1" applyFont="1" applyFill="1" applyBorder="1" applyAlignment="1" applyProtection="1">
      <alignment horizontal="center" wrapText="1"/>
      <protection locked="0"/>
    </xf>
    <xf numFmtId="0" fontId="8" fillId="0" borderId="42" xfId="5" applyNumberFormat="1" applyFont="1" applyFill="1" applyBorder="1" applyAlignment="1" applyProtection="1">
      <alignment horizontal="center" wrapText="1"/>
      <protection locked="0"/>
    </xf>
    <xf numFmtId="0" fontId="11" fillId="0" borderId="72" xfId="18956" applyFont="1" applyFill="1" applyBorder="1" applyAlignment="1">
      <alignment horizontal="center" wrapText="1"/>
    </xf>
    <xf numFmtId="0" fontId="11" fillId="0" borderId="12" xfId="18956" applyFont="1" applyFill="1" applyBorder="1" applyAlignment="1">
      <alignment horizontal="center" wrapText="1"/>
    </xf>
    <xf numFmtId="0" fontId="11" fillId="0" borderId="44" xfId="18956" applyFont="1" applyFill="1" applyBorder="1" applyAlignment="1">
      <alignment horizontal="center" wrapText="1"/>
    </xf>
    <xf numFmtId="0" fontId="11" fillId="0" borderId="72" xfId="18771" applyFont="1" applyFill="1" applyBorder="1" applyAlignment="1" applyProtection="1">
      <alignment horizontal="center" wrapText="1"/>
      <protection locked="0"/>
    </xf>
    <xf numFmtId="0" fontId="11" fillId="0" borderId="12" xfId="18771" applyFont="1" applyFill="1" applyBorder="1" applyAlignment="1" applyProtection="1">
      <alignment horizontal="center" wrapText="1"/>
      <protection locked="0"/>
    </xf>
    <xf numFmtId="0" fontId="11" fillId="0" borderId="44" xfId="18771" applyFont="1" applyFill="1" applyBorder="1" applyAlignment="1" applyProtection="1">
      <alignment horizontal="center" wrapText="1"/>
      <protection locked="0"/>
    </xf>
    <xf numFmtId="0" fontId="11" fillId="0" borderId="77" xfId="18771" applyFont="1" applyFill="1" applyBorder="1" applyAlignment="1" applyProtection="1">
      <alignment horizontal="center" wrapText="1"/>
      <protection locked="0"/>
    </xf>
    <xf numFmtId="0" fontId="11" fillId="0" borderId="38" xfId="18771" applyFont="1" applyFill="1" applyBorder="1" applyAlignment="1" applyProtection="1">
      <alignment horizontal="center" wrapText="1"/>
      <protection locked="0"/>
    </xf>
    <xf numFmtId="0" fontId="11" fillId="0" borderId="42" xfId="18771" applyFont="1" applyFill="1" applyBorder="1" applyAlignment="1" applyProtection="1">
      <alignment horizontal="center" wrapText="1"/>
      <protection locked="0"/>
    </xf>
    <xf numFmtId="0" fontId="11" fillId="0" borderId="37" xfId="18771" applyFont="1" applyFill="1" applyBorder="1" applyAlignment="1" applyProtection="1">
      <alignment horizontal="center" wrapText="1"/>
      <protection locked="0"/>
    </xf>
    <xf numFmtId="0" fontId="11" fillId="0" borderId="41" xfId="18771" applyFont="1" applyFill="1" applyBorder="1" applyAlignment="1" applyProtection="1">
      <alignment horizontal="center" wrapText="1"/>
      <protection locked="0"/>
    </xf>
    <xf numFmtId="0" fontId="11" fillId="0" borderId="46" xfId="18771" applyFont="1" applyFill="1" applyBorder="1" applyAlignment="1" applyProtection="1">
      <alignment horizontal="center" wrapText="1"/>
      <protection locked="0"/>
    </xf>
    <xf numFmtId="0" fontId="13" fillId="0" borderId="72"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2" fillId="0" borderId="11" xfId="18370" applyFont="1" applyFill="1" applyBorder="1" applyAlignment="1">
      <alignment horizontal="center" vertical="center" wrapText="1"/>
    </xf>
    <xf numFmtId="0" fontId="11" fillId="0" borderId="72" xfId="18956" applyFont="1" applyFill="1" applyBorder="1" applyAlignment="1" applyProtection="1">
      <alignment horizontal="center" wrapText="1"/>
      <protection locked="0"/>
    </xf>
    <xf numFmtId="0" fontId="11" fillId="0" borderId="12" xfId="18956" applyFont="1" applyFill="1" applyBorder="1" applyAlignment="1" applyProtection="1">
      <alignment horizontal="center" wrapText="1"/>
      <protection locked="0"/>
    </xf>
    <xf numFmtId="0" fontId="11" fillId="0" borderId="44" xfId="18956" applyFont="1" applyFill="1" applyBorder="1" applyAlignment="1" applyProtection="1">
      <alignment horizontal="center" wrapText="1"/>
      <protection locked="0"/>
    </xf>
    <xf numFmtId="0" fontId="11" fillId="0" borderId="34" xfId="18956" applyFont="1" applyFill="1" applyBorder="1" applyAlignment="1">
      <alignment horizontal="center" wrapText="1"/>
    </xf>
    <xf numFmtId="0" fontId="11" fillId="0" borderId="5" xfId="18956" applyFont="1" applyFill="1" applyBorder="1" applyAlignment="1">
      <alignment horizontal="center" wrapText="1"/>
    </xf>
    <xf numFmtId="0" fontId="11" fillId="0" borderId="8" xfId="18956" applyFont="1" applyFill="1" applyBorder="1" applyAlignment="1">
      <alignment horizontal="center" wrapText="1"/>
    </xf>
    <xf numFmtId="0" fontId="11" fillId="0" borderId="76" xfId="18956" applyFont="1" applyFill="1" applyBorder="1" applyAlignment="1">
      <alignment horizontal="center" wrapText="1"/>
    </xf>
    <xf numFmtId="0" fontId="11" fillId="0" borderId="39" xfId="18956" applyFont="1" applyFill="1" applyBorder="1" applyAlignment="1">
      <alignment horizontal="center" wrapText="1"/>
    </xf>
    <xf numFmtId="0" fontId="11" fillId="0" borderId="43" xfId="18956" applyFont="1" applyFill="1" applyBorder="1" applyAlignment="1">
      <alignment horizontal="center" wrapText="1"/>
    </xf>
    <xf numFmtId="0" fontId="11" fillId="0" borderId="37" xfId="18956" applyFont="1" applyFill="1" applyBorder="1" applyAlignment="1">
      <alignment horizontal="center" wrapText="1"/>
    </xf>
    <xf numFmtId="0" fontId="11" fillId="0" borderId="41" xfId="18956" applyFont="1" applyFill="1" applyBorder="1" applyAlignment="1">
      <alignment horizontal="center" wrapText="1"/>
    </xf>
    <xf numFmtId="0" fontId="11" fillId="0" borderId="46" xfId="18956" applyFont="1" applyFill="1" applyBorder="1" applyAlignment="1">
      <alignment horizontal="center" wrapText="1"/>
    </xf>
    <xf numFmtId="0" fontId="8" fillId="0" borderId="76" xfId="5" applyFont="1" applyFill="1" applyBorder="1" applyAlignment="1">
      <alignment horizontal="center" wrapText="1"/>
    </xf>
    <xf numFmtId="0" fontId="8" fillId="0" borderId="39" xfId="5" applyFont="1" applyFill="1" applyBorder="1" applyAlignment="1">
      <alignment horizontal="center" wrapText="1"/>
    </xf>
    <xf numFmtId="0" fontId="8" fillId="0" borderId="43" xfId="5" applyFont="1" applyFill="1" applyBorder="1" applyAlignment="1">
      <alignment horizontal="center" wrapText="1"/>
    </xf>
    <xf numFmtId="0" fontId="8" fillId="0" borderId="77" xfId="5" applyFont="1" applyFill="1" applyBorder="1" applyAlignment="1">
      <alignment horizontal="center" wrapText="1"/>
    </xf>
    <xf numFmtId="0" fontId="8" fillId="0" borderId="38" xfId="5" applyFont="1" applyFill="1" applyBorder="1" applyAlignment="1">
      <alignment horizontal="center" wrapText="1"/>
    </xf>
    <xf numFmtId="0" fontId="8" fillId="0" borderId="42" xfId="5" applyFont="1" applyFill="1" applyBorder="1" applyAlignment="1">
      <alignment horizontal="center" wrapText="1"/>
    </xf>
    <xf numFmtId="0" fontId="11" fillId="0" borderId="77" xfId="18956" applyFont="1" applyFill="1" applyBorder="1" applyAlignment="1">
      <alignment horizontal="center" wrapText="1"/>
    </xf>
    <xf numFmtId="0" fontId="11" fillId="0" borderId="38" xfId="18956" applyFont="1" applyFill="1" applyBorder="1" applyAlignment="1">
      <alignment horizontal="center" wrapText="1"/>
    </xf>
    <xf numFmtId="0" fontId="11" fillId="0" borderId="42" xfId="18956" applyFont="1" applyFill="1" applyBorder="1" applyAlignment="1">
      <alignment horizontal="center" wrapText="1"/>
    </xf>
    <xf numFmtId="0" fontId="11" fillId="0" borderId="35" xfId="18956" applyFont="1" applyFill="1" applyBorder="1" applyAlignment="1" applyProtection="1">
      <alignment horizontal="center" wrapText="1"/>
      <protection locked="0"/>
    </xf>
    <xf numFmtId="0" fontId="11" fillId="0" borderId="40" xfId="18956" applyFont="1" applyFill="1" applyBorder="1" applyAlignment="1" applyProtection="1">
      <alignment horizontal="center" wrapText="1"/>
      <protection locked="0"/>
    </xf>
    <xf numFmtId="0" fontId="11" fillId="0" borderId="45" xfId="18956" applyFont="1" applyFill="1" applyBorder="1" applyAlignment="1" applyProtection="1">
      <alignment horizontal="center" wrapText="1"/>
      <protection locked="0"/>
    </xf>
    <xf numFmtId="0" fontId="13" fillId="0" borderId="75" xfId="5" applyFont="1" applyFill="1" applyBorder="1" applyAlignment="1">
      <alignment horizontal="center" vertical="center" wrapText="1"/>
    </xf>
    <xf numFmtId="169" fontId="13" fillId="0" borderId="53" xfId="5" quotePrefix="1" applyNumberFormat="1" applyFont="1" applyFill="1" applyBorder="1" applyAlignment="1">
      <alignment horizontal="center" vertical="center" wrapText="1"/>
    </xf>
    <xf numFmtId="169" fontId="13" fillId="0" borderId="20" xfId="5" quotePrefix="1" applyNumberFormat="1" applyFont="1" applyFill="1" applyBorder="1" applyAlignment="1">
      <alignment horizontal="center" vertical="center" wrapText="1"/>
    </xf>
    <xf numFmtId="42" fontId="13" fillId="0" borderId="53" xfId="5" applyNumberFormat="1" applyFont="1" applyFill="1" applyBorder="1" applyAlignment="1">
      <alignment horizontal="center" vertical="center"/>
    </xf>
    <xf numFmtId="42" fontId="13" fillId="0" borderId="20" xfId="5" applyNumberFormat="1" applyFont="1" applyFill="1" applyBorder="1" applyAlignment="1">
      <alignment horizontal="center" vertical="center"/>
    </xf>
    <xf numFmtId="0" fontId="13" fillId="0" borderId="38" xfId="5" applyFont="1" applyFill="1" applyBorder="1" applyAlignment="1">
      <alignment horizontal="center" vertical="center" wrapText="1"/>
    </xf>
    <xf numFmtId="0" fontId="13" fillId="0" borderId="48" xfId="5" applyNumberFormat="1" applyFont="1" applyFill="1" applyBorder="1" applyAlignment="1" applyProtection="1">
      <alignment horizontal="center" vertical="center" wrapText="1"/>
      <protection locked="0"/>
    </xf>
    <xf numFmtId="0" fontId="13" fillId="0" borderId="1" xfId="18956" applyFont="1" applyFill="1" applyBorder="1" applyAlignment="1">
      <alignment horizontal="left" vertical="center"/>
    </xf>
    <xf numFmtId="0" fontId="13" fillId="0" borderId="33" xfId="18956" applyFont="1" applyFill="1" applyBorder="1" applyAlignment="1">
      <alignment horizontal="left" vertical="center"/>
    </xf>
    <xf numFmtId="0" fontId="13" fillId="0" borderId="52" xfId="18956" applyFont="1" applyFill="1" applyBorder="1" applyAlignment="1">
      <alignment horizontal="center" vertical="center"/>
    </xf>
    <xf numFmtId="0" fontId="13" fillId="0" borderId="13" xfId="18956" applyFont="1" applyFill="1" applyBorder="1" applyAlignment="1">
      <alignment horizontal="center" vertical="center"/>
    </xf>
    <xf numFmtId="0" fontId="13" fillId="0" borderId="48" xfId="5" applyFont="1" applyFill="1" applyBorder="1" applyAlignment="1">
      <alignment horizontal="left" vertical="center" wrapText="1"/>
    </xf>
    <xf numFmtId="0" fontId="15" fillId="0" borderId="76"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13" xfId="18956" applyFont="1" applyFill="1" applyBorder="1" applyAlignment="1">
      <alignment horizontal="center" vertical="center" wrapText="1"/>
    </xf>
    <xf numFmtId="0" fontId="13" fillId="0" borderId="34" xfId="18956" applyFont="1" applyFill="1" applyBorder="1" applyAlignment="1">
      <alignment horizontal="center" vertical="top" wrapText="1"/>
    </xf>
    <xf numFmtId="0" fontId="13" fillId="0" borderId="5" xfId="18956" applyFont="1" applyFill="1" applyBorder="1" applyAlignment="1">
      <alignment horizontal="center" vertical="top" wrapText="1"/>
    </xf>
    <xf numFmtId="0" fontId="13" fillId="0" borderId="32" xfId="18956" applyFont="1" applyFill="1" applyBorder="1" applyAlignment="1">
      <alignment horizontal="center" vertical="top" wrapText="1"/>
    </xf>
    <xf numFmtId="0" fontId="13" fillId="0" borderId="77"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0" fontId="13" fillId="0" borderId="38" xfId="5" applyFont="1" applyFill="1" applyBorder="1" applyAlignment="1">
      <alignment horizontal="left" vertical="center" wrapText="1"/>
    </xf>
    <xf numFmtId="0" fontId="13" fillId="0" borderId="92" xfId="5" applyFont="1" applyFill="1" applyBorder="1" applyAlignment="1">
      <alignment horizontal="left" vertical="center" wrapText="1"/>
    </xf>
    <xf numFmtId="0" fontId="12" fillId="0" borderId="11" xfId="18370" applyFont="1" applyFill="1" applyBorder="1" applyAlignment="1">
      <alignment horizontal="center" vertical="center"/>
    </xf>
    <xf numFmtId="0" fontId="13" fillId="0" borderId="5" xfId="5" applyFont="1" applyFill="1" applyBorder="1" applyAlignment="1">
      <alignment horizontal="center" vertical="center" wrapText="1"/>
    </xf>
    <xf numFmtId="0" fontId="12" fillId="0" borderId="32" xfId="18370" applyFont="1" applyFill="1" applyBorder="1" applyAlignment="1">
      <alignment horizontal="center" vertical="center" wrapText="1"/>
    </xf>
    <xf numFmtId="0" fontId="12" fillId="0" borderId="13" xfId="18370" applyFont="1" applyFill="1" applyBorder="1" applyAlignment="1">
      <alignment horizontal="center" vertical="center" wrapText="1"/>
    </xf>
    <xf numFmtId="0" fontId="13" fillId="0" borderId="36" xfId="18956" applyFont="1" applyFill="1" applyBorder="1" applyAlignment="1">
      <alignment horizontal="center" vertical="center"/>
    </xf>
    <xf numFmtId="0" fontId="13" fillId="0" borderId="4" xfId="18956" applyFont="1" applyFill="1" applyBorder="1" applyAlignment="1">
      <alignment horizontal="center" vertical="center"/>
    </xf>
    <xf numFmtId="0" fontId="12" fillId="0" borderId="33" xfId="18370" applyFont="1" applyFill="1" applyBorder="1" applyAlignment="1">
      <alignment horizontal="center" vertical="center"/>
    </xf>
    <xf numFmtId="0" fontId="13" fillId="0" borderId="32" xfId="18956"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2" fillId="0" borderId="10" xfId="18370" applyBorder="1" applyAlignment="1">
      <alignment horizontal="center" vertical="center"/>
    </xf>
    <xf numFmtId="0" fontId="12" fillId="0" borderId="10" xfId="18370" applyBorder="1" applyAlignment="1">
      <alignment horizontal="center" vertical="center" wrapText="1"/>
    </xf>
    <xf numFmtId="14" fontId="13" fillId="0" borderId="77" xfId="5" applyNumberFormat="1" applyFont="1" applyFill="1" applyBorder="1" applyAlignment="1">
      <alignment horizontal="center" vertical="center" wrapText="1"/>
    </xf>
    <xf numFmtId="14" fontId="13" fillId="0" borderId="38" xfId="5" applyNumberFormat="1" applyFont="1" applyFill="1" applyBorder="1" applyAlignment="1">
      <alignment horizontal="center" vertical="center" wrapText="1"/>
    </xf>
    <xf numFmtId="42" fontId="13" fillId="0" borderId="10" xfId="5" applyNumberFormat="1" applyFont="1" applyFill="1" applyBorder="1" applyAlignment="1">
      <alignment horizontal="center" vertical="center"/>
    </xf>
    <xf numFmtId="0" fontId="13" fillId="0" borderId="72" xfId="5" applyFont="1" applyFill="1" applyBorder="1" applyAlignment="1">
      <alignment horizontal="center" vertical="center"/>
    </xf>
    <xf numFmtId="0" fontId="13" fillId="0" borderId="11" xfId="5" applyFont="1" applyFill="1" applyBorder="1" applyAlignment="1">
      <alignment horizontal="center" vertical="center"/>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77"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72"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3" fillId="0" borderId="10" xfId="18956" applyNumberFormat="1" applyFont="1" applyFill="1" applyBorder="1" applyAlignment="1">
      <alignment horizontal="center" vertical="center" wrapText="1"/>
    </xf>
    <xf numFmtId="14" fontId="15" fillId="0" borderId="77" xfId="18329" applyNumberFormat="1" applyFont="1" applyFill="1" applyBorder="1" applyAlignment="1">
      <alignment horizontal="center" vertical="center"/>
    </xf>
    <xf numFmtId="14" fontId="15" fillId="0" borderId="38" xfId="18329" applyNumberFormat="1" applyFont="1" applyFill="1" applyBorder="1" applyAlignment="1">
      <alignment horizontal="center" vertical="center"/>
    </xf>
    <xf numFmtId="14" fontId="15" fillId="0" borderId="10" xfId="18329" applyNumberFormat="1" applyFont="1" applyFill="1" applyBorder="1" applyAlignment="1">
      <alignment horizontal="center" vertical="center"/>
    </xf>
    <xf numFmtId="14" fontId="15" fillId="0" borderId="77"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11" xfId="5" applyFont="1" applyFill="1" applyBorder="1" applyAlignment="1">
      <alignment horizontal="center" vertical="center" wrapText="1"/>
    </xf>
    <xf numFmtId="0" fontId="13" fillId="0" borderId="12" xfId="5" applyFont="1" applyFill="1" applyBorder="1" applyAlignment="1">
      <alignment horizontal="center" vertical="center"/>
    </xf>
    <xf numFmtId="42" fontId="13" fillId="0" borderId="38" xfId="5" applyNumberFormat="1" applyFont="1" applyFill="1" applyBorder="1" applyAlignment="1">
      <alignment vertical="center"/>
    </xf>
    <xf numFmtId="0" fontId="11" fillId="0" borderId="0" xfId="18956" applyFont="1" applyFill="1" applyAlignment="1">
      <alignment horizontal="center"/>
    </xf>
    <xf numFmtId="42" fontId="13" fillId="0" borderId="17" xfId="5" applyNumberFormat="1" applyFont="1" applyFill="1" applyBorder="1" applyAlignment="1">
      <alignment vertical="center"/>
    </xf>
    <xf numFmtId="42" fontId="13" fillId="0" borderId="18" xfId="5" applyNumberFormat="1" applyFont="1" applyFill="1" applyBorder="1" applyAlignment="1">
      <alignment vertical="center"/>
    </xf>
    <xf numFmtId="42" fontId="13" fillId="0" borderId="82" xfId="5" applyNumberFormat="1" applyFont="1" applyFill="1" applyBorder="1" applyAlignment="1">
      <alignment vertical="center"/>
    </xf>
    <xf numFmtId="0" fontId="8" fillId="0" borderId="47" xfId="5" applyNumberFormat="1" applyFont="1" applyFill="1" applyBorder="1" applyAlignment="1" applyProtection="1">
      <alignment horizontal="center" wrapText="1"/>
      <protection locked="0"/>
    </xf>
    <xf numFmtId="0" fontId="8" fillId="0" borderId="45" xfId="5" applyNumberFormat="1" applyFont="1" applyFill="1" applyBorder="1" applyAlignment="1" applyProtection="1">
      <alignment horizontal="center" wrapText="1"/>
      <protection locked="0"/>
    </xf>
    <xf numFmtId="0" fontId="8" fillId="0" borderId="31" xfId="5" applyFont="1" applyFill="1" applyBorder="1" applyAlignment="1">
      <alignment horizontal="center" wrapText="1"/>
    </xf>
    <xf numFmtId="0" fontId="8" fillId="0" borderId="44" xfId="5" applyFont="1" applyFill="1" applyBorder="1" applyAlignment="1">
      <alignment horizontal="center" wrapText="1"/>
    </xf>
    <xf numFmtId="0" fontId="8" fillId="0" borderId="49" xfId="5" applyFont="1" applyFill="1" applyBorder="1" applyAlignment="1">
      <alignment horizontal="center"/>
    </xf>
    <xf numFmtId="0" fontId="8" fillId="0" borderId="57" xfId="5" applyFont="1" applyFill="1" applyBorder="1" applyAlignment="1">
      <alignment horizontal="center"/>
    </xf>
    <xf numFmtId="0" fontId="8" fillId="0" borderId="16" xfId="5" applyFont="1" applyFill="1" applyBorder="1" applyAlignment="1">
      <alignment horizontal="center"/>
    </xf>
    <xf numFmtId="0" fontId="8" fillId="0" borderId="48" xfId="5" applyFont="1" applyFill="1" applyBorder="1" applyAlignment="1">
      <alignment horizontal="center" wrapText="1"/>
    </xf>
    <xf numFmtId="0" fontId="11" fillId="0" borderId="31" xfId="18956" applyFont="1" applyFill="1" applyBorder="1" applyAlignment="1">
      <alignment horizontal="center" wrapText="1"/>
    </xf>
    <xf numFmtId="0" fontId="11" fillId="0" borderId="52" xfId="18956" applyFont="1" applyFill="1" applyBorder="1" applyAlignment="1">
      <alignment horizontal="center" wrapText="1"/>
    </xf>
    <xf numFmtId="0" fontId="12" fillId="0" borderId="3" xfId="5" applyFill="1" applyBorder="1"/>
    <xf numFmtId="0" fontId="12" fillId="0" borderId="44" xfId="5" applyFill="1" applyBorder="1"/>
    <xf numFmtId="0" fontId="12" fillId="0" borderId="8" xfId="5" applyFill="1" applyBorder="1"/>
    <xf numFmtId="0" fontId="11" fillId="0" borderId="15" xfId="18956" applyFont="1" applyFill="1" applyBorder="1" applyAlignment="1">
      <alignment horizontal="center" wrapText="1"/>
    </xf>
    <xf numFmtId="0" fontId="11" fillId="0" borderId="57" xfId="18956" applyFont="1" applyFill="1" applyBorder="1" applyAlignment="1">
      <alignment horizontal="center" wrapText="1"/>
    </xf>
    <xf numFmtId="0" fontId="13" fillId="0" borderId="17" xfId="5" applyFont="1" applyFill="1" applyBorder="1" applyAlignment="1">
      <alignment vertical="center"/>
    </xf>
    <xf numFmtId="0" fontId="13" fillId="0" borderId="17" xfId="5" applyFont="1" applyFill="1" applyBorder="1" applyAlignment="1">
      <alignment horizontal="center" vertical="center"/>
    </xf>
    <xf numFmtId="0" fontId="13" fillId="0" borderId="17" xfId="5" applyFont="1" applyFill="1" applyBorder="1" applyAlignment="1">
      <alignment horizontal="center" vertical="center" wrapText="1"/>
    </xf>
    <xf numFmtId="0" fontId="15" fillId="0" borderId="17" xfId="18956" applyFont="1" applyFill="1" applyBorder="1" applyAlignment="1">
      <alignment horizontal="center" vertical="center" wrapText="1"/>
    </xf>
    <xf numFmtId="0" fontId="15" fillId="0" borderId="18" xfId="18956" applyFont="1" applyFill="1" applyBorder="1" applyAlignment="1">
      <alignment horizontal="center" vertical="center" wrapText="1"/>
    </xf>
    <xf numFmtId="14" fontId="15" fillId="0" borderId="16" xfId="18956" applyNumberFormat="1" applyFont="1" applyFill="1" applyBorder="1" applyAlignment="1">
      <alignment horizontal="center" vertical="center" wrapText="1"/>
    </xf>
    <xf numFmtId="14" fontId="15" fillId="0" borderId="73" xfId="18956" applyNumberFormat="1" applyFont="1" applyFill="1" applyBorder="1" applyAlignment="1">
      <alignment horizontal="center" vertical="center" wrapText="1"/>
    </xf>
    <xf numFmtId="1" fontId="38" fillId="0" borderId="17" xfId="18956" applyNumberFormat="1" applyFont="1" applyFill="1" applyBorder="1" applyAlignment="1">
      <alignment horizontal="center" vertical="center" wrapText="1"/>
    </xf>
    <xf numFmtId="1" fontId="38" fillId="0" borderId="92" xfId="18956" applyNumberFormat="1" applyFont="1" applyFill="1" applyBorder="1" applyAlignment="1">
      <alignment horizontal="center" vertical="center" wrapText="1"/>
    </xf>
    <xf numFmtId="0" fontId="8" fillId="0" borderId="0" xfId="5" applyFont="1" applyFill="1" applyAlignment="1">
      <alignment horizontal="center"/>
    </xf>
    <xf numFmtId="0" fontId="13" fillId="0" borderId="0" xfId="5" applyFont="1" applyFill="1" applyBorder="1" applyAlignment="1">
      <alignment horizontal="left"/>
    </xf>
    <xf numFmtId="14" fontId="11" fillId="0" borderId="0" xfId="18696" applyNumberFormat="1" applyFont="1" applyFill="1" applyBorder="1" applyAlignment="1">
      <alignment horizontal="center"/>
    </xf>
    <xf numFmtId="14" fontId="11" fillId="0" borderId="15" xfId="18696" applyNumberFormat="1" applyFont="1" applyFill="1" applyBorder="1" applyAlignment="1" applyProtection="1">
      <alignment horizontal="center" wrapText="1"/>
      <protection locked="0"/>
    </xf>
    <xf numFmtId="14" fontId="11" fillId="0" borderId="16" xfId="18696" applyNumberFormat="1" applyFont="1" applyFill="1" applyBorder="1" applyAlignment="1" applyProtection="1">
      <alignment horizontal="center" wrapText="1"/>
      <protection locked="0"/>
    </xf>
    <xf numFmtId="42" fontId="13" fillId="0" borderId="31" xfId="5" applyNumberFormat="1" applyFont="1" applyFill="1" applyBorder="1" applyAlignment="1">
      <alignment horizontal="center" vertical="center" wrapText="1"/>
    </xf>
    <xf numFmtId="42" fontId="13" fillId="0" borderId="3" xfId="5" applyNumberFormat="1" applyFont="1" applyFill="1" applyBorder="1" applyAlignment="1">
      <alignment horizontal="center" vertical="center" wrapText="1"/>
    </xf>
    <xf numFmtId="42" fontId="13" fillId="0" borderId="12" xfId="5" applyNumberFormat="1" applyFont="1" applyFill="1" applyBorder="1" applyAlignment="1">
      <alignment horizontal="center" vertical="center" wrapText="1"/>
    </xf>
    <xf numFmtId="42" fontId="13" fillId="0" borderId="5" xfId="5" applyNumberFormat="1" applyFont="1" applyFill="1" applyBorder="1" applyAlignment="1">
      <alignment horizontal="center" vertical="center" wrapText="1"/>
    </xf>
    <xf numFmtId="42" fontId="13" fillId="0" borderId="11" xfId="5" applyNumberFormat="1" applyFont="1" applyFill="1" applyBorder="1" applyAlignment="1">
      <alignment horizontal="center" vertical="center" wrapText="1"/>
    </xf>
    <xf numFmtId="42" fontId="13" fillId="0" borderId="32" xfId="5" applyNumberFormat="1" applyFont="1" applyFill="1" applyBorder="1" applyAlignment="1">
      <alignment horizontal="center" vertical="center" wrapText="1"/>
    </xf>
    <xf numFmtId="42" fontId="13" fillId="0" borderId="49" xfId="5" applyNumberFormat="1" applyFont="1" applyFill="1" applyBorder="1" applyAlignment="1">
      <alignment vertical="center" wrapText="1"/>
    </xf>
    <xf numFmtId="42" fontId="13" fillId="0" borderId="50" xfId="5" applyNumberFormat="1" applyFont="1" applyFill="1" applyBorder="1" applyAlignment="1">
      <alignment vertical="center" wrapText="1"/>
    </xf>
    <xf numFmtId="0" fontId="13" fillId="0" borderId="35" xfId="5" applyFont="1" applyFill="1" applyBorder="1" applyAlignment="1">
      <alignment horizontal="center" vertical="center" wrapText="1"/>
    </xf>
    <xf numFmtId="0" fontId="13" fillId="0" borderId="19" xfId="5" applyFont="1" applyFill="1" applyBorder="1" applyAlignment="1">
      <alignment horizontal="center" vertical="center" wrapText="1"/>
    </xf>
    <xf numFmtId="14" fontId="13" fillId="0" borderId="10" xfId="5" applyNumberFormat="1" applyFont="1" applyFill="1" applyBorder="1" applyAlignment="1">
      <alignment horizontal="center" vertical="center" wrapText="1"/>
    </xf>
    <xf numFmtId="0" fontId="13" fillId="0" borderId="77" xfId="5" applyFont="1" applyFill="1" applyBorder="1" applyAlignment="1">
      <alignment vertical="center" wrapText="1"/>
    </xf>
    <xf numFmtId="0" fontId="13" fillId="0" borderId="10" xfId="5" applyFont="1" applyFill="1" applyBorder="1" applyAlignment="1">
      <alignment vertical="center" wrapText="1"/>
    </xf>
    <xf numFmtId="42" fontId="13" fillId="0" borderId="72" xfId="5" applyNumberFormat="1" applyFont="1" applyFill="1" applyBorder="1" applyAlignment="1">
      <alignment horizontal="center" vertical="center" wrapText="1"/>
    </xf>
    <xf numFmtId="42" fontId="13" fillId="0" borderId="34" xfId="5" applyNumberFormat="1" applyFont="1" applyFill="1" applyBorder="1" applyAlignment="1">
      <alignment horizontal="center" vertical="center" wrapText="1"/>
    </xf>
    <xf numFmtId="0" fontId="13" fillId="0" borderId="67" xfId="5" applyFont="1" applyFill="1" applyBorder="1" applyAlignment="1">
      <alignment horizontal="center" vertical="center" wrapText="1"/>
    </xf>
    <xf numFmtId="0" fontId="13" fillId="0" borderId="62" xfId="5" applyFont="1" applyFill="1" applyBorder="1" applyAlignment="1">
      <alignment horizontal="center" vertical="center" wrapText="1"/>
    </xf>
    <xf numFmtId="0" fontId="13" fillId="0" borderId="68" xfId="5" applyFont="1" applyFill="1" applyBorder="1" applyAlignment="1">
      <alignment horizontal="center" vertical="center" wrapText="1"/>
    </xf>
    <xf numFmtId="0" fontId="13" fillId="0" borderId="72" xfId="5" applyFont="1" applyFill="1" applyBorder="1" applyAlignment="1">
      <alignment vertical="center" wrapText="1"/>
    </xf>
    <xf numFmtId="0" fontId="13" fillId="0" borderId="34" xfId="5" applyFont="1" applyFill="1" applyBorder="1" applyAlignment="1">
      <alignment vertical="center" wrapText="1"/>
    </xf>
    <xf numFmtId="44" fontId="13" fillId="0" borderId="75" xfId="5" applyNumberFormat="1" applyFont="1" applyFill="1" applyBorder="1" applyAlignment="1">
      <alignment horizontal="center" vertical="center" wrapText="1"/>
    </xf>
    <xf numFmtId="44" fontId="13" fillId="0" borderId="55" xfId="5" applyNumberFormat="1" applyFont="1" applyFill="1" applyBorder="1" applyAlignment="1">
      <alignment horizontal="center" vertical="center" wrapText="1"/>
    </xf>
    <xf numFmtId="44" fontId="13" fillId="0" borderId="44" xfId="5" applyNumberFormat="1" applyFont="1" applyFill="1" applyBorder="1" applyAlignment="1">
      <alignment horizontal="center" vertical="center" wrapText="1"/>
    </xf>
    <xf numFmtId="44" fontId="13" fillId="0" borderId="8" xfId="5" applyNumberFormat="1" applyFont="1" applyFill="1" applyBorder="1" applyAlignment="1">
      <alignment horizontal="center" vertical="center" wrapText="1"/>
    </xf>
    <xf numFmtId="0" fontId="8" fillId="0" borderId="18" xfId="5" applyFont="1" applyFill="1" applyBorder="1" applyAlignment="1">
      <alignment horizontal="center" wrapText="1"/>
    </xf>
    <xf numFmtId="0" fontId="8" fillId="0" borderId="37" xfId="5" applyFont="1" applyFill="1" applyBorder="1" applyAlignment="1">
      <alignment horizontal="center" wrapText="1"/>
    </xf>
    <xf numFmtId="0" fontId="13" fillId="0" borderId="65" xfId="5" applyFont="1" applyFill="1" applyBorder="1" applyAlignment="1">
      <alignment horizontal="center" vertical="center" wrapText="1"/>
    </xf>
    <xf numFmtId="0" fontId="13" fillId="0" borderId="66" xfId="5" applyFont="1" applyFill="1" applyBorder="1" applyAlignment="1">
      <alignment horizontal="center" vertical="center" wrapText="1"/>
    </xf>
    <xf numFmtId="14" fontId="13" fillId="0" borderId="47" xfId="5" applyNumberFormat="1" applyFont="1" applyFill="1" applyBorder="1" applyAlignment="1">
      <alignment horizontal="center" vertical="center" wrapText="1"/>
    </xf>
    <xf numFmtId="14" fontId="13" fillId="0" borderId="40" xfId="5" applyNumberFormat="1" applyFont="1" applyFill="1" applyBorder="1" applyAlignment="1">
      <alignment horizontal="center" vertical="center" wrapText="1"/>
    </xf>
    <xf numFmtId="14" fontId="13" fillId="0" borderId="19"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42" fontId="13" fillId="0" borderId="53" xfId="5" applyNumberFormat="1" applyFont="1" applyFill="1" applyBorder="1" applyAlignment="1">
      <alignment horizontal="center" vertical="center" wrapText="1"/>
    </xf>
    <xf numFmtId="42" fontId="13" fillId="0" borderId="41" xfId="5" applyNumberFormat="1" applyFont="1" applyFill="1" applyBorder="1" applyAlignment="1">
      <alignment horizontal="center" vertical="center" wrapText="1"/>
    </xf>
    <xf numFmtId="42" fontId="13" fillId="0" borderId="20" xfId="5" applyNumberFormat="1" applyFont="1" applyFill="1" applyBorder="1" applyAlignment="1">
      <alignment horizontal="center" vertical="center" wrapText="1"/>
    </xf>
    <xf numFmtId="0" fontId="13" fillId="0" borderId="47" xfId="5" applyFont="1" applyFill="1" applyBorder="1" applyAlignment="1">
      <alignment horizontal="left" vertical="center" wrapText="1"/>
    </xf>
    <xf numFmtId="0" fontId="13" fillId="0" borderId="40" xfId="5" applyFont="1" applyFill="1" applyBorder="1" applyAlignment="1">
      <alignment horizontal="left" vertical="center" wrapText="1"/>
    </xf>
    <xf numFmtId="0" fontId="13" fillId="0" borderId="19" xfId="5" applyFont="1" applyFill="1" applyBorder="1" applyAlignment="1">
      <alignment horizontal="left" vertical="center" wrapText="1"/>
    </xf>
    <xf numFmtId="0" fontId="8" fillId="0" borderId="3" xfId="5" applyFont="1" applyFill="1" applyBorder="1" applyAlignment="1">
      <alignment horizontal="center" wrapText="1"/>
    </xf>
    <xf numFmtId="0" fontId="8" fillId="0" borderId="8" xfId="5" applyFont="1" applyFill="1" applyBorder="1" applyAlignment="1">
      <alignment horizontal="center" wrapText="1"/>
    </xf>
    <xf numFmtId="0" fontId="8" fillId="0" borderId="51" xfId="5" applyFont="1" applyFill="1" applyBorder="1" applyAlignment="1">
      <alignment horizontal="center" wrapText="1"/>
    </xf>
    <xf numFmtId="0" fontId="8" fillId="0" borderId="35" xfId="5" applyFont="1" applyFill="1" applyBorder="1" applyAlignment="1">
      <alignment horizontal="center" wrapText="1"/>
    </xf>
    <xf numFmtId="0" fontId="8" fillId="0" borderId="47" xfId="5" applyFont="1" applyFill="1" applyBorder="1" applyAlignment="1">
      <alignment horizontal="center" wrapText="1"/>
    </xf>
    <xf numFmtId="0" fontId="8" fillId="0" borderId="45" xfId="5" applyFont="1" applyFill="1" applyBorder="1" applyAlignment="1">
      <alignment horizontal="center" wrapText="1"/>
    </xf>
    <xf numFmtId="0" fontId="8" fillId="0" borderId="52" xfId="5" applyFont="1" applyFill="1" applyBorder="1" applyAlignment="1">
      <alignment horizontal="center" wrapText="1"/>
    </xf>
    <xf numFmtId="0" fontId="8" fillId="0" borderId="40" xfId="5" applyFont="1" applyFill="1" applyBorder="1" applyAlignment="1">
      <alignment horizontal="center" wrapText="1"/>
    </xf>
    <xf numFmtId="0" fontId="8" fillId="0" borderId="0" xfId="5" applyFont="1" applyFill="1" applyAlignment="1">
      <alignment horizontal="center" wrapText="1"/>
    </xf>
    <xf numFmtId="0" fontId="13" fillId="0" borderId="0" xfId="5" applyFont="1" applyFill="1" applyAlignment="1">
      <alignment horizontal="center" wrapText="1"/>
    </xf>
    <xf numFmtId="0" fontId="8" fillId="0" borderId="61" xfId="5" applyFont="1" applyFill="1" applyBorder="1" applyAlignment="1">
      <alignment horizontal="center" wrapText="1"/>
    </xf>
    <xf numFmtId="0" fontId="8" fillId="0" borderId="62" xfId="5" applyFont="1" applyFill="1" applyBorder="1" applyAlignment="1">
      <alignment horizontal="center" wrapText="1"/>
    </xf>
    <xf numFmtId="0" fontId="8" fillId="0" borderId="90" xfId="5" applyFont="1" applyFill="1" applyBorder="1" applyAlignment="1">
      <alignment horizontal="center" wrapText="1"/>
    </xf>
    <xf numFmtId="0" fontId="8" fillId="0" borderId="58" xfId="5" applyFont="1" applyFill="1" applyBorder="1" applyAlignment="1">
      <alignment horizontal="center" wrapText="1"/>
    </xf>
    <xf numFmtId="0" fontId="8" fillId="0" borderId="59" xfId="5" applyFont="1" applyFill="1" applyBorder="1" applyAlignment="1">
      <alignment horizontal="center" wrapText="1"/>
    </xf>
    <xf numFmtId="0" fontId="8" fillId="0" borderId="60" xfId="5" applyFont="1" applyFill="1" applyBorder="1" applyAlignment="1">
      <alignment horizontal="center" wrapText="1"/>
    </xf>
    <xf numFmtId="0" fontId="8" fillId="0" borderId="17" xfId="5" applyFont="1" applyFill="1" applyBorder="1" applyAlignment="1">
      <alignment horizontal="center" wrapText="1"/>
    </xf>
    <xf numFmtId="0" fontId="8" fillId="0" borderId="63" xfId="5" applyFont="1" applyFill="1" applyBorder="1" applyAlignment="1">
      <alignment horizontal="center" wrapText="1"/>
    </xf>
    <xf numFmtId="0" fontId="8" fillId="0" borderId="2" xfId="5" applyFont="1" applyFill="1" applyBorder="1" applyAlignment="1">
      <alignment horizontal="center" wrapText="1"/>
    </xf>
    <xf numFmtId="0" fontId="8" fillId="0" borderId="7" xfId="5" applyFont="1" applyFill="1" applyBorder="1" applyAlignment="1">
      <alignment horizontal="center" wrapText="1"/>
    </xf>
    <xf numFmtId="0" fontId="13" fillId="0" borderId="0" xfId="5" applyNumberFormat="1" applyFont="1" applyFill="1" applyBorder="1" applyAlignment="1">
      <alignment horizontal="left"/>
    </xf>
    <xf numFmtId="0" fontId="8" fillId="0" borderId="81" xfId="5" applyFont="1" applyFill="1" applyBorder="1" applyAlignment="1">
      <alignment horizontal="center" wrapText="1"/>
    </xf>
    <xf numFmtId="0" fontId="8" fillId="0" borderId="16" xfId="5" applyFont="1" applyFill="1" applyBorder="1" applyAlignment="1">
      <alignment horizontal="center" wrapText="1"/>
    </xf>
    <xf numFmtId="0" fontId="8" fillId="0" borderId="84" xfId="5" applyFont="1" applyFill="1" applyBorder="1" applyAlignment="1">
      <alignment horizontal="center" wrapText="1"/>
    </xf>
    <xf numFmtId="0" fontId="8" fillId="0" borderId="80" xfId="5" applyFont="1" applyFill="1" applyBorder="1" applyAlignment="1">
      <alignment horizontal="center" wrapText="1"/>
    </xf>
    <xf numFmtId="0" fontId="8" fillId="0" borderId="79" xfId="5" applyFont="1" applyFill="1" applyBorder="1" applyAlignment="1">
      <alignment horizontal="center" wrapText="1"/>
    </xf>
    <xf numFmtId="0" fontId="37" fillId="0" borderId="82" xfId="5" applyFont="1" applyFill="1" applyBorder="1" applyAlignment="1">
      <alignment horizontal="center" vertical="center"/>
    </xf>
    <xf numFmtId="0" fontId="37" fillId="0" borderId="37" xfId="5" applyFont="1" applyFill="1" applyBorder="1" applyAlignment="1">
      <alignment horizontal="center" vertical="center"/>
    </xf>
    <xf numFmtId="0" fontId="13" fillId="0" borderId="91" xfId="5" applyFont="1" applyFill="1" applyBorder="1" applyAlignment="1">
      <alignment horizontal="left" vertical="center"/>
    </xf>
    <xf numFmtId="165" fontId="13" fillId="0" borderId="91" xfId="5" applyNumberFormat="1" applyFont="1" applyFill="1" applyBorder="1" applyAlignment="1">
      <alignment horizontal="center" vertical="center"/>
    </xf>
    <xf numFmtId="0" fontId="13" fillId="0" borderId="82" xfId="5" applyFont="1" applyFill="1" applyBorder="1" applyAlignment="1">
      <alignment horizontal="center" vertical="center"/>
    </xf>
    <xf numFmtId="0" fontId="37" fillId="0" borderId="46" xfId="5" applyFont="1" applyFill="1" applyBorder="1" applyAlignment="1">
      <alignment horizontal="center" vertical="center"/>
    </xf>
    <xf numFmtId="0" fontId="13" fillId="0" borderId="0" xfId="5" applyFont="1" applyFill="1" applyAlignment="1">
      <alignment horizontal="left" vertical="top" wrapText="1"/>
    </xf>
    <xf numFmtId="0" fontId="13" fillId="0" borderId="0" xfId="5" applyNumberFormat="1" applyFont="1" applyFill="1" applyAlignment="1">
      <alignment horizontal="left" wrapText="1"/>
    </xf>
    <xf numFmtId="14" fontId="13" fillId="0" borderId="83" xfId="5" applyNumberFormat="1" applyFont="1" applyFill="1" applyBorder="1" applyAlignment="1">
      <alignment horizontal="center" vertical="center"/>
    </xf>
    <xf numFmtId="0" fontId="12" fillId="0" borderId="83" xfId="18370" applyFill="1" applyBorder="1"/>
    <xf numFmtId="0" fontId="12" fillId="0" borderId="81" xfId="18370" applyFill="1" applyBorder="1"/>
    <xf numFmtId="0" fontId="13" fillId="0" borderId="77" xfId="5" applyFont="1" applyFill="1" applyBorder="1" applyAlignment="1">
      <alignment horizontal="left" vertical="center"/>
    </xf>
    <xf numFmtId="0" fontId="13" fillId="0" borderId="42" xfId="5" applyFont="1" applyFill="1" applyBorder="1" applyAlignment="1">
      <alignment horizontal="left" vertical="center"/>
    </xf>
    <xf numFmtId="14" fontId="13" fillId="0" borderId="73" xfId="5" applyNumberFormat="1" applyFont="1" applyFill="1" applyBorder="1" applyAlignment="1">
      <alignment horizontal="center" vertical="center"/>
    </xf>
    <xf numFmtId="0" fontId="12" fillId="0" borderId="73" xfId="18370" applyFill="1" applyBorder="1"/>
    <xf numFmtId="165" fontId="13" fillId="0" borderId="77" xfId="5" applyNumberFormat="1" applyFont="1" applyFill="1" applyBorder="1" applyAlignment="1">
      <alignment horizontal="center" vertical="center"/>
    </xf>
    <xf numFmtId="165" fontId="13" fillId="0" borderId="42"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46" xfId="5" applyFont="1" applyFill="1" applyBorder="1" applyAlignment="1">
      <alignment horizontal="center" vertical="center"/>
    </xf>
    <xf numFmtId="14" fontId="13" fillId="0" borderId="76" xfId="5" applyNumberFormat="1" applyFont="1" applyFill="1" applyBorder="1" applyAlignment="1">
      <alignment horizontal="center" vertical="center"/>
    </xf>
    <xf numFmtId="14" fontId="13" fillId="0" borderId="13" xfId="5" applyNumberFormat="1" applyFont="1" applyFill="1" applyBorder="1" applyAlignment="1">
      <alignment horizontal="center" vertical="center"/>
    </xf>
    <xf numFmtId="0" fontId="12" fillId="0" borderId="76" xfId="18370" applyFill="1" applyBorder="1"/>
    <xf numFmtId="0" fontId="13" fillId="0" borderId="10" xfId="5" applyFont="1" applyFill="1" applyBorder="1" applyAlignment="1">
      <alignment horizontal="left" vertical="center"/>
    </xf>
    <xf numFmtId="0" fontId="37" fillId="0" borderId="41" xfId="5" applyFont="1" applyFill="1" applyBorder="1" applyAlignment="1">
      <alignment horizontal="center" vertical="center"/>
    </xf>
    <xf numFmtId="0" fontId="37" fillId="0" borderId="20" xfId="5" applyFont="1" applyFill="1" applyBorder="1" applyAlignment="1">
      <alignment horizontal="center" vertical="center"/>
    </xf>
    <xf numFmtId="165" fontId="13" fillId="0" borderId="75" xfId="5" applyNumberFormat="1" applyFont="1" applyFill="1" applyBorder="1" applyAlignment="1">
      <alignment horizontal="center"/>
    </xf>
    <xf numFmtId="165" fontId="13" fillId="0" borderId="73" xfId="5" applyNumberFormat="1" applyFont="1" applyFill="1" applyBorder="1" applyAlignment="1">
      <alignment horizontal="center"/>
    </xf>
    <xf numFmtId="165" fontId="13" fillId="0" borderId="38" xfId="5" applyNumberFormat="1" applyFont="1" applyFill="1" applyBorder="1" applyAlignment="1">
      <alignment horizontal="center" vertical="center"/>
    </xf>
    <xf numFmtId="165" fontId="13" fillId="0" borderId="10" xfId="5" applyNumberFormat="1" applyFont="1" applyFill="1" applyBorder="1" applyAlignment="1">
      <alignment horizontal="center" vertical="center"/>
    </xf>
    <xf numFmtId="0" fontId="37" fillId="0" borderId="37" xfId="5" applyNumberFormat="1" applyFont="1" applyFill="1" applyBorder="1" applyAlignment="1">
      <alignment horizontal="center" vertical="center"/>
    </xf>
    <xf numFmtId="0" fontId="37" fillId="0" borderId="41" xfId="5" applyNumberFormat="1" applyFont="1" applyFill="1" applyBorder="1" applyAlignment="1">
      <alignment horizontal="center" vertical="center"/>
    </xf>
    <xf numFmtId="0" fontId="37" fillId="0" borderId="20" xfId="5" applyNumberFormat="1" applyFont="1" applyFill="1" applyBorder="1" applyAlignment="1">
      <alignment horizontal="center" vertical="center"/>
    </xf>
    <xf numFmtId="165" fontId="13" fillId="0" borderId="91" xfId="5" applyNumberFormat="1" applyFont="1" applyFill="1" applyBorder="1"/>
    <xf numFmtId="165" fontId="13" fillId="0" borderId="72" xfId="5" applyNumberFormat="1" applyFont="1" applyFill="1" applyBorder="1" applyAlignment="1">
      <alignment horizontal="center" vertical="center"/>
    </xf>
    <xf numFmtId="165" fontId="13" fillId="0" borderId="76" xfId="5" applyNumberFormat="1" applyFont="1" applyFill="1" applyBorder="1" applyAlignment="1">
      <alignment horizontal="center" vertical="center"/>
    </xf>
    <xf numFmtId="165" fontId="13" fillId="0" borderId="11" xfId="5" applyNumberFormat="1" applyFont="1" applyFill="1" applyBorder="1" applyAlignment="1">
      <alignment horizontal="center" vertical="center"/>
    </xf>
    <xf numFmtId="165" fontId="13" fillId="0" borderId="13" xfId="5" applyNumberFormat="1" applyFont="1" applyFill="1" applyBorder="1" applyAlignment="1">
      <alignment horizontal="center" vertical="center"/>
    </xf>
    <xf numFmtId="0" fontId="13" fillId="0" borderId="20" xfId="5" applyFont="1" applyFill="1" applyBorder="1" applyAlignment="1">
      <alignment horizontal="center" vertical="center"/>
    </xf>
    <xf numFmtId="0" fontId="13" fillId="0" borderId="35" xfId="5" applyFont="1" applyFill="1" applyBorder="1" applyAlignment="1">
      <alignment horizontal="center" vertical="center"/>
    </xf>
    <xf numFmtId="0" fontId="13" fillId="0" borderId="40" xfId="5" applyFont="1" applyFill="1" applyBorder="1" applyAlignment="1">
      <alignment horizontal="center" vertical="center"/>
    </xf>
    <xf numFmtId="0" fontId="13" fillId="0" borderId="19" xfId="5" applyFont="1" applyFill="1" applyBorder="1" applyAlignment="1">
      <alignment horizontal="center" vertical="center"/>
    </xf>
    <xf numFmtId="0" fontId="13" fillId="0" borderId="38" xfId="5" applyFont="1" applyFill="1" applyBorder="1" applyAlignment="1">
      <alignment horizontal="left" vertical="center"/>
    </xf>
    <xf numFmtId="0" fontId="12" fillId="0" borderId="54" xfId="18370" applyFill="1" applyBorder="1"/>
    <xf numFmtId="0" fontId="12" fillId="0" borderId="12" xfId="18370" applyFill="1" applyBorder="1"/>
    <xf numFmtId="0" fontId="12" fillId="0" borderId="0" xfId="18370" applyFill="1" applyBorder="1"/>
    <xf numFmtId="0" fontId="12" fillId="0" borderId="11" xfId="18370" applyFill="1" applyBorder="1"/>
    <xf numFmtId="0" fontId="12" fillId="0" borderId="14" xfId="18370" applyFill="1" applyBorder="1"/>
    <xf numFmtId="167" fontId="13" fillId="0" borderId="76" xfId="17907" applyNumberFormat="1" applyFont="1" applyFill="1" applyBorder="1" applyAlignment="1">
      <alignment horizontal="center" vertical="center"/>
    </xf>
    <xf numFmtId="167" fontId="13" fillId="0" borderId="39" xfId="17907" applyNumberFormat="1" applyFont="1" applyFill="1" applyBorder="1" applyAlignment="1">
      <alignment horizontal="center" vertical="center"/>
    </xf>
    <xf numFmtId="167" fontId="13" fillId="0" borderId="75" xfId="17907" applyNumberFormat="1" applyFont="1" applyFill="1" applyBorder="1" applyAlignment="1">
      <alignment horizontal="center" vertical="center"/>
    </xf>
    <xf numFmtId="0" fontId="13" fillId="0" borderId="47" xfId="5" applyFont="1" applyFill="1" applyBorder="1" applyAlignment="1">
      <alignment horizontal="center" vertical="center"/>
    </xf>
    <xf numFmtId="14" fontId="13" fillId="0" borderId="48" xfId="5" applyNumberFormat="1" applyFont="1" applyFill="1" applyBorder="1" applyAlignment="1">
      <alignment horizontal="center" vertical="center"/>
    </xf>
    <xf numFmtId="0" fontId="13" fillId="0" borderId="31" xfId="5" applyFont="1" applyFill="1" applyBorder="1" applyAlignment="1">
      <alignment horizontal="left" vertical="center"/>
    </xf>
    <xf numFmtId="0" fontId="13" fillId="0" borderId="12" xfId="5" applyFont="1" applyFill="1" applyBorder="1" applyAlignment="1">
      <alignment horizontal="left" vertical="center"/>
    </xf>
    <xf numFmtId="0" fontId="13" fillId="0" borderId="11" xfId="5" applyFont="1" applyFill="1" applyBorder="1" applyAlignment="1">
      <alignment horizontal="left" vertical="center"/>
    </xf>
    <xf numFmtId="0" fontId="13" fillId="0" borderId="75" xfId="5" applyFont="1" applyFill="1" applyBorder="1" applyAlignment="1">
      <alignment horizontal="center" vertical="center"/>
    </xf>
    <xf numFmtId="0" fontId="12" fillId="0" borderId="74" xfId="18370" applyFill="1" applyBorder="1"/>
    <xf numFmtId="0" fontId="13" fillId="0" borderId="77"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0" fontId="13" fillId="0" borderId="42" xfId="5" applyFont="1" applyFill="1" applyBorder="1" applyAlignment="1">
      <alignment horizontal="left" vertical="center" wrapText="1"/>
    </xf>
    <xf numFmtId="0" fontId="13" fillId="0" borderId="36" xfId="5" applyFont="1" applyFill="1" applyBorder="1" applyAlignment="1">
      <alignment horizontal="left" vertical="center" wrapText="1"/>
    </xf>
    <xf numFmtId="0" fontId="13" fillId="0" borderId="76" xfId="5" applyFont="1" applyFill="1" applyBorder="1" applyAlignment="1">
      <alignment horizontal="left" vertical="center" wrapText="1"/>
    </xf>
    <xf numFmtId="0" fontId="13" fillId="0" borderId="4" xfId="5" applyFont="1" applyFill="1" applyBorder="1" applyAlignment="1">
      <alignment horizontal="left" vertical="center" wrapText="1"/>
    </xf>
    <xf numFmtId="0" fontId="13" fillId="0" borderId="39" xfId="5" applyFont="1" applyFill="1" applyBorder="1" applyAlignment="1">
      <alignment horizontal="left" vertical="center" wrapText="1"/>
    </xf>
    <xf numFmtId="0" fontId="13" fillId="0" borderId="33" xfId="5" applyFont="1" applyFill="1" applyBorder="1" applyAlignment="1">
      <alignment horizontal="left" vertical="center" wrapText="1"/>
    </xf>
    <xf numFmtId="0" fontId="13" fillId="0" borderId="13" xfId="5" applyFont="1" applyFill="1" applyBorder="1" applyAlignment="1">
      <alignment horizontal="left" vertical="center" wrapText="1"/>
    </xf>
    <xf numFmtId="0" fontId="13" fillId="0" borderId="49" xfId="5" applyFont="1" applyFill="1" applyBorder="1" applyAlignment="1">
      <alignment horizontal="center" vertical="center"/>
    </xf>
    <xf numFmtId="0" fontId="13" fillId="0" borderId="16" xfId="5" applyFont="1" applyFill="1" applyBorder="1" applyAlignment="1">
      <alignment horizontal="center" vertical="center"/>
    </xf>
    <xf numFmtId="0" fontId="13" fillId="0" borderId="49" xfId="5" applyFont="1" applyFill="1" applyBorder="1" applyAlignment="1">
      <alignment horizontal="center"/>
    </xf>
    <xf numFmtId="0" fontId="13" fillId="0" borderId="50" xfId="5" applyFont="1" applyFill="1" applyBorder="1" applyAlignment="1">
      <alignment horizontal="center"/>
    </xf>
    <xf numFmtId="167" fontId="13" fillId="0" borderId="13" xfId="17907" applyNumberFormat="1" applyFont="1" applyFill="1" applyBorder="1" applyAlignment="1">
      <alignment horizontal="center" vertical="center"/>
    </xf>
    <xf numFmtId="167" fontId="13" fillId="0" borderId="37" xfId="17907" applyNumberFormat="1" applyFont="1" applyFill="1" applyBorder="1" applyAlignment="1">
      <alignment horizontal="center"/>
    </xf>
    <xf numFmtId="167" fontId="13" fillId="0" borderId="20" xfId="17907" applyNumberFormat="1" applyFont="1" applyFill="1" applyBorder="1" applyAlignment="1">
      <alignment horizont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167" fontId="13" fillId="0" borderId="77" xfId="17907" applyNumberFormat="1" applyFont="1" applyFill="1" applyBorder="1" applyAlignment="1">
      <alignment horizontal="center" vertical="center"/>
    </xf>
    <xf numFmtId="167" fontId="13" fillId="0" borderId="38" xfId="17907" applyNumberFormat="1" applyFont="1" applyFill="1" applyBorder="1" applyAlignment="1">
      <alignment horizontal="center" vertical="center"/>
    </xf>
    <xf numFmtId="167" fontId="13" fillId="0" borderId="42" xfId="17907" applyNumberFormat="1" applyFont="1" applyFill="1" applyBorder="1" applyAlignment="1">
      <alignment horizontal="center" vertical="center"/>
    </xf>
    <xf numFmtId="167" fontId="13" fillId="0" borderId="37" xfId="17907" applyNumberFormat="1" applyFont="1" applyFill="1" applyBorder="1" applyAlignment="1">
      <alignment horizontal="center" vertical="center"/>
    </xf>
    <xf numFmtId="167" fontId="13" fillId="0" borderId="41" xfId="17907" applyNumberFormat="1" applyFont="1" applyFill="1" applyBorder="1" applyAlignment="1">
      <alignment horizontal="center" vertical="center"/>
    </xf>
    <xf numFmtId="167" fontId="13" fillId="0" borderId="46" xfId="17907" applyNumberFormat="1" applyFont="1" applyFill="1" applyBorder="1" applyAlignment="1">
      <alignment horizontal="center" vertical="center"/>
    </xf>
    <xf numFmtId="0" fontId="8" fillId="0" borderId="0" xfId="19007" applyFont="1" applyFill="1" applyAlignment="1">
      <alignment horizontal="center"/>
    </xf>
    <xf numFmtId="0" fontId="8" fillId="0" borderId="15" xfId="5" applyFont="1" applyFill="1" applyBorder="1" applyAlignment="1">
      <alignment horizontal="center"/>
    </xf>
    <xf numFmtId="0" fontId="8" fillId="0" borderId="50" xfId="5" applyFont="1" applyFill="1" applyBorder="1" applyAlignment="1">
      <alignment horizontal="center"/>
    </xf>
    <xf numFmtId="0" fontId="13" fillId="0" borderId="57" xfId="5" applyFont="1" applyFill="1" applyBorder="1" applyAlignment="1">
      <alignment horizontal="left" wrapText="1"/>
    </xf>
    <xf numFmtId="0" fontId="13" fillId="0" borderId="16" xfId="5" applyFont="1" applyFill="1" applyBorder="1" applyAlignment="1">
      <alignment horizontal="left" wrapText="1"/>
    </xf>
    <xf numFmtId="169" fontId="13" fillId="0" borderId="35" xfId="5" applyNumberFormat="1" applyFont="1" applyFill="1" applyBorder="1" applyAlignment="1">
      <alignment horizontal="center" vertical="center"/>
    </xf>
    <xf numFmtId="169" fontId="13" fillId="0" borderId="40" xfId="5" applyNumberFormat="1" applyFont="1" applyFill="1" applyBorder="1" applyAlignment="1">
      <alignment horizontal="center" vertical="center"/>
    </xf>
    <xf numFmtId="169" fontId="13" fillId="0" borderId="19" xfId="5" applyNumberFormat="1" applyFont="1" applyFill="1" applyBorder="1" applyAlignment="1">
      <alignment horizontal="center" vertical="center"/>
    </xf>
    <xf numFmtId="44" fontId="8" fillId="0" borderId="21" xfId="5" applyNumberFormat="1" applyFont="1" applyFill="1" applyBorder="1"/>
    <xf numFmtId="0" fontId="8" fillId="0" borderId="51" xfId="5" applyFont="1" applyFill="1" applyBorder="1" applyAlignment="1">
      <alignment horizontal="center"/>
    </xf>
    <xf numFmtId="0" fontId="8" fillId="0" borderId="17" xfId="5" applyFont="1" applyFill="1" applyBorder="1" applyAlignment="1">
      <alignment horizontal="center"/>
    </xf>
    <xf numFmtId="0" fontId="8" fillId="0" borderId="18" xfId="5" applyFont="1" applyFill="1" applyBorder="1" applyAlignment="1">
      <alignment horizontal="center"/>
    </xf>
    <xf numFmtId="0" fontId="8" fillId="0" borderId="85" xfId="5" applyFont="1" applyFill="1" applyBorder="1" applyAlignment="1">
      <alignment horizontal="center"/>
    </xf>
    <xf numFmtId="0" fontId="8" fillId="0" borderId="87" xfId="5" applyFont="1" applyFill="1" applyBorder="1" applyAlignment="1">
      <alignment horizontal="center"/>
    </xf>
    <xf numFmtId="0" fontId="8" fillId="0" borderId="80" xfId="18733" applyNumberFormat="1" applyFont="1" applyFill="1" applyBorder="1" applyAlignment="1" applyProtection="1">
      <alignment horizontal="center" wrapText="1"/>
      <protection locked="0"/>
    </xf>
    <xf numFmtId="0" fontId="13" fillId="0" borderId="76" xfId="5" applyFont="1" applyFill="1" applyBorder="1" applyAlignment="1">
      <alignment horizontal="center" vertical="center"/>
    </xf>
    <xf numFmtId="0" fontId="13" fillId="0" borderId="39" xfId="5" applyFont="1" applyFill="1" applyBorder="1" applyAlignment="1">
      <alignment horizontal="center" vertical="center"/>
    </xf>
    <xf numFmtId="0" fontId="13" fillId="0" borderId="13" xfId="5" applyFont="1" applyFill="1" applyBorder="1" applyAlignment="1">
      <alignment horizontal="center" vertical="center"/>
    </xf>
    <xf numFmtId="165" fontId="13" fillId="0" borderId="17" xfId="5" applyNumberFormat="1" applyFont="1" applyFill="1" applyBorder="1"/>
    <xf numFmtId="0" fontId="8" fillId="0" borderId="86" xfId="19007" applyFont="1" applyFill="1" applyBorder="1" applyAlignment="1">
      <alignment horizontal="center" wrapText="1"/>
    </xf>
    <xf numFmtId="0" fontId="8" fillId="0" borderId="85" xfId="19007" applyFont="1" applyFill="1" applyBorder="1" applyAlignment="1">
      <alignment horizontal="center" wrapText="1"/>
    </xf>
    <xf numFmtId="0" fontId="8" fillId="0" borderId="86" xfId="19007" applyFont="1" applyFill="1" applyBorder="1" applyAlignment="1" applyProtection="1">
      <alignment horizontal="center" wrapText="1"/>
      <protection locked="0"/>
    </xf>
    <xf numFmtId="0" fontId="8" fillId="0" borderId="84" xfId="19007" applyFont="1" applyFill="1" applyBorder="1" applyAlignment="1" applyProtection="1">
      <alignment horizontal="center" wrapText="1"/>
      <protection locked="0"/>
    </xf>
    <xf numFmtId="14" fontId="13" fillId="0" borderId="10" xfId="19007" applyNumberFormat="1" applyFont="1" applyFill="1" applyBorder="1" applyAlignment="1">
      <alignment horizontal="center" vertical="center"/>
    </xf>
    <xf numFmtId="42" fontId="13" fillId="0" borderId="48" xfId="19007" applyNumberFormat="1" applyFont="1" applyFill="1" applyBorder="1" applyAlignment="1">
      <alignment vertical="center"/>
    </xf>
    <xf numFmtId="42" fontId="13" fillId="0" borderId="10" xfId="19007" applyNumberFormat="1" applyFont="1" applyFill="1" applyBorder="1" applyAlignment="1">
      <alignment vertical="center"/>
    </xf>
    <xf numFmtId="0" fontId="13" fillId="0" borderId="31" xfId="19007" applyFont="1" applyFill="1" applyBorder="1" applyAlignment="1">
      <alignment horizontal="center" vertical="center"/>
    </xf>
    <xf numFmtId="0" fontId="13" fillId="0" borderId="11" xfId="19007" applyFont="1" applyFill="1" applyBorder="1" applyAlignment="1">
      <alignment horizontal="center" vertical="center"/>
    </xf>
    <xf numFmtId="0" fontId="8" fillId="0" borderId="48" xfId="19007" applyFont="1" applyFill="1" applyBorder="1" applyAlignment="1">
      <alignment horizontal="center"/>
    </xf>
    <xf numFmtId="0" fontId="8" fillId="0" borderId="42" xfId="19007" applyFont="1" applyFill="1" applyBorder="1" applyAlignment="1">
      <alignment horizontal="center"/>
    </xf>
    <xf numFmtId="0" fontId="8" fillId="0" borderId="15" xfId="5" applyFont="1" applyFill="1" applyBorder="1" applyAlignment="1">
      <alignment horizontal="center" wrapText="1"/>
    </xf>
    <xf numFmtId="0" fontId="8" fillId="0" borderId="57" xfId="5" applyFont="1" applyFill="1" applyBorder="1" applyAlignment="1">
      <alignment horizontal="center" wrapText="1"/>
    </xf>
    <xf numFmtId="0" fontId="8" fillId="0" borderId="50" xfId="5" applyFont="1" applyFill="1" applyBorder="1" applyAlignment="1">
      <alignment horizontal="center" wrapText="1"/>
    </xf>
    <xf numFmtId="0" fontId="8" fillId="0" borderId="86" xfId="19007" applyFont="1" applyFill="1" applyBorder="1" applyAlignment="1">
      <alignment horizontal="center"/>
    </xf>
    <xf numFmtId="0" fontId="8" fillId="0" borderId="84" xfId="19007" applyFont="1" applyFill="1" applyBorder="1" applyAlignment="1">
      <alignment horizontal="center"/>
    </xf>
    <xf numFmtId="0" fontId="13" fillId="0" borderId="31" xfId="19007" applyFont="1" applyFill="1" applyBorder="1" applyAlignment="1">
      <alignment horizontal="left" vertical="center" wrapText="1"/>
    </xf>
    <xf numFmtId="0" fontId="13" fillId="0" borderId="52" xfId="19007" applyFont="1" applyFill="1" applyBorder="1" applyAlignment="1">
      <alignment horizontal="left" vertical="center" wrapText="1"/>
    </xf>
    <xf numFmtId="0" fontId="13" fillId="0" borderId="11" xfId="19007" applyFont="1" applyFill="1" applyBorder="1" applyAlignment="1">
      <alignment horizontal="left" vertical="center" wrapText="1"/>
    </xf>
    <xf numFmtId="0" fontId="13" fillId="0" borderId="13" xfId="19007" applyFont="1" applyFill="1" applyBorder="1" applyAlignment="1">
      <alignment horizontal="left" vertical="center" wrapText="1"/>
    </xf>
    <xf numFmtId="0" fontId="13" fillId="0" borderId="3" xfId="19007" applyFont="1" applyFill="1" applyBorder="1" applyAlignment="1">
      <alignment horizontal="center" vertical="center"/>
    </xf>
    <xf numFmtId="0" fontId="13" fillId="0" borderId="32" xfId="19007" applyFont="1" applyFill="1" applyBorder="1" applyAlignment="1">
      <alignment horizontal="center" vertical="center"/>
    </xf>
    <xf numFmtId="14" fontId="13" fillId="0" borderId="36" xfId="19007" applyNumberFormat="1" applyFont="1" applyFill="1" applyBorder="1" applyAlignment="1">
      <alignment horizontal="center" vertical="center"/>
    </xf>
    <xf numFmtId="14" fontId="13" fillId="0" borderId="54" xfId="19007" applyNumberFormat="1" applyFont="1" applyFill="1" applyBorder="1" applyAlignment="1">
      <alignment horizontal="center" vertical="center"/>
    </xf>
    <xf numFmtId="14" fontId="13" fillId="0" borderId="34" xfId="19007" applyNumberFormat="1" applyFont="1" applyFill="1" applyBorder="1" applyAlignment="1">
      <alignment horizontal="center" vertical="center"/>
    </xf>
    <xf numFmtId="14" fontId="13" fillId="0" borderId="6" xfId="19007" applyNumberFormat="1" applyFont="1" applyFill="1" applyBorder="1" applyAlignment="1">
      <alignment horizontal="center" vertical="center"/>
    </xf>
    <xf numFmtId="14" fontId="13" fillId="0" borderId="7" xfId="19007" applyNumberFormat="1" applyFont="1" applyFill="1" applyBorder="1" applyAlignment="1">
      <alignment horizontal="center" vertical="center"/>
    </xf>
    <xf numFmtId="14" fontId="13" fillId="0" borderId="8" xfId="19007" applyNumberFormat="1" applyFont="1" applyFill="1" applyBorder="1" applyAlignment="1">
      <alignment horizontal="center" vertical="center"/>
    </xf>
    <xf numFmtId="0" fontId="13" fillId="0" borderId="86" xfId="19007" applyFont="1" applyFill="1" applyBorder="1" applyAlignment="1">
      <alignment vertical="center" wrapText="1"/>
    </xf>
    <xf numFmtId="0" fontId="13" fillId="0" borderId="84" xfId="19007" applyFont="1" applyFill="1" applyBorder="1" applyAlignment="1">
      <alignment vertical="center" wrapText="1"/>
    </xf>
    <xf numFmtId="14" fontId="8" fillId="0" borderId="59" xfId="19007" applyNumberFormat="1" applyFont="1" applyFill="1" applyBorder="1" applyAlignment="1">
      <alignment horizontal="center" vertical="center"/>
    </xf>
    <xf numFmtId="14" fontId="8" fillId="0" borderId="58" xfId="19007" applyNumberFormat="1" applyFont="1" applyFill="1" applyBorder="1" applyAlignment="1">
      <alignment horizontal="center" vertical="center" wrapText="1"/>
    </xf>
    <xf numFmtId="14" fontId="8" fillId="0" borderId="60" xfId="19007" applyNumberFormat="1" applyFont="1" applyFill="1" applyBorder="1" applyAlignment="1">
      <alignment horizontal="center" vertical="center" wrapText="1"/>
    </xf>
    <xf numFmtId="0" fontId="13" fillId="0" borderId="47" xfId="5" applyNumberFormat="1" applyFont="1" applyFill="1" applyBorder="1" applyAlignment="1">
      <alignment horizontal="center" vertical="center"/>
    </xf>
    <xf numFmtId="0" fontId="13" fillId="0" borderId="19" xfId="5" applyNumberFormat="1" applyFont="1" applyFill="1" applyBorder="1" applyAlignment="1">
      <alignment horizontal="center" vertical="center"/>
    </xf>
    <xf numFmtId="14" fontId="13" fillId="0" borderId="48" xfId="19007" applyNumberFormat="1" applyFont="1" applyFill="1" applyBorder="1" applyAlignment="1">
      <alignment horizontal="center" vertical="center"/>
    </xf>
    <xf numFmtId="0" fontId="13" fillId="0" borderId="48" xfId="19007" applyFont="1" applyFill="1" applyBorder="1" applyAlignment="1">
      <alignment vertical="center"/>
    </xf>
    <xf numFmtId="0" fontId="13" fillId="0" borderId="10" xfId="19007" applyFont="1" applyFill="1" applyBorder="1" applyAlignment="1">
      <alignment vertical="center"/>
    </xf>
    <xf numFmtId="0" fontId="13" fillId="0" borderId="48" xfId="19007" applyFont="1" applyFill="1" applyBorder="1" applyAlignment="1">
      <alignment horizontal="center" vertical="center"/>
    </xf>
    <xf numFmtId="0" fontId="13" fillId="0" borderId="10" xfId="19007" applyFont="1" applyFill="1" applyBorder="1" applyAlignment="1">
      <alignment horizontal="center" vertical="center"/>
    </xf>
    <xf numFmtId="0" fontId="13" fillId="0" borderId="48" xfId="19007" applyFont="1" applyFill="1" applyBorder="1" applyAlignment="1">
      <alignment horizontal="center" vertical="center" wrapText="1"/>
    </xf>
    <xf numFmtId="0" fontId="13" fillId="0" borderId="10" xfId="19007" applyFont="1" applyFill="1" applyBorder="1" applyAlignment="1">
      <alignment horizontal="center" vertical="center" wrapText="1"/>
    </xf>
    <xf numFmtId="0" fontId="13" fillId="0" borderId="42" xfId="5" applyFont="1" applyFill="1" applyBorder="1" applyAlignment="1">
      <alignment horizontal="center" vertical="center" wrapText="1"/>
    </xf>
    <xf numFmtId="42" fontId="13" fillId="0" borderId="42" xfId="5" applyNumberFormat="1" applyFont="1" applyFill="1" applyBorder="1" applyAlignment="1">
      <alignment horizontal="center" vertical="center"/>
    </xf>
    <xf numFmtId="0" fontId="15" fillId="0" borderId="77" xfId="19024" applyFont="1" applyFill="1" applyBorder="1" applyAlignment="1">
      <alignment horizontal="center" vertical="center" wrapText="1"/>
    </xf>
    <xf numFmtId="0" fontId="15" fillId="0" borderId="38" xfId="19024" applyFont="1" applyFill="1" applyBorder="1" applyAlignment="1">
      <alignment horizontal="center" vertical="center" wrapText="1"/>
    </xf>
    <xf numFmtId="0" fontId="15" fillId="0" borderId="42" xfId="19024" applyFont="1" applyFill="1" applyBorder="1" applyAlignment="1">
      <alignment horizontal="center" vertical="center" wrapText="1"/>
    </xf>
    <xf numFmtId="165" fontId="13" fillId="0" borderId="54"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65" fontId="13" fillId="0" borderId="7" xfId="5" applyNumberFormat="1" applyFont="1" applyFill="1" applyBorder="1" applyAlignment="1">
      <alignment horizontal="center" vertical="center"/>
    </xf>
    <xf numFmtId="14" fontId="13" fillId="0" borderId="78" xfId="5" applyNumberFormat="1" applyFont="1" applyFill="1" applyBorder="1" applyAlignment="1">
      <alignment horizontal="center" vertical="center"/>
    </xf>
    <xf numFmtId="0" fontId="13" fillId="0" borderId="77" xfId="5" applyNumberFormat="1" applyFont="1" applyFill="1" applyBorder="1" applyAlignment="1">
      <alignment horizontal="center" vertical="center"/>
    </xf>
    <xf numFmtId="0" fontId="13" fillId="0" borderId="38" xfId="5" applyNumberFormat="1" applyFont="1" applyFill="1" applyBorder="1" applyAlignment="1">
      <alignment horizontal="center" vertical="center"/>
    </xf>
    <xf numFmtId="0" fontId="13" fillId="0" borderId="42"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169" fontId="13" fillId="0" borderId="82" xfId="5" applyNumberFormat="1" applyFont="1" applyFill="1" applyBorder="1" applyAlignment="1">
      <alignment horizontal="center" vertical="center"/>
    </xf>
    <xf numFmtId="0" fontId="38" fillId="0" borderId="78" xfId="19024" applyFont="1" applyFill="1" applyBorder="1" applyAlignment="1">
      <alignment horizontal="center" vertical="center" wrapText="1"/>
    </xf>
    <xf numFmtId="165" fontId="13" fillId="0" borderId="78" xfId="5" applyNumberFormat="1" applyFont="1" applyFill="1" applyBorder="1" applyAlignment="1">
      <alignment horizontal="center" vertical="center"/>
    </xf>
    <xf numFmtId="14" fontId="13" fillId="0" borderId="54"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14" fontId="13" fillId="0" borderId="7" xfId="5" applyNumberFormat="1" applyFont="1" applyFill="1" applyBorder="1" applyAlignment="1">
      <alignment horizontal="center" vertical="center"/>
    </xf>
    <xf numFmtId="0" fontId="38" fillId="0" borderId="77" xfId="19024" applyFont="1" applyFill="1" applyBorder="1" applyAlignment="1">
      <alignment horizontal="center" vertical="center" wrapText="1"/>
    </xf>
    <xf numFmtId="0" fontId="38" fillId="0" borderId="38" xfId="19024" applyFont="1" applyFill="1" applyBorder="1" applyAlignment="1">
      <alignment horizontal="center" vertical="center" wrapText="1"/>
    </xf>
    <xf numFmtId="0" fontId="38" fillId="0" borderId="42" xfId="19024" applyFont="1" applyFill="1" applyBorder="1" applyAlignment="1">
      <alignment horizontal="center" vertical="center" wrapText="1"/>
    </xf>
    <xf numFmtId="169" fontId="13" fillId="0" borderId="77" xfId="5" applyNumberFormat="1" applyFont="1" applyFill="1" applyBorder="1" applyAlignment="1">
      <alignment horizontal="center" vertical="center"/>
    </xf>
    <xf numFmtId="169" fontId="13" fillId="0" borderId="38" xfId="5" applyNumberFormat="1" applyFont="1" applyFill="1" applyBorder="1" applyAlignment="1">
      <alignment horizontal="center" vertical="center"/>
    </xf>
    <xf numFmtId="169" fontId="13" fillId="0" borderId="42" xfId="5" applyNumberFormat="1" applyFont="1" applyFill="1" applyBorder="1" applyAlignment="1">
      <alignment horizontal="center" vertical="center"/>
    </xf>
    <xf numFmtId="0" fontId="8" fillId="0" borderId="48" xfId="5" applyFont="1" applyFill="1" applyBorder="1" applyAlignment="1">
      <alignment horizontal="center"/>
    </xf>
    <xf numFmtId="0" fontId="8" fillId="0" borderId="10" xfId="5" applyFont="1" applyFill="1" applyBorder="1" applyAlignment="1">
      <alignment horizontal="center"/>
    </xf>
    <xf numFmtId="0" fontId="8" fillId="0" borderId="75" xfId="5" applyFont="1" applyFill="1" applyBorder="1" applyAlignment="1">
      <alignment horizontal="center"/>
    </xf>
    <xf numFmtId="0" fontId="8" fillId="0" borderId="73" xfId="5" applyFont="1" applyFill="1" applyBorder="1" applyAlignment="1">
      <alignment horizontal="center"/>
    </xf>
    <xf numFmtId="14" fontId="11" fillId="0" borderId="0" xfId="18651" applyNumberFormat="1" applyFont="1" applyFill="1" applyBorder="1" applyAlignment="1">
      <alignment horizontal="center"/>
    </xf>
    <xf numFmtId="0" fontId="8" fillId="0" borderId="40" xfId="5" applyNumberFormat="1" applyFont="1" applyFill="1" applyBorder="1" applyAlignment="1" applyProtection="1">
      <alignment horizontal="center" wrapText="1"/>
      <protection locked="0"/>
    </xf>
    <xf numFmtId="0" fontId="8" fillId="0" borderId="12" xfId="5" applyFont="1" applyFill="1" applyBorder="1" applyAlignment="1">
      <alignment horizontal="center" wrapText="1"/>
    </xf>
    <xf numFmtId="0" fontId="11" fillId="0" borderId="48" xfId="19024" applyFont="1" applyFill="1" applyBorder="1" applyAlignment="1">
      <alignment horizontal="center"/>
    </xf>
    <xf numFmtId="0" fontId="11" fillId="0" borderId="38" xfId="19024" applyFont="1" applyFill="1" applyBorder="1" applyAlignment="1">
      <alignment horizontal="center"/>
    </xf>
    <xf numFmtId="0" fontId="8" fillId="0" borderId="10" xfId="5" applyFont="1" applyFill="1" applyBorder="1" applyAlignment="1">
      <alignment horizontal="center" wrapText="1"/>
    </xf>
    <xf numFmtId="0" fontId="11" fillId="0" borderId="31" xfId="19024" applyFont="1" applyFill="1" applyBorder="1" applyAlignment="1">
      <alignment horizontal="center" wrapText="1"/>
    </xf>
    <xf numFmtId="0" fontId="11" fillId="0" borderId="52" xfId="19024" applyFont="1" applyFill="1" applyBorder="1" applyAlignment="1">
      <alignment horizontal="center" wrapText="1"/>
    </xf>
    <xf numFmtId="0" fontId="11" fillId="0" borderId="11" xfId="19024" applyFont="1" applyFill="1" applyBorder="1" applyAlignment="1">
      <alignment horizontal="center" wrapText="1"/>
    </xf>
    <xf numFmtId="0" fontId="11" fillId="0" borderId="13" xfId="19024" applyFont="1" applyFill="1" applyBorder="1" applyAlignment="1">
      <alignment horizontal="center" wrapText="1"/>
    </xf>
    <xf numFmtId="0" fontId="13" fillId="0" borderId="0" xfId="5" applyNumberFormat="1" applyFont="1" applyFill="1" applyBorder="1" applyAlignment="1">
      <alignment horizontal="left" vertical="top" wrapText="1"/>
    </xf>
    <xf numFmtId="0" fontId="15" fillId="0" borderId="75" xfId="18641" applyFont="1" applyFill="1" applyBorder="1" applyAlignment="1">
      <alignment horizontal="center"/>
    </xf>
    <xf numFmtId="0" fontId="15" fillId="0" borderId="73" xfId="18641" applyFont="1" applyFill="1" applyBorder="1" applyAlignment="1">
      <alignment horizontal="center"/>
    </xf>
    <xf numFmtId="0" fontId="15" fillId="0" borderId="10" xfId="18569" applyFont="1" applyFill="1" applyBorder="1" applyAlignment="1">
      <alignment horizontal="center"/>
    </xf>
    <xf numFmtId="0" fontId="15" fillId="0" borderId="78" xfId="18569" applyFont="1" applyFill="1" applyBorder="1" applyAlignment="1">
      <alignment horizontal="center"/>
    </xf>
    <xf numFmtId="0" fontId="15" fillId="0" borderId="74" xfId="18641" applyFont="1" applyFill="1" applyBorder="1" applyAlignment="1">
      <alignment horizontal="center"/>
    </xf>
    <xf numFmtId="42" fontId="15" fillId="0" borderId="75" xfId="6" applyNumberFormat="1" applyFont="1" applyFill="1" applyBorder="1" applyAlignment="1">
      <alignment horizontal="center" vertical="center"/>
    </xf>
    <xf numFmtId="42" fontId="15" fillId="0" borderId="73" xfId="6" applyNumberFormat="1" applyFont="1" applyFill="1" applyBorder="1" applyAlignment="1">
      <alignment horizontal="center" vertical="center"/>
    </xf>
    <xf numFmtId="0" fontId="13" fillId="0" borderId="0" xfId="18370" applyFont="1" applyFill="1" applyAlignment="1">
      <alignment horizontal="left" vertical="top" wrapText="1"/>
    </xf>
    <xf numFmtId="0" fontId="15" fillId="0" borderId="11" xfId="18641" applyFont="1" applyFill="1" applyBorder="1" applyAlignment="1">
      <alignment horizontal="center"/>
    </xf>
    <xf numFmtId="0" fontId="15" fillId="0" borderId="14" xfId="18641" applyFont="1" applyFill="1" applyBorder="1" applyAlignment="1">
      <alignment horizontal="center"/>
    </xf>
    <xf numFmtId="0" fontId="15" fillId="0" borderId="13" xfId="18641" applyFont="1" applyFill="1" applyBorder="1" applyAlignment="1">
      <alignment horizontal="center"/>
    </xf>
    <xf numFmtId="0" fontId="15" fillId="0" borderId="86" xfId="18641" applyFont="1" applyFill="1" applyBorder="1" applyAlignment="1">
      <alignment horizontal="center"/>
    </xf>
    <xf numFmtId="0" fontId="15" fillId="0" borderId="89" xfId="18641" applyFont="1" applyFill="1" applyBorder="1" applyAlignment="1">
      <alignment horizontal="center"/>
    </xf>
    <xf numFmtId="0" fontId="15" fillId="0" borderId="84" xfId="18641" applyFont="1" applyFill="1" applyBorder="1" applyAlignment="1">
      <alignment horizontal="center"/>
    </xf>
    <xf numFmtId="42" fontId="15" fillId="0" borderId="86" xfId="6" applyNumberFormat="1" applyFont="1" applyFill="1" applyBorder="1" applyAlignment="1">
      <alignment horizontal="center" vertical="center"/>
    </xf>
    <xf numFmtId="42" fontId="15" fillId="0" borderId="84" xfId="6" applyNumberFormat="1" applyFont="1" applyFill="1" applyBorder="1" applyAlignment="1">
      <alignment horizontal="center" vertical="center"/>
    </xf>
    <xf numFmtId="14" fontId="13" fillId="0" borderId="0" xfId="5" applyNumberFormat="1" applyFont="1" applyFill="1" applyBorder="1" applyAlignment="1">
      <alignment horizontal="left"/>
    </xf>
    <xf numFmtId="0" fontId="15" fillId="0" borderId="74" xfId="18569" applyFont="1" applyFill="1" applyBorder="1" applyAlignment="1">
      <alignment horizontal="center"/>
    </xf>
    <xf numFmtId="0" fontId="15" fillId="0" borderId="73" xfId="18569" applyFont="1" applyFill="1" applyBorder="1" applyAlignment="1">
      <alignment horizontal="center"/>
    </xf>
    <xf numFmtId="0" fontId="15" fillId="0" borderId="75" xfId="18569" applyFont="1" applyFill="1" applyBorder="1" applyAlignment="1">
      <alignment horizontal="center"/>
    </xf>
    <xf numFmtId="0" fontId="15" fillId="0" borderId="14" xfId="18538" applyFont="1" applyFill="1" applyBorder="1" applyAlignment="1">
      <alignment horizontal="center"/>
    </xf>
    <xf numFmtId="0" fontId="15" fillId="0" borderId="13" xfId="18538" applyFont="1" applyFill="1" applyBorder="1" applyAlignment="1">
      <alignment horizontal="center"/>
    </xf>
    <xf numFmtId="165" fontId="15" fillId="0" borderId="49" xfId="6" applyNumberFormat="1" applyFont="1" applyFill="1" applyBorder="1" applyAlignment="1">
      <alignment horizontal="center"/>
    </xf>
    <xf numFmtId="165" fontId="15" fillId="0" borderId="16" xfId="6" applyNumberFormat="1" applyFont="1" applyFill="1" applyBorder="1" applyAlignment="1">
      <alignment horizontal="center"/>
    </xf>
    <xf numFmtId="0" fontId="15" fillId="0" borderId="74" xfId="18538" applyFont="1" applyFill="1" applyBorder="1" applyAlignment="1">
      <alignment horizontal="center"/>
    </xf>
    <xf numFmtId="0" fontId="15" fillId="0" borderId="73" xfId="18538" applyFont="1" applyFill="1" applyBorder="1" applyAlignment="1">
      <alignment horizontal="center"/>
    </xf>
    <xf numFmtId="0" fontId="15" fillId="0" borderId="78" xfId="18538" applyFont="1" applyFill="1" applyBorder="1" applyAlignment="1">
      <alignment horizontal="center"/>
    </xf>
    <xf numFmtId="0" fontId="11" fillId="0" borderId="89" xfId="18641" applyFont="1" applyFill="1" applyBorder="1" applyAlignment="1" applyProtection="1">
      <alignment horizontal="center" wrapText="1"/>
      <protection locked="0"/>
    </xf>
    <xf numFmtId="0" fontId="11" fillId="0" borderId="84" xfId="18641" applyFont="1" applyFill="1" applyBorder="1" applyAlignment="1" applyProtection="1">
      <alignment horizontal="center" wrapText="1"/>
      <protection locked="0"/>
    </xf>
    <xf numFmtId="0" fontId="11" fillId="0" borderId="86" xfId="18641" applyFont="1" applyFill="1" applyBorder="1" applyAlignment="1" applyProtection="1">
      <alignment horizontal="center" wrapText="1"/>
      <protection locked="0"/>
    </xf>
    <xf numFmtId="14" fontId="11" fillId="0" borderId="0" xfId="18641" applyNumberFormat="1" applyFont="1" applyFill="1" applyBorder="1" applyAlignment="1">
      <alignment horizontal="center"/>
    </xf>
    <xf numFmtId="0" fontId="8" fillId="0" borderId="49" xfId="5" applyFont="1" applyFill="1" applyBorder="1" applyAlignment="1">
      <alignment horizontal="center" wrapText="1"/>
    </xf>
    <xf numFmtId="0" fontId="8" fillId="0" borderId="70" xfId="5" applyFont="1" applyFill="1" applyBorder="1" applyAlignment="1">
      <alignment horizontal="center" wrapText="1"/>
    </xf>
    <xf numFmtId="0" fontId="8" fillId="0" borderId="64" xfId="5" applyFont="1" applyFill="1" applyBorder="1" applyAlignment="1">
      <alignment horizontal="center" wrapText="1"/>
    </xf>
    <xf numFmtId="0" fontId="8" fillId="0" borderId="69" xfId="5" applyFont="1" applyFill="1" applyBorder="1" applyAlignment="1">
      <alignment horizontal="center" wrapText="1"/>
    </xf>
    <xf numFmtId="42" fontId="13" fillId="0" borderId="35" xfId="5" applyNumberFormat="1" applyFont="1" applyFill="1" applyBorder="1" applyAlignment="1">
      <alignment horizontal="center" vertical="center"/>
    </xf>
    <xf numFmtId="42" fontId="13" fillId="0" borderId="40" xfId="5" applyNumberFormat="1" applyFont="1" applyFill="1" applyBorder="1" applyAlignment="1">
      <alignment horizontal="center" vertical="center"/>
    </xf>
    <xf numFmtId="42" fontId="13" fillId="0" borderId="19" xfId="5" applyNumberFormat="1" applyFont="1" applyFill="1" applyBorder="1" applyAlignment="1">
      <alignment horizontal="center" vertical="center"/>
    </xf>
    <xf numFmtId="0" fontId="13" fillId="0" borderId="37" xfId="5" applyFont="1" applyFill="1" applyBorder="1" applyAlignment="1">
      <alignment horizontal="left" vertical="center"/>
    </xf>
    <xf numFmtId="0" fontId="13" fillId="0" borderId="41" xfId="5" applyFont="1" applyFill="1" applyBorder="1" applyAlignment="1">
      <alignment horizontal="left" vertical="center"/>
    </xf>
    <xf numFmtId="0" fontId="13" fillId="0" borderId="20" xfId="5" applyFont="1" applyFill="1" applyBorder="1" applyAlignment="1">
      <alignment horizontal="left" vertical="center"/>
    </xf>
    <xf numFmtId="14" fontId="13" fillId="0" borderId="35"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169" fontId="13" fillId="0" borderId="35" xfId="6" applyNumberFormat="1" applyFont="1" applyFill="1" applyBorder="1" applyAlignment="1">
      <alignment horizontal="center" vertical="center"/>
    </xf>
    <xf numFmtId="169" fontId="13" fillId="0" borderId="19" xfId="6" applyNumberFormat="1" applyFont="1" applyFill="1" applyBorder="1" applyAlignment="1">
      <alignment horizontal="center" vertical="center"/>
    </xf>
    <xf numFmtId="42" fontId="13" fillId="0" borderId="37" xfId="5" applyNumberFormat="1" applyFont="1" applyFill="1" applyBorder="1" applyAlignment="1">
      <alignment vertical="center"/>
    </xf>
    <xf numFmtId="42" fontId="13" fillId="0" borderId="20" xfId="5" applyNumberFormat="1" applyFont="1" applyFill="1" applyBorder="1" applyAlignment="1">
      <alignment vertical="center"/>
    </xf>
    <xf numFmtId="169" fontId="15" fillId="0" borderId="35" xfId="6" applyNumberFormat="1" applyFont="1" applyFill="1" applyBorder="1" applyAlignment="1">
      <alignment vertical="center"/>
    </xf>
    <xf numFmtId="169" fontId="15" fillId="0" borderId="19" xfId="6" applyNumberFormat="1" applyFont="1" applyFill="1" applyBorder="1" applyAlignment="1">
      <alignment vertical="center"/>
    </xf>
    <xf numFmtId="14" fontId="13" fillId="0" borderId="40" xfId="5" applyNumberFormat="1" applyFont="1" applyFill="1" applyBorder="1" applyAlignment="1">
      <alignment horizontal="center" vertical="center"/>
    </xf>
    <xf numFmtId="42" fontId="13" fillId="0" borderId="41" xfId="5" applyNumberFormat="1" applyFont="1" applyFill="1" applyBorder="1" applyAlignment="1">
      <alignment horizontal="center" vertical="center"/>
    </xf>
    <xf numFmtId="165" fontId="46" fillId="0" borderId="37" xfId="18370" applyNumberFormat="1" applyFont="1" applyFill="1" applyBorder="1" applyAlignment="1">
      <alignment horizontal="center" vertical="center"/>
    </xf>
    <xf numFmtId="165" fontId="46" fillId="0" borderId="41" xfId="18370" applyNumberFormat="1" applyFont="1" applyFill="1" applyBorder="1" applyAlignment="1">
      <alignment horizontal="center" vertical="center"/>
    </xf>
    <xf numFmtId="165" fontId="46" fillId="0" borderId="20" xfId="18370" applyNumberFormat="1" applyFont="1" applyFill="1" applyBorder="1" applyAlignment="1">
      <alignment horizontal="center" vertical="center"/>
    </xf>
    <xf numFmtId="0" fontId="13" fillId="0" borderId="41" xfId="5" applyFont="1" applyFill="1" applyBorder="1" applyAlignment="1">
      <alignment horizontal="center" vertical="center" wrapText="1"/>
    </xf>
    <xf numFmtId="0" fontId="13" fillId="0" borderId="20" xfId="5" applyFont="1" applyFill="1" applyBorder="1" applyAlignment="1">
      <alignment horizontal="center" vertical="center" wrapText="1"/>
    </xf>
    <xf numFmtId="0" fontId="13" fillId="0" borderId="37" xfId="5" applyFont="1" applyFill="1" applyBorder="1" applyAlignment="1">
      <alignment vertical="center"/>
    </xf>
    <xf numFmtId="0" fontId="13" fillId="0" borderId="20" xfId="5" applyFont="1" applyFill="1" applyBorder="1" applyAlignment="1">
      <alignment vertical="center"/>
    </xf>
    <xf numFmtId="169" fontId="15" fillId="0" borderId="47" xfId="6" applyNumberFormat="1" applyFont="1" applyFill="1" applyBorder="1" applyAlignment="1">
      <alignment vertical="center"/>
    </xf>
    <xf numFmtId="0" fontId="13" fillId="0" borderId="37" xfId="5" applyFont="1" applyFill="1" applyBorder="1" applyAlignment="1">
      <alignment horizontal="left" vertical="center" wrapText="1"/>
    </xf>
    <xf numFmtId="0" fontId="13" fillId="0" borderId="41" xfId="5" applyFont="1" applyFill="1" applyBorder="1" applyAlignment="1">
      <alignment horizontal="left" vertical="center" wrapText="1"/>
    </xf>
    <xf numFmtId="0" fontId="13" fillId="0" borderId="20" xfId="5" applyFont="1" applyFill="1" applyBorder="1" applyAlignment="1">
      <alignment horizontal="left" vertical="center" wrapText="1"/>
    </xf>
    <xf numFmtId="0" fontId="13" fillId="0" borderId="37" xfId="5" applyFont="1" applyFill="1" applyBorder="1" applyAlignment="1">
      <alignment horizontal="center" vertical="center" wrapText="1"/>
    </xf>
    <xf numFmtId="168" fontId="8" fillId="0" borderId="31" xfId="5" applyNumberFormat="1" applyFont="1" applyFill="1" applyBorder="1" applyAlignment="1">
      <alignment horizontal="center" wrapText="1"/>
    </xf>
    <xf numFmtId="168" fontId="8" fillId="0" borderId="44" xfId="5" applyNumberFormat="1" applyFont="1" applyFill="1" applyBorder="1" applyAlignment="1">
      <alignment horizontal="center" wrapText="1"/>
    </xf>
    <xf numFmtId="42" fontId="13" fillId="0" borderId="35" xfId="5" applyNumberFormat="1" applyFont="1" applyFill="1" applyBorder="1" applyAlignment="1">
      <alignment horizontal="center" vertical="center" wrapText="1"/>
    </xf>
    <xf numFmtId="42" fontId="13" fillId="0" borderId="40" xfId="5" applyNumberFormat="1" applyFont="1" applyFill="1" applyBorder="1" applyAlignment="1">
      <alignment horizontal="center" vertical="center" wrapText="1"/>
    </xf>
    <xf numFmtId="42" fontId="13" fillId="0" borderId="19" xfId="5" applyNumberFormat="1" applyFont="1" applyFill="1" applyBorder="1" applyAlignment="1">
      <alignment horizontal="center" vertical="center" wrapText="1"/>
    </xf>
    <xf numFmtId="14" fontId="13" fillId="0" borderId="47" xfId="5" applyNumberFormat="1" applyFont="1" applyFill="1" applyBorder="1" applyAlignment="1">
      <alignment horizontal="center" vertical="center"/>
    </xf>
    <xf numFmtId="42" fontId="13" fillId="0" borderId="53" xfId="5" applyNumberFormat="1" applyFont="1" applyFill="1" applyBorder="1" applyAlignment="1">
      <alignment vertical="center"/>
    </xf>
    <xf numFmtId="0" fontId="8" fillId="0" borderId="53" xfId="5" applyFont="1" applyFill="1" applyBorder="1" applyAlignment="1">
      <alignment horizontal="center" wrapText="1"/>
    </xf>
    <xf numFmtId="0" fontId="8" fillId="0" borderId="1" xfId="5" applyFont="1" applyFill="1" applyBorder="1" applyAlignment="1">
      <alignment horizontal="center" wrapText="1"/>
    </xf>
    <xf numFmtId="0" fontId="13" fillId="0" borderId="53" xfId="5" applyFont="1" applyFill="1" applyBorder="1" applyAlignment="1">
      <alignment horizontal="left" vertical="center"/>
    </xf>
    <xf numFmtId="0" fontId="13" fillId="0" borderId="41" xfId="5" applyFont="1" applyFill="1" applyBorder="1" applyAlignment="1">
      <alignment horizontal="center" vertical="center"/>
    </xf>
    <xf numFmtId="0" fontId="13" fillId="0" borderId="0" xfId="18370" applyFont="1" applyFill="1" applyBorder="1" applyAlignment="1">
      <alignment wrapText="1"/>
    </xf>
    <xf numFmtId="0" fontId="13" fillId="0" borderId="0" xfId="18370" applyFont="1" applyFill="1" applyBorder="1"/>
    <xf numFmtId="0" fontId="54" fillId="0" borderId="0" xfId="18370" applyFont="1" applyFill="1" applyBorder="1" applyAlignment="1">
      <alignment horizontal="left" vertical="top" wrapText="1"/>
    </xf>
    <xf numFmtId="0" fontId="13" fillId="0" borderId="0" xfId="18370" applyFont="1" applyFill="1" applyBorder="1" applyAlignment="1"/>
    <xf numFmtId="14" fontId="13" fillId="0" borderId="45" xfId="5" applyNumberFormat="1" applyFont="1" applyFill="1" applyBorder="1" applyAlignment="1">
      <alignment horizontal="center" vertical="center"/>
    </xf>
    <xf numFmtId="42" fontId="13" fillId="0" borderId="46" xfId="5" applyNumberFormat="1" applyFont="1" applyFill="1" applyBorder="1" applyAlignment="1">
      <alignment horizontal="center" vertical="center"/>
    </xf>
    <xf numFmtId="42" fontId="13" fillId="0" borderId="45" xfId="5" applyNumberFormat="1" applyFont="1" applyFill="1" applyBorder="1" applyAlignment="1">
      <alignment horizontal="center" vertical="center"/>
    </xf>
    <xf numFmtId="0" fontId="13" fillId="0" borderId="46" xfId="5" applyFont="1" applyFill="1" applyBorder="1" applyAlignment="1">
      <alignment horizontal="left" vertical="center" wrapText="1"/>
    </xf>
  </cellXfs>
  <cellStyles count="20219">
    <cellStyle name="20% - Accent1 10" xfId="9" xr:uid="{00000000-0005-0000-0000-000000000000}"/>
    <cellStyle name="20% - Accent1 10 2" xfId="10" xr:uid="{00000000-0005-0000-0000-000001000000}"/>
    <cellStyle name="20% - Accent1 10 2 2" xfId="11" xr:uid="{00000000-0005-0000-0000-000002000000}"/>
    <cellStyle name="20% - Accent1 10 2 2 2" xfId="12" xr:uid="{00000000-0005-0000-0000-000003000000}"/>
    <cellStyle name="20% - Accent1 10 2 2 2 2" xfId="13" xr:uid="{00000000-0005-0000-0000-000004000000}"/>
    <cellStyle name="20% - Accent1 10 2 2 3" xfId="14" xr:uid="{00000000-0005-0000-0000-000005000000}"/>
    <cellStyle name="20% - Accent1 10 2 3" xfId="15" xr:uid="{00000000-0005-0000-0000-000006000000}"/>
    <cellStyle name="20% - Accent1 10 2 3 2" xfId="16" xr:uid="{00000000-0005-0000-0000-000007000000}"/>
    <cellStyle name="20% - Accent1 10 2 4" xfId="17" xr:uid="{00000000-0005-0000-0000-000008000000}"/>
    <cellStyle name="20% - Accent1 10 3" xfId="18" xr:uid="{00000000-0005-0000-0000-000009000000}"/>
    <cellStyle name="20% - Accent1 10 3 2" xfId="19" xr:uid="{00000000-0005-0000-0000-00000A000000}"/>
    <cellStyle name="20% - Accent1 10 3 2 2" xfId="20" xr:uid="{00000000-0005-0000-0000-00000B000000}"/>
    <cellStyle name="20% - Accent1 10 3 3" xfId="21" xr:uid="{00000000-0005-0000-0000-00000C000000}"/>
    <cellStyle name="20% - Accent1 10 4" xfId="22" xr:uid="{00000000-0005-0000-0000-00000D000000}"/>
    <cellStyle name="20% - Accent1 10 4 2" xfId="23" xr:uid="{00000000-0005-0000-0000-00000E000000}"/>
    <cellStyle name="20% - Accent1 10 5" xfId="24" xr:uid="{00000000-0005-0000-0000-00000F000000}"/>
    <cellStyle name="20% - Accent1 10_draft transactions report_052009_rvsd" xfId="25" xr:uid="{00000000-0005-0000-0000-000010000000}"/>
    <cellStyle name="20% - Accent1 100" xfId="26" xr:uid="{00000000-0005-0000-0000-000011000000}"/>
    <cellStyle name="20% - Accent1 100 2" xfId="27" xr:uid="{00000000-0005-0000-0000-000012000000}"/>
    <cellStyle name="20% - Accent1 101" xfId="28" xr:uid="{00000000-0005-0000-0000-000013000000}"/>
    <cellStyle name="20% - Accent1 101 2" xfId="29" xr:uid="{00000000-0005-0000-0000-000014000000}"/>
    <cellStyle name="20% - Accent1 102" xfId="30" xr:uid="{00000000-0005-0000-0000-000015000000}"/>
    <cellStyle name="20% - Accent1 102 2" xfId="31" xr:uid="{00000000-0005-0000-0000-000016000000}"/>
    <cellStyle name="20% - Accent1 103" xfId="32" xr:uid="{00000000-0005-0000-0000-000017000000}"/>
    <cellStyle name="20% - Accent1 103 2" xfId="33" xr:uid="{00000000-0005-0000-0000-000018000000}"/>
    <cellStyle name="20% - Accent1 104" xfId="34" xr:uid="{00000000-0005-0000-0000-000019000000}"/>
    <cellStyle name="20% - Accent1 104 2" xfId="35" xr:uid="{00000000-0005-0000-0000-00001A000000}"/>
    <cellStyle name="20% - Accent1 105" xfId="36" xr:uid="{00000000-0005-0000-0000-00001B000000}"/>
    <cellStyle name="20% - Accent1 105 2" xfId="37" xr:uid="{00000000-0005-0000-0000-00001C000000}"/>
    <cellStyle name="20% - Accent1 106" xfId="38" xr:uid="{00000000-0005-0000-0000-00001D000000}"/>
    <cellStyle name="20% - Accent1 106 2" xfId="39" xr:uid="{00000000-0005-0000-0000-00001E000000}"/>
    <cellStyle name="20% - Accent1 107" xfId="40" xr:uid="{00000000-0005-0000-0000-00001F000000}"/>
    <cellStyle name="20% - Accent1 107 2" xfId="41" xr:uid="{00000000-0005-0000-0000-000020000000}"/>
    <cellStyle name="20% - Accent1 108" xfId="42" xr:uid="{00000000-0005-0000-0000-000021000000}"/>
    <cellStyle name="20% - Accent1 108 2" xfId="43" xr:uid="{00000000-0005-0000-0000-000022000000}"/>
    <cellStyle name="20% - Accent1 109" xfId="44" xr:uid="{00000000-0005-0000-0000-000023000000}"/>
    <cellStyle name="20% - Accent1 109 2" xfId="45" xr:uid="{00000000-0005-0000-0000-000024000000}"/>
    <cellStyle name="20% - Accent1 11" xfId="46" xr:uid="{00000000-0005-0000-0000-000025000000}"/>
    <cellStyle name="20% - Accent1 11 2" xfId="47" xr:uid="{00000000-0005-0000-0000-000026000000}"/>
    <cellStyle name="20% - Accent1 11 2 2" xfId="48" xr:uid="{00000000-0005-0000-0000-000027000000}"/>
    <cellStyle name="20% - Accent1 11 2 2 2" xfId="49" xr:uid="{00000000-0005-0000-0000-000028000000}"/>
    <cellStyle name="20% - Accent1 11 2 2 2 2" xfId="50" xr:uid="{00000000-0005-0000-0000-000029000000}"/>
    <cellStyle name="20% - Accent1 11 2 2 3" xfId="51" xr:uid="{00000000-0005-0000-0000-00002A000000}"/>
    <cellStyle name="20% - Accent1 11 2 3" xfId="52" xr:uid="{00000000-0005-0000-0000-00002B000000}"/>
    <cellStyle name="20% - Accent1 11 2 3 2" xfId="53" xr:uid="{00000000-0005-0000-0000-00002C000000}"/>
    <cellStyle name="20% - Accent1 11 2 4" xfId="54" xr:uid="{00000000-0005-0000-0000-00002D000000}"/>
    <cellStyle name="20% - Accent1 11 3" xfId="55" xr:uid="{00000000-0005-0000-0000-00002E000000}"/>
    <cellStyle name="20% - Accent1 11 3 2" xfId="56" xr:uid="{00000000-0005-0000-0000-00002F000000}"/>
    <cellStyle name="20% - Accent1 11 3 2 2" xfId="57" xr:uid="{00000000-0005-0000-0000-000030000000}"/>
    <cellStyle name="20% - Accent1 11 3 3" xfId="58" xr:uid="{00000000-0005-0000-0000-000031000000}"/>
    <cellStyle name="20% - Accent1 11 4" xfId="59" xr:uid="{00000000-0005-0000-0000-000032000000}"/>
    <cellStyle name="20% - Accent1 11 4 2" xfId="60" xr:uid="{00000000-0005-0000-0000-000033000000}"/>
    <cellStyle name="20% - Accent1 11 5" xfId="61" xr:uid="{00000000-0005-0000-0000-000034000000}"/>
    <cellStyle name="20% - Accent1 11_draft transactions report_052009_rvsd" xfId="62" xr:uid="{00000000-0005-0000-0000-000035000000}"/>
    <cellStyle name="20% - Accent1 110" xfId="63" xr:uid="{00000000-0005-0000-0000-000036000000}"/>
    <cellStyle name="20% - Accent1 110 2" xfId="64" xr:uid="{00000000-0005-0000-0000-000037000000}"/>
    <cellStyle name="20% - Accent1 110 2 2" xfId="65" xr:uid="{00000000-0005-0000-0000-000038000000}"/>
    <cellStyle name="20% - Accent1 110 2 2 2" xfId="66" xr:uid="{00000000-0005-0000-0000-000039000000}"/>
    <cellStyle name="20% - Accent1 110 2 3" xfId="67" xr:uid="{00000000-0005-0000-0000-00003A000000}"/>
    <cellStyle name="20% - Accent1 110 3" xfId="68" xr:uid="{00000000-0005-0000-0000-00003B000000}"/>
    <cellStyle name="20% - Accent1 110 3 2" xfId="69" xr:uid="{00000000-0005-0000-0000-00003C000000}"/>
    <cellStyle name="20% - Accent1 110 4" xfId="70" xr:uid="{00000000-0005-0000-0000-00003D000000}"/>
    <cellStyle name="20% - Accent1 111" xfId="71" xr:uid="{00000000-0005-0000-0000-00003E000000}"/>
    <cellStyle name="20% - Accent1 111 2" xfId="72" xr:uid="{00000000-0005-0000-0000-00003F000000}"/>
    <cellStyle name="20% - Accent1 111 2 2" xfId="73" xr:uid="{00000000-0005-0000-0000-000040000000}"/>
    <cellStyle name="20% - Accent1 111 2 2 2" xfId="74" xr:uid="{00000000-0005-0000-0000-000041000000}"/>
    <cellStyle name="20% - Accent1 111 2 3" xfId="75" xr:uid="{00000000-0005-0000-0000-000042000000}"/>
    <cellStyle name="20% - Accent1 111 3" xfId="76" xr:uid="{00000000-0005-0000-0000-000043000000}"/>
    <cellStyle name="20% - Accent1 111 3 2" xfId="77" xr:uid="{00000000-0005-0000-0000-000044000000}"/>
    <cellStyle name="20% - Accent1 111 4" xfId="78" xr:uid="{00000000-0005-0000-0000-000045000000}"/>
    <cellStyle name="20% - Accent1 112" xfId="79" xr:uid="{00000000-0005-0000-0000-000046000000}"/>
    <cellStyle name="20% - Accent1 112 2" xfId="80" xr:uid="{00000000-0005-0000-0000-000047000000}"/>
    <cellStyle name="20% - Accent1 112 2 2" xfId="81" xr:uid="{00000000-0005-0000-0000-000048000000}"/>
    <cellStyle name="20% - Accent1 112 2 2 2" xfId="82" xr:uid="{00000000-0005-0000-0000-000049000000}"/>
    <cellStyle name="20% - Accent1 112 2 3" xfId="83" xr:uid="{00000000-0005-0000-0000-00004A000000}"/>
    <cellStyle name="20% - Accent1 112 3" xfId="84" xr:uid="{00000000-0005-0000-0000-00004B000000}"/>
    <cellStyle name="20% - Accent1 112 3 2" xfId="85" xr:uid="{00000000-0005-0000-0000-00004C000000}"/>
    <cellStyle name="20% - Accent1 112 4" xfId="86" xr:uid="{00000000-0005-0000-0000-00004D000000}"/>
    <cellStyle name="20% - Accent1 113" xfId="87" xr:uid="{00000000-0005-0000-0000-00004E000000}"/>
    <cellStyle name="20% - Accent1 113 2" xfId="88" xr:uid="{00000000-0005-0000-0000-00004F000000}"/>
    <cellStyle name="20% - Accent1 113 2 2" xfId="89" xr:uid="{00000000-0005-0000-0000-000050000000}"/>
    <cellStyle name="20% - Accent1 113 2 2 2" xfId="90" xr:uid="{00000000-0005-0000-0000-000051000000}"/>
    <cellStyle name="20% - Accent1 113 2 3" xfId="91" xr:uid="{00000000-0005-0000-0000-000052000000}"/>
    <cellStyle name="20% - Accent1 113 3" xfId="92" xr:uid="{00000000-0005-0000-0000-000053000000}"/>
    <cellStyle name="20% - Accent1 113 3 2" xfId="93" xr:uid="{00000000-0005-0000-0000-000054000000}"/>
    <cellStyle name="20% - Accent1 113 4" xfId="94" xr:uid="{00000000-0005-0000-0000-000055000000}"/>
    <cellStyle name="20% - Accent1 114" xfId="95" xr:uid="{00000000-0005-0000-0000-000056000000}"/>
    <cellStyle name="20% - Accent1 114 2" xfId="96" xr:uid="{00000000-0005-0000-0000-000057000000}"/>
    <cellStyle name="20% - Accent1 114 2 2" xfId="97" xr:uid="{00000000-0005-0000-0000-000058000000}"/>
    <cellStyle name="20% - Accent1 114 2 2 2" xfId="98" xr:uid="{00000000-0005-0000-0000-000059000000}"/>
    <cellStyle name="20% - Accent1 114 2 3" xfId="99" xr:uid="{00000000-0005-0000-0000-00005A000000}"/>
    <cellStyle name="20% - Accent1 114 3" xfId="100" xr:uid="{00000000-0005-0000-0000-00005B000000}"/>
    <cellStyle name="20% - Accent1 114 3 2" xfId="101" xr:uid="{00000000-0005-0000-0000-00005C000000}"/>
    <cellStyle name="20% - Accent1 114 4" xfId="102" xr:uid="{00000000-0005-0000-0000-00005D000000}"/>
    <cellStyle name="20% - Accent1 115" xfId="103" xr:uid="{00000000-0005-0000-0000-00005E000000}"/>
    <cellStyle name="20% - Accent1 115 2" xfId="104" xr:uid="{00000000-0005-0000-0000-00005F000000}"/>
    <cellStyle name="20% - Accent1 115 2 2" xfId="105" xr:uid="{00000000-0005-0000-0000-000060000000}"/>
    <cellStyle name="20% - Accent1 115 2 2 2" xfId="106" xr:uid="{00000000-0005-0000-0000-000061000000}"/>
    <cellStyle name="20% - Accent1 115 2 3" xfId="107" xr:uid="{00000000-0005-0000-0000-000062000000}"/>
    <cellStyle name="20% - Accent1 115 3" xfId="108" xr:uid="{00000000-0005-0000-0000-000063000000}"/>
    <cellStyle name="20% - Accent1 115 3 2" xfId="109" xr:uid="{00000000-0005-0000-0000-000064000000}"/>
    <cellStyle name="20% - Accent1 115 4" xfId="110" xr:uid="{00000000-0005-0000-0000-000065000000}"/>
    <cellStyle name="20% - Accent1 116" xfId="111" xr:uid="{00000000-0005-0000-0000-000066000000}"/>
    <cellStyle name="20% - Accent1 116 2" xfId="112" xr:uid="{00000000-0005-0000-0000-000067000000}"/>
    <cellStyle name="20% - Accent1 116 2 2" xfId="113" xr:uid="{00000000-0005-0000-0000-000068000000}"/>
    <cellStyle name="20% - Accent1 116 2 2 2" xfId="114" xr:uid="{00000000-0005-0000-0000-000069000000}"/>
    <cellStyle name="20% - Accent1 116 2 3" xfId="115" xr:uid="{00000000-0005-0000-0000-00006A000000}"/>
    <cellStyle name="20% - Accent1 116 3" xfId="116" xr:uid="{00000000-0005-0000-0000-00006B000000}"/>
    <cellStyle name="20% - Accent1 116 3 2" xfId="117" xr:uid="{00000000-0005-0000-0000-00006C000000}"/>
    <cellStyle name="20% - Accent1 116 4" xfId="118" xr:uid="{00000000-0005-0000-0000-00006D000000}"/>
    <cellStyle name="20% - Accent1 117" xfId="119" xr:uid="{00000000-0005-0000-0000-00006E000000}"/>
    <cellStyle name="20% - Accent1 117 2" xfId="120" xr:uid="{00000000-0005-0000-0000-00006F000000}"/>
    <cellStyle name="20% - Accent1 117 2 2" xfId="121" xr:uid="{00000000-0005-0000-0000-000070000000}"/>
    <cellStyle name="20% - Accent1 117 2 2 2" xfId="122" xr:uid="{00000000-0005-0000-0000-000071000000}"/>
    <cellStyle name="20% - Accent1 117 2 3" xfId="123" xr:uid="{00000000-0005-0000-0000-000072000000}"/>
    <cellStyle name="20% - Accent1 117 3" xfId="124" xr:uid="{00000000-0005-0000-0000-000073000000}"/>
    <cellStyle name="20% - Accent1 117 3 2" xfId="125" xr:uid="{00000000-0005-0000-0000-000074000000}"/>
    <cellStyle name="20% - Accent1 117 4" xfId="126" xr:uid="{00000000-0005-0000-0000-000075000000}"/>
    <cellStyle name="20% - Accent1 118" xfId="127" xr:uid="{00000000-0005-0000-0000-000076000000}"/>
    <cellStyle name="20% - Accent1 118 2" xfId="128" xr:uid="{00000000-0005-0000-0000-000077000000}"/>
    <cellStyle name="20% - Accent1 118 2 2" xfId="129" xr:uid="{00000000-0005-0000-0000-000078000000}"/>
    <cellStyle name="20% - Accent1 118 2 2 2" xfId="130" xr:uid="{00000000-0005-0000-0000-000079000000}"/>
    <cellStyle name="20% - Accent1 118 2 3" xfId="131" xr:uid="{00000000-0005-0000-0000-00007A000000}"/>
    <cellStyle name="20% - Accent1 118 3" xfId="132" xr:uid="{00000000-0005-0000-0000-00007B000000}"/>
    <cellStyle name="20% - Accent1 118 3 2" xfId="133" xr:uid="{00000000-0005-0000-0000-00007C000000}"/>
    <cellStyle name="20% - Accent1 118 4" xfId="134" xr:uid="{00000000-0005-0000-0000-00007D000000}"/>
    <cellStyle name="20% - Accent1 119" xfId="135" xr:uid="{00000000-0005-0000-0000-00007E000000}"/>
    <cellStyle name="20% - Accent1 119 2" xfId="136" xr:uid="{00000000-0005-0000-0000-00007F000000}"/>
    <cellStyle name="20% - Accent1 119 2 2" xfId="137" xr:uid="{00000000-0005-0000-0000-000080000000}"/>
    <cellStyle name="20% - Accent1 119 2 2 2" xfId="138" xr:uid="{00000000-0005-0000-0000-000081000000}"/>
    <cellStyle name="20% - Accent1 119 2 3" xfId="139" xr:uid="{00000000-0005-0000-0000-000082000000}"/>
    <cellStyle name="20% - Accent1 119 3" xfId="140" xr:uid="{00000000-0005-0000-0000-000083000000}"/>
    <cellStyle name="20% - Accent1 119 3 2" xfId="141" xr:uid="{00000000-0005-0000-0000-000084000000}"/>
    <cellStyle name="20% - Accent1 119 4" xfId="142" xr:uid="{00000000-0005-0000-0000-000085000000}"/>
    <cellStyle name="20% - Accent1 12" xfId="143" xr:uid="{00000000-0005-0000-0000-000086000000}"/>
    <cellStyle name="20% - Accent1 12 2" xfId="144" xr:uid="{00000000-0005-0000-0000-000087000000}"/>
    <cellStyle name="20% - Accent1 12 2 2" xfId="145" xr:uid="{00000000-0005-0000-0000-000088000000}"/>
    <cellStyle name="20% - Accent1 12 2 2 2" xfId="146" xr:uid="{00000000-0005-0000-0000-000089000000}"/>
    <cellStyle name="20% - Accent1 12 2 2 2 2" xfId="147" xr:uid="{00000000-0005-0000-0000-00008A000000}"/>
    <cellStyle name="20% - Accent1 12 2 2 3" xfId="148" xr:uid="{00000000-0005-0000-0000-00008B000000}"/>
    <cellStyle name="20% - Accent1 12 2 3" xfId="149" xr:uid="{00000000-0005-0000-0000-00008C000000}"/>
    <cellStyle name="20% - Accent1 12 2 3 2" xfId="150" xr:uid="{00000000-0005-0000-0000-00008D000000}"/>
    <cellStyle name="20% - Accent1 12 2 4" xfId="151" xr:uid="{00000000-0005-0000-0000-00008E000000}"/>
    <cellStyle name="20% - Accent1 12 3" xfId="152" xr:uid="{00000000-0005-0000-0000-00008F000000}"/>
    <cellStyle name="20% - Accent1 12 3 2" xfId="153" xr:uid="{00000000-0005-0000-0000-000090000000}"/>
    <cellStyle name="20% - Accent1 12 3 2 2" xfId="154" xr:uid="{00000000-0005-0000-0000-000091000000}"/>
    <cellStyle name="20% - Accent1 12 3 3" xfId="155" xr:uid="{00000000-0005-0000-0000-000092000000}"/>
    <cellStyle name="20% - Accent1 12 4" xfId="156" xr:uid="{00000000-0005-0000-0000-000093000000}"/>
    <cellStyle name="20% - Accent1 12 4 2" xfId="157" xr:uid="{00000000-0005-0000-0000-000094000000}"/>
    <cellStyle name="20% - Accent1 12 5" xfId="158" xr:uid="{00000000-0005-0000-0000-000095000000}"/>
    <cellStyle name="20% - Accent1 12_draft transactions report_052009_rvsd" xfId="159" xr:uid="{00000000-0005-0000-0000-000096000000}"/>
    <cellStyle name="20% - Accent1 120" xfId="160" xr:uid="{00000000-0005-0000-0000-000097000000}"/>
    <cellStyle name="20% - Accent1 120 2" xfId="161" xr:uid="{00000000-0005-0000-0000-000098000000}"/>
    <cellStyle name="20% - Accent1 120 2 2" xfId="162" xr:uid="{00000000-0005-0000-0000-000099000000}"/>
    <cellStyle name="20% - Accent1 120 2 2 2" xfId="163" xr:uid="{00000000-0005-0000-0000-00009A000000}"/>
    <cellStyle name="20% - Accent1 120 2 3" xfId="164" xr:uid="{00000000-0005-0000-0000-00009B000000}"/>
    <cellStyle name="20% - Accent1 120 3" xfId="165" xr:uid="{00000000-0005-0000-0000-00009C000000}"/>
    <cellStyle name="20% - Accent1 120 3 2" xfId="166" xr:uid="{00000000-0005-0000-0000-00009D000000}"/>
    <cellStyle name="20% - Accent1 120 4" xfId="167" xr:uid="{00000000-0005-0000-0000-00009E000000}"/>
    <cellStyle name="20% - Accent1 121" xfId="168" xr:uid="{00000000-0005-0000-0000-00009F000000}"/>
    <cellStyle name="20% - Accent1 121 2" xfId="169" xr:uid="{00000000-0005-0000-0000-0000A0000000}"/>
    <cellStyle name="20% - Accent1 121 2 2" xfId="170" xr:uid="{00000000-0005-0000-0000-0000A1000000}"/>
    <cellStyle name="20% - Accent1 121 2 2 2" xfId="171" xr:uid="{00000000-0005-0000-0000-0000A2000000}"/>
    <cellStyle name="20% - Accent1 121 2 3" xfId="172" xr:uid="{00000000-0005-0000-0000-0000A3000000}"/>
    <cellStyle name="20% - Accent1 121 3" xfId="173" xr:uid="{00000000-0005-0000-0000-0000A4000000}"/>
    <cellStyle name="20% - Accent1 121 3 2" xfId="174" xr:uid="{00000000-0005-0000-0000-0000A5000000}"/>
    <cellStyle name="20% - Accent1 121 4" xfId="175" xr:uid="{00000000-0005-0000-0000-0000A6000000}"/>
    <cellStyle name="20% - Accent1 122" xfId="176" xr:uid="{00000000-0005-0000-0000-0000A7000000}"/>
    <cellStyle name="20% - Accent1 123" xfId="177" xr:uid="{00000000-0005-0000-0000-0000A8000000}"/>
    <cellStyle name="20% - Accent1 124" xfId="178" xr:uid="{00000000-0005-0000-0000-0000A9000000}"/>
    <cellStyle name="20% - Accent1 125" xfId="179" xr:uid="{00000000-0005-0000-0000-0000AA000000}"/>
    <cellStyle name="20% - Accent1 126" xfId="180" xr:uid="{00000000-0005-0000-0000-0000AB000000}"/>
    <cellStyle name="20% - Accent1 127" xfId="181" xr:uid="{00000000-0005-0000-0000-0000AC000000}"/>
    <cellStyle name="20% - Accent1 127 2" xfId="182" xr:uid="{00000000-0005-0000-0000-0000AD000000}"/>
    <cellStyle name="20% - Accent1 127 2 2" xfId="183" xr:uid="{00000000-0005-0000-0000-0000AE000000}"/>
    <cellStyle name="20% - Accent1 127 2 2 2" xfId="184" xr:uid="{00000000-0005-0000-0000-0000AF000000}"/>
    <cellStyle name="20% - Accent1 127 2 3" xfId="185" xr:uid="{00000000-0005-0000-0000-0000B0000000}"/>
    <cellStyle name="20% - Accent1 127 3" xfId="186" xr:uid="{00000000-0005-0000-0000-0000B1000000}"/>
    <cellStyle name="20% - Accent1 127 3 2" xfId="187" xr:uid="{00000000-0005-0000-0000-0000B2000000}"/>
    <cellStyle name="20% - Accent1 127 4" xfId="188" xr:uid="{00000000-0005-0000-0000-0000B3000000}"/>
    <cellStyle name="20% - Accent1 128" xfId="189" xr:uid="{00000000-0005-0000-0000-0000B4000000}"/>
    <cellStyle name="20% - Accent1 128 2" xfId="190" xr:uid="{00000000-0005-0000-0000-0000B5000000}"/>
    <cellStyle name="20% - Accent1 128 2 2" xfId="191" xr:uid="{00000000-0005-0000-0000-0000B6000000}"/>
    <cellStyle name="20% - Accent1 128 2 2 2" xfId="192" xr:uid="{00000000-0005-0000-0000-0000B7000000}"/>
    <cellStyle name="20% - Accent1 128 2 3" xfId="193" xr:uid="{00000000-0005-0000-0000-0000B8000000}"/>
    <cellStyle name="20% - Accent1 128 3" xfId="194" xr:uid="{00000000-0005-0000-0000-0000B9000000}"/>
    <cellStyle name="20% - Accent1 128 3 2" xfId="195" xr:uid="{00000000-0005-0000-0000-0000BA000000}"/>
    <cellStyle name="20% - Accent1 128 4" xfId="196" xr:uid="{00000000-0005-0000-0000-0000BB000000}"/>
    <cellStyle name="20% - Accent1 129" xfId="197" xr:uid="{00000000-0005-0000-0000-0000BC000000}"/>
    <cellStyle name="20% - Accent1 129 2" xfId="198" xr:uid="{00000000-0005-0000-0000-0000BD000000}"/>
    <cellStyle name="20% - Accent1 129 2 2" xfId="199" xr:uid="{00000000-0005-0000-0000-0000BE000000}"/>
    <cellStyle name="20% - Accent1 129 2 2 2" xfId="200" xr:uid="{00000000-0005-0000-0000-0000BF000000}"/>
    <cellStyle name="20% - Accent1 129 2 3" xfId="201" xr:uid="{00000000-0005-0000-0000-0000C0000000}"/>
    <cellStyle name="20% - Accent1 129 3" xfId="202" xr:uid="{00000000-0005-0000-0000-0000C1000000}"/>
    <cellStyle name="20% - Accent1 129 3 2" xfId="203" xr:uid="{00000000-0005-0000-0000-0000C2000000}"/>
    <cellStyle name="20% - Accent1 129 4" xfId="204" xr:uid="{00000000-0005-0000-0000-0000C3000000}"/>
    <cellStyle name="20% - Accent1 13" xfId="205" xr:uid="{00000000-0005-0000-0000-0000C4000000}"/>
    <cellStyle name="20% - Accent1 13 2" xfId="206" xr:uid="{00000000-0005-0000-0000-0000C5000000}"/>
    <cellStyle name="20% - Accent1 13 2 2" xfId="207" xr:uid="{00000000-0005-0000-0000-0000C6000000}"/>
    <cellStyle name="20% - Accent1 13 2 2 2" xfId="208" xr:uid="{00000000-0005-0000-0000-0000C7000000}"/>
    <cellStyle name="20% - Accent1 13 2 2 2 2" xfId="209" xr:uid="{00000000-0005-0000-0000-0000C8000000}"/>
    <cellStyle name="20% - Accent1 13 2 2 3" xfId="210" xr:uid="{00000000-0005-0000-0000-0000C9000000}"/>
    <cellStyle name="20% - Accent1 13 2 3" xfId="211" xr:uid="{00000000-0005-0000-0000-0000CA000000}"/>
    <cellStyle name="20% - Accent1 13 2 3 2" xfId="212" xr:uid="{00000000-0005-0000-0000-0000CB000000}"/>
    <cellStyle name="20% - Accent1 13 2 4" xfId="213" xr:uid="{00000000-0005-0000-0000-0000CC000000}"/>
    <cellStyle name="20% - Accent1 13 3" xfId="214" xr:uid="{00000000-0005-0000-0000-0000CD000000}"/>
    <cellStyle name="20% - Accent1 13 3 2" xfId="215" xr:uid="{00000000-0005-0000-0000-0000CE000000}"/>
    <cellStyle name="20% - Accent1 13 3 2 2" xfId="216" xr:uid="{00000000-0005-0000-0000-0000CF000000}"/>
    <cellStyle name="20% - Accent1 13 3 3" xfId="217" xr:uid="{00000000-0005-0000-0000-0000D0000000}"/>
    <cellStyle name="20% - Accent1 13 4" xfId="218" xr:uid="{00000000-0005-0000-0000-0000D1000000}"/>
    <cellStyle name="20% - Accent1 13 4 2" xfId="219" xr:uid="{00000000-0005-0000-0000-0000D2000000}"/>
    <cellStyle name="20% - Accent1 13 5" xfId="220" xr:uid="{00000000-0005-0000-0000-0000D3000000}"/>
    <cellStyle name="20% - Accent1 13_draft transactions report_052009_rvsd" xfId="221" xr:uid="{00000000-0005-0000-0000-0000D4000000}"/>
    <cellStyle name="20% - Accent1 130" xfId="222" xr:uid="{00000000-0005-0000-0000-0000D5000000}"/>
    <cellStyle name="20% - Accent1 130 2" xfId="223" xr:uid="{00000000-0005-0000-0000-0000D6000000}"/>
    <cellStyle name="20% - Accent1 130 2 2" xfId="224" xr:uid="{00000000-0005-0000-0000-0000D7000000}"/>
    <cellStyle name="20% - Accent1 130 2 2 2" xfId="225" xr:uid="{00000000-0005-0000-0000-0000D8000000}"/>
    <cellStyle name="20% - Accent1 130 2 3" xfId="226" xr:uid="{00000000-0005-0000-0000-0000D9000000}"/>
    <cellStyle name="20% - Accent1 130 3" xfId="227" xr:uid="{00000000-0005-0000-0000-0000DA000000}"/>
    <cellStyle name="20% - Accent1 130 3 2" xfId="228" xr:uid="{00000000-0005-0000-0000-0000DB000000}"/>
    <cellStyle name="20% - Accent1 130 4" xfId="229" xr:uid="{00000000-0005-0000-0000-0000DC000000}"/>
    <cellStyle name="20% - Accent1 131" xfId="230" xr:uid="{00000000-0005-0000-0000-0000DD000000}"/>
    <cellStyle name="20% - Accent1 131 2" xfId="231" xr:uid="{00000000-0005-0000-0000-0000DE000000}"/>
    <cellStyle name="20% - Accent1 131 2 2" xfId="232" xr:uid="{00000000-0005-0000-0000-0000DF000000}"/>
    <cellStyle name="20% - Accent1 131 2 2 2" xfId="233" xr:uid="{00000000-0005-0000-0000-0000E0000000}"/>
    <cellStyle name="20% - Accent1 131 2 3" xfId="234" xr:uid="{00000000-0005-0000-0000-0000E1000000}"/>
    <cellStyle name="20% - Accent1 131 3" xfId="235" xr:uid="{00000000-0005-0000-0000-0000E2000000}"/>
    <cellStyle name="20% - Accent1 131 3 2" xfId="236" xr:uid="{00000000-0005-0000-0000-0000E3000000}"/>
    <cellStyle name="20% - Accent1 131 4" xfId="237" xr:uid="{00000000-0005-0000-0000-0000E4000000}"/>
    <cellStyle name="20% - Accent1 132" xfId="238" xr:uid="{00000000-0005-0000-0000-0000E5000000}"/>
    <cellStyle name="20% - Accent1 132 2" xfId="239" xr:uid="{00000000-0005-0000-0000-0000E6000000}"/>
    <cellStyle name="20% - Accent1 132 2 2" xfId="240" xr:uid="{00000000-0005-0000-0000-0000E7000000}"/>
    <cellStyle name="20% - Accent1 132 2 2 2" xfId="241" xr:uid="{00000000-0005-0000-0000-0000E8000000}"/>
    <cellStyle name="20% - Accent1 132 2 3" xfId="242" xr:uid="{00000000-0005-0000-0000-0000E9000000}"/>
    <cellStyle name="20% - Accent1 132 3" xfId="243" xr:uid="{00000000-0005-0000-0000-0000EA000000}"/>
    <cellStyle name="20% - Accent1 132 3 2" xfId="244" xr:uid="{00000000-0005-0000-0000-0000EB000000}"/>
    <cellStyle name="20% - Accent1 132 4" xfId="245" xr:uid="{00000000-0005-0000-0000-0000EC000000}"/>
    <cellStyle name="20% - Accent1 133" xfId="246" xr:uid="{00000000-0005-0000-0000-0000ED000000}"/>
    <cellStyle name="20% - Accent1 133 2" xfId="247" xr:uid="{00000000-0005-0000-0000-0000EE000000}"/>
    <cellStyle name="20% - Accent1 133 2 2" xfId="248" xr:uid="{00000000-0005-0000-0000-0000EF000000}"/>
    <cellStyle name="20% - Accent1 133 2 2 2" xfId="249" xr:uid="{00000000-0005-0000-0000-0000F0000000}"/>
    <cellStyle name="20% - Accent1 133 2 3" xfId="250" xr:uid="{00000000-0005-0000-0000-0000F1000000}"/>
    <cellStyle name="20% - Accent1 133 3" xfId="251" xr:uid="{00000000-0005-0000-0000-0000F2000000}"/>
    <cellStyle name="20% - Accent1 133 3 2" xfId="252" xr:uid="{00000000-0005-0000-0000-0000F3000000}"/>
    <cellStyle name="20% - Accent1 133 4" xfId="253" xr:uid="{00000000-0005-0000-0000-0000F4000000}"/>
    <cellStyle name="20% - Accent1 134" xfId="254" xr:uid="{00000000-0005-0000-0000-0000F5000000}"/>
    <cellStyle name="20% - Accent1 134 2" xfId="255" xr:uid="{00000000-0005-0000-0000-0000F6000000}"/>
    <cellStyle name="20% - Accent1 134 2 2" xfId="256" xr:uid="{00000000-0005-0000-0000-0000F7000000}"/>
    <cellStyle name="20% - Accent1 134 2 2 2" xfId="257" xr:uid="{00000000-0005-0000-0000-0000F8000000}"/>
    <cellStyle name="20% - Accent1 134 2 3" xfId="258" xr:uid="{00000000-0005-0000-0000-0000F9000000}"/>
    <cellStyle name="20% - Accent1 134 3" xfId="259" xr:uid="{00000000-0005-0000-0000-0000FA000000}"/>
    <cellStyle name="20% - Accent1 134 3 2" xfId="260" xr:uid="{00000000-0005-0000-0000-0000FB000000}"/>
    <cellStyle name="20% - Accent1 134 4" xfId="261" xr:uid="{00000000-0005-0000-0000-0000FC000000}"/>
    <cellStyle name="20% - Accent1 135" xfId="262" xr:uid="{00000000-0005-0000-0000-0000FD000000}"/>
    <cellStyle name="20% - Accent1 136" xfId="263" xr:uid="{00000000-0005-0000-0000-0000FE000000}"/>
    <cellStyle name="20% - Accent1 137" xfId="264" xr:uid="{00000000-0005-0000-0000-0000FF000000}"/>
    <cellStyle name="20% - Accent1 138" xfId="265" xr:uid="{00000000-0005-0000-0000-000000010000}"/>
    <cellStyle name="20% - Accent1 138 2" xfId="266" xr:uid="{00000000-0005-0000-0000-000001010000}"/>
    <cellStyle name="20% - Accent1 138 2 2" xfId="267" xr:uid="{00000000-0005-0000-0000-000002010000}"/>
    <cellStyle name="20% - Accent1 138 2 2 2" xfId="268" xr:uid="{00000000-0005-0000-0000-000003010000}"/>
    <cellStyle name="20% - Accent1 138 2 3" xfId="269" xr:uid="{00000000-0005-0000-0000-000004010000}"/>
    <cellStyle name="20% - Accent1 138 3" xfId="270" xr:uid="{00000000-0005-0000-0000-000005010000}"/>
    <cellStyle name="20% - Accent1 138 3 2" xfId="271" xr:uid="{00000000-0005-0000-0000-000006010000}"/>
    <cellStyle name="20% - Accent1 138 4" xfId="272" xr:uid="{00000000-0005-0000-0000-000007010000}"/>
    <cellStyle name="20% - Accent1 139" xfId="273" xr:uid="{00000000-0005-0000-0000-000008010000}"/>
    <cellStyle name="20% - Accent1 139 2" xfId="274" xr:uid="{00000000-0005-0000-0000-000009010000}"/>
    <cellStyle name="20% - Accent1 139 2 2" xfId="275" xr:uid="{00000000-0005-0000-0000-00000A010000}"/>
    <cellStyle name="20% - Accent1 139 2 2 2" xfId="276" xr:uid="{00000000-0005-0000-0000-00000B010000}"/>
    <cellStyle name="20% - Accent1 139 2 3" xfId="277" xr:uid="{00000000-0005-0000-0000-00000C010000}"/>
    <cellStyle name="20% - Accent1 139 3" xfId="278" xr:uid="{00000000-0005-0000-0000-00000D010000}"/>
    <cellStyle name="20% - Accent1 139 3 2" xfId="279" xr:uid="{00000000-0005-0000-0000-00000E010000}"/>
    <cellStyle name="20% - Accent1 139 4" xfId="280" xr:uid="{00000000-0005-0000-0000-00000F010000}"/>
    <cellStyle name="20% - Accent1 14" xfId="281" xr:uid="{00000000-0005-0000-0000-000010010000}"/>
    <cellStyle name="20% - Accent1 14 2" xfId="282" xr:uid="{00000000-0005-0000-0000-000011010000}"/>
    <cellStyle name="20% - Accent1 14 2 2" xfId="283" xr:uid="{00000000-0005-0000-0000-000012010000}"/>
    <cellStyle name="20% - Accent1 14 2 2 2" xfId="284" xr:uid="{00000000-0005-0000-0000-000013010000}"/>
    <cellStyle name="20% - Accent1 14 2 2 2 2" xfId="285" xr:uid="{00000000-0005-0000-0000-000014010000}"/>
    <cellStyle name="20% - Accent1 14 2 2 3" xfId="286" xr:uid="{00000000-0005-0000-0000-000015010000}"/>
    <cellStyle name="20% - Accent1 14 2 3" xfId="287" xr:uid="{00000000-0005-0000-0000-000016010000}"/>
    <cellStyle name="20% - Accent1 14 2 3 2" xfId="288" xr:uid="{00000000-0005-0000-0000-000017010000}"/>
    <cellStyle name="20% - Accent1 14 2 4" xfId="289" xr:uid="{00000000-0005-0000-0000-000018010000}"/>
    <cellStyle name="20% - Accent1 14 3" xfId="290" xr:uid="{00000000-0005-0000-0000-000019010000}"/>
    <cellStyle name="20% - Accent1 14 3 2" xfId="291" xr:uid="{00000000-0005-0000-0000-00001A010000}"/>
    <cellStyle name="20% - Accent1 14 3 2 2" xfId="292" xr:uid="{00000000-0005-0000-0000-00001B010000}"/>
    <cellStyle name="20% - Accent1 14 3 3" xfId="293" xr:uid="{00000000-0005-0000-0000-00001C010000}"/>
    <cellStyle name="20% - Accent1 14 4" xfId="294" xr:uid="{00000000-0005-0000-0000-00001D010000}"/>
    <cellStyle name="20% - Accent1 14 4 2" xfId="295" xr:uid="{00000000-0005-0000-0000-00001E010000}"/>
    <cellStyle name="20% - Accent1 14 5" xfId="296" xr:uid="{00000000-0005-0000-0000-00001F010000}"/>
    <cellStyle name="20% - Accent1 14_draft transactions report_052009_rvsd" xfId="297" xr:uid="{00000000-0005-0000-0000-000020010000}"/>
    <cellStyle name="20% - Accent1 140" xfId="298" xr:uid="{00000000-0005-0000-0000-000021010000}"/>
    <cellStyle name="20% - Accent1 140 2" xfId="299" xr:uid="{00000000-0005-0000-0000-000022010000}"/>
    <cellStyle name="20% - Accent1 140 2 2" xfId="300" xr:uid="{00000000-0005-0000-0000-000023010000}"/>
    <cellStyle name="20% - Accent1 140 2 2 2" xfId="301" xr:uid="{00000000-0005-0000-0000-000024010000}"/>
    <cellStyle name="20% - Accent1 140 2 3" xfId="302" xr:uid="{00000000-0005-0000-0000-000025010000}"/>
    <cellStyle name="20% - Accent1 140 3" xfId="303" xr:uid="{00000000-0005-0000-0000-000026010000}"/>
    <cellStyle name="20% - Accent1 140 3 2" xfId="304" xr:uid="{00000000-0005-0000-0000-000027010000}"/>
    <cellStyle name="20% - Accent1 140 4" xfId="305" xr:uid="{00000000-0005-0000-0000-000028010000}"/>
    <cellStyle name="20% - Accent1 141" xfId="306" xr:uid="{00000000-0005-0000-0000-000029010000}"/>
    <cellStyle name="20% - Accent1 141 2" xfId="307" xr:uid="{00000000-0005-0000-0000-00002A010000}"/>
    <cellStyle name="20% - Accent1 141 2 2" xfId="308" xr:uid="{00000000-0005-0000-0000-00002B010000}"/>
    <cellStyle name="20% - Accent1 141 2 2 2" xfId="309" xr:uid="{00000000-0005-0000-0000-00002C010000}"/>
    <cellStyle name="20% - Accent1 141 2 3" xfId="310" xr:uid="{00000000-0005-0000-0000-00002D010000}"/>
    <cellStyle name="20% - Accent1 141 3" xfId="311" xr:uid="{00000000-0005-0000-0000-00002E010000}"/>
    <cellStyle name="20% - Accent1 141 3 2" xfId="312" xr:uid="{00000000-0005-0000-0000-00002F010000}"/>
    <cellStyle name="20% - Accent1 141 4" xfId="313" xr:uid="{00000000-0005-0000-0000-000030010000}"/>
    <cellStyle name="20% - Accent1 142" xfId="314" xr:uid="{00000000-0005-0000-0000-000031010000}"/>
    <cellStyle name="20% - Accent1 142 2" xfId="315" xr:uid="{00000000-0005-0000-0000-000032010000}"/>
    <cellStyle name="20% - Accent1 142 2 2" xfId="316" xr:uid="{00000000-0005-0000-0000-000033010000}"/>
    <cellStyle name="20% - Accent1 142 2 2 2" xfId="317" xr:uid="{00000000-0005-0000-0000-000034010000}"/>
    <cellStyle name="20% - Accent1 142 2 3" xfId="318" xr:uid="{00000000-0005-0000-0000-000035010000}"/>
    <cellStyle name="20% - Accent1 142 3" xfId="319" xr:uid="{00000000-0005-0000-0000-000036010000}"/>
    <cellStyle name="20% - Accent1 142 3 2" xfId="320" xr:uid="{00000000-0005-0000-0000-000037010000}"/>
    <cellStyle name="20% - Accent1 142 4" xfId="321" xr:uid="{00000000-0005-0000-0000-000038010000}"/>
    <cellStyle name="20% - Accent1 143" xfId="322" xr:uid="{00000000-0005-0000-0000-000039010000}"/>
    <cellStyle name="20% - Accent1 143 2" xfId="323" xr:uid="{00000000-0005-0000-0000-00003A010000}"/>
    <cellStyle name="20% - Accent1 143 2 2" xfId="324" xr:uid="{00000000-0005-0000-0000-00003B010000}"/>
    <cellStyle name="20% - Accent1 143 2 2 2" xfId="325" xr:uid="{00000000-0005-0000-0000-00003C010000}"/>
    <cellStyle name="20% - Accent1 143 2 3" xfId="326" xr:uid="{00000000-0005-0000-0000-00003D010000}"/>
    <cellStyle name="20% - Accent1 143 3" xfId="327" xr:uid="{00000000-0005-0000-0000-00003E010000}"/>
    <cellStyle name="20% - Accent1 143 3 2" xfId="328" xr:uid="{00000000-0005-0000-0000-00003F010000}"/>
    <cellStyle name="20% - Accent1 143 4" xfId="329" xr:uid="{00000000-0005-0000-0000-000040010000}"/>
    <cellStyle name="20% - Accent1 144" xfId="330" xr:uid="{00000000-0005-0000-0000-000041010000}"/>
    <cellStyle name="20% - Accent1 144 2" xfId="331" xr:uid="{00000000-0005-0000-0000-000042010000}"/>
    <cellStyle name="20% - Accent1 144 2 2" xfId="332" xr:uid="{00000000-0005-0000-0000-000043010000}"/>
    <cellStyle name="20% - Accent1 144 2 2 2" xfId="333" xr:uid="{00000000-0005-0000-0000-000044010000}"/>
    <cellStyle name="20% - Accent1 144 2 3" xfId="334" xr:uid="{00000000-0005-0000-0000-000045010000}"/>
    <cellStyle name="20% - Accent1 144 3" xfId="335" xr:uid="{00000000-0005-0000-0000-000046010000}"/>
    <cellStyle name="20% - Accent1 144 3 2" xfId="336" xr:uid="{00000000-0005-0000-0000-000047010000}"/>
    <cellStyle name="20% - Accent1 144 4" xfId="337" xr:uid="{00000000-0005-0000-0000-000048010000}"/>
    <cellStyle name="20% - Accent1 145" xfId="338" xr:uid="{00000000-0005-0000-0000-000049010000}"/>
    <cellStyle name="20% - Accent1 145 2" xfId="339" xr:uid="{00000000-0005-0000-0000-00004A010000}"/>
    <cellStyle name="20% - Accent1 145 2 2" xfId="340" xr:uid="{00000000-0005-0000-0000-00004B010000}"/>
    <cellStyle name="20% - Accent1 145 2 2 2" xfId="341" xr:uid="{00000000-0005-0000-0000-00004C010000}"/>
    <cellStyle name="20% - Accent1 145 2 3" xfId="342" xr:uid="{00000000-0005-0000-0000-00004D010000}"/>
    <cellStyle name="20% - Accent1 145 3" xfId="343" xr:uid="{00000000-0005-0000-0000-00004E010000}"/>
    <cellStyle name="20% - Accent1 145 3 2" xfId="344" xr:uid="{00000000-0005-0000-0000-00004F010000}"/>
    <cellStyle name="20% - Accent1 145 4" xfId="345" xr:uid="{00000000-0005-0000-0000-000050010000}"/>
    <cellStyle name="20% - Accent1 146" xfId="346" xr:uid="{00000000-0005-0000-0000-000051010000}"/>
    <cellStyle name="20% - Accent1 146 2" xfId="347" xr:uid="{00000000-0005-0000-0000-000052010000}"/>
    <cellStyle name="20% - Accent1 146 2 2" xfId="348" xr:uid="{00000000-0005-0000-0000-000053010000}"/>
    <cellStyle name="20% - Accent1 146 2 2 2" xfId="349" xr:uid="{00000000-0005-0000-0000-000054010000}"/>
    <cellStyle name="20% - Accent1 146 2 3" xfId="350" xr:uid="{00000000-0005-0000-0000-000055010000}"/>
    <cellStyle name="20% - Accent1 146 3" xfId="351" xr:uid="{00000000-0005-0000-0000-000056010000}"/>
    <cellStyle name="20% - Accent1 146 3 2" xfId="352" xr:uid="{00000000-0005-0000-0000-000057010000}"/>
    <cellStyle name="20% - Accent1 146 4" xfId="353" xr:uid="{00000000-0005-0000-0000-000058010000}"/>
    <cellStyle name="20% - Accent1 147" xfId="354" xr:uid="{00000000-0005-0000-0000-000059010000}"/>
    <cellStyle name="20% - Accent1 148" xfId="355" xr:uid="{00000000-0005-0000-0000-00005A010000}"/>
    <cellStyle name="20% - Accent1 149" xfId="356" xr:uid="{00000000-0005-0000-0000-00005B010000}"/>
    <cellStyle name="20% - Accent1 15" xfId="357" xr:uid="{00000000-0005-0000-0000-00005C010000}"/>
    <cellStyle name="20% - Accent1 15 2" xfId="358" xr:uid="{00000000-0005-0000-0000-00005D010000}"/>
    <cellStyle name="20% - Accent1 15 2 2" xfId="359" xr:uid="{00000000-0005-0000-0000-00005E010000}"/>
    <cellStyle name="20% - Accent1 15 2 2 2" xfId="360" xr:uid="{00000000-0005-0000-0000-00005F010000}"/>
    <cellStyle name="20% - Accent1 15 2 2 2 2" xfId="361" xr:uid="{00000000-0005-0000-0000-000060010000}"/>
    <cellStyle name="20% - Accent1 15 2 2 3" xfId="362" xr:uid="{00000000-0005-0000-0000-000061010000}"/>
    <cellStyle name="20% - Accent1 15 2 3" xfId="363" xr:uid="{00000000-0005-0000-0000-000062010000}"/>
    <cellStyle name="20% - Accent1 15 2 3 2" xfId="364" xr:uid="{00000000-0005-0000-0000-000063010000}"/>
    <cellStyle name="20% - Accent1 15 2 4" xfId="365" xr:uid="{00000000-0005-0000-0000-000064010000}"/>
    <cellStyle name="20% - Accent1 15 3" xfId="366" xr:uid="{00000000-0005-0000-0000-000065010000}"/>
    <cellStyle name="20% - Accent1 15 3 2" xfId="367" xr:uid="{00000000-0005-0000-0000-000066010000}"/>
    <cellStyle name="20% - Accent1 15 3 2 2" xfId="368" xr:uid="{00000000-0005-0000-0000-000067010000}"/>
    <cellStyle name="20% - Accent1 15 3 3" xfId="369" xr:uid="{00000000-0005-0000-0000-000068010000}"/>
    <cellStyle name="20% - Accent1 15 4" xfId="370" xr:uid="{00000000-0005-0000-0000-000069010000}"/>
    <cellStyle name="20% - Accent1 15 4 2" xfId="371" xr:uid="{00000000-0005-0000-0000-00006A010000}"/>
    <cellStyle name="20% - Accent1 15 5" xfId="372" xr:uid="{00000000-0005-0000-0000-00006B010000}"/>
    <cellStyle name="20% - Accent1 15_draft transactions report_052009_rvsd" xfId="373" xr:uid="{00000000-0005-0000-0000-00006C010000}"/>
    <cellStyle name="20% - Accent1 150" xfId="374" xr:uid="{00000000-0005-0000-0000-00006D010000}"/>
    <cellStyle name="20% - Accent1 151" xfId="375" xr:uid="{00000000-0005-0000-0000-00006E010000}"/>
    <cellStyle name="20% - Accent1 152" xfId="376" xr:uid="{00000000-0005-0000-0000-00006F010000}"/>
    <cellStyle name="20% - Accent1 153" xfId="377" xr:uid="{00000000-0005-0000-0000-000070010000}"/>
    <cellStyle name="20% - Accent1 153 2" xfId="378" xr:uid="{00000000-0005-0000-0000-000071010000}"/>
    <cellStyle name="20% - Accent1 153 2 2" xfId="379" xr:uid="{00000000-0005-0000-0000-000072010000}"/>
    <cellStyle name="20% - Accent1 153 3" xfId="380" xr:uid="{00000000-0005-0000-0000-000073010000}"/>
    <cellStyle name="20% - Accent1 154" xfId="381" xr:uid="{00000000-0005-0000-0000-000074010000}"/>
    <cellStyle name="20% - Accent1 154 2" xfId="382" xr:uid="{00000000-0005-0000-0000-000075010000}"/>
    <cellStyle name="20% - Accent1 155" xfId="383" xr:uid="{00000000-0005-0000-0000-000076010000}"/>
    <cellStyle name="20% - Accent1 16" xfId="384" xr:uid="{00000000-0005-0000-0000-000077010000}"/>
    <cellStyle name="20% - Accent1 16 2" xfId="385" xr:uid="{00000000-0005-0000-0000-000078010000}"/>
    <cellStyle name="20% - Accent1 16 2 2" xfId="386" xr:uid="{00000000-0005-0000-0000-000079010000}"/>
    <cellStyle name="20% - Accent1 16 2 2 2" xfId="387" xr:uid="{00000000-0005-0000-0000-00007A010000}"/>
    <cellStyle name="20% - Accent1 16 2 2 2 2" xfId="388" xr:uid="{00000000-0005-0000-0000-00007B010000}"/>
    <cellStyle name="20% - Accent1 16 2 2 3" xfId="389" xr:uid="{00000000-0005-0000-0000-00007C010000}"/>
    <cellStyle name="20% - Accent1 16 2 3" xfId="390" xr:uid="{00000000-0005-0000-0000-00007D010000}"/>
    <cellStyle name="20% - Accent1 16 2 3 2" xfId="391" xr:uid="{00000000-0005-0000-0000-00007E010000}"/>
    <cellStyle name="20% - Accent1 16 2 4" xfId="392" xr:uid="{00000000-0005-0000-0000-00007F010000}"/>
    <cellStyle name="20% - Accent1 16 3" xfId="393" xr:uid="{00000000-0005-0000-0000-000080010000}"/>
    <cellStyle name="20% - Accent1 16 3 2" xfId="394" xr:uid="{00000000-0005-0000-0000-000081010000}"/>
    <cellStyle name="20% - Accent1 16 3 2 2" xfId="395" xr:uid="{00000000-0005-0000-0000-000082010000}"/>
    <cellStyle name="20% - Accent1 16 3 3" xfId="396" xr:uid="{00000000-0005-0000-0000-000083010000}"/>
    <cellStyle name="20% - Accent1 16 4" xfId="397" xr:uid="{00000000-0005-0000-0000-000084010000}"/>
    <cellStyle name="20% - Accent1 16 4 2" xfId="398" xr:uid="{00000000-0005-0000-0000-000085010000}"/>
    <cellStyle name="20% - Accent1 16 5" xfId="399" xr:uid="{00000000-0005-0000-0000-000086010000}"/>
    <cellStyle name="20% - Accent1 16_draft transactions report_052009_rvsd" xfId="400" xr:uid="{00000000-0005-0000-0000-000087010000}"/>
    <cellStyle name="20% - Accent1 17" xfId="401" xr:uid="{00000000-0005-0000-0000-000088010000}"/>
    <cellStyle name="20% - Accent1 17 2" xfId="402" xr:uid="{00000000-0005-0000-0000-000089010000}"/>
    <cellStyle name="20% - Accent1 17 2 2" xfId="403" xr:uid="{00000000-0005-0000-0000-00008A010000}"/>
    <cellStyle name="20% - Accent1 17 2 2 2" xfId="404" xr:uid="{00000000-0005-0000-0000-00008B010000}"/>
    <cellStyle name="20% - Accent1 17 2 2 2 2" xfId="405" xr:uid="{00000000-0005-0000-0000-00008C010000}"/>
    <cellStyle name="20% - Accent1 17 2 2 3" xfId="406" xr:uid="{00000000-0005-0000-0000-00008D010000}"/>
    <cellStyle name="20% - Accent1 17 2 3" xfId="407" xr:uid="{00000000-0005-0000-0000-00008E010000}"/>
    <cellStyle name="20% - Accent1 17 2 3 2" xfId="408" xr:uid="{00000000-0005-0000-0000-00008F010000}"/>
    <cellStyle name="20% - Accent1 17 2 4" xfId="409" xr:uid="{00000000-0005-0000-0000-000090010000}"/>
    <cellStyle name="20% - Accent1 17 3" xfId="410" xr:uid="{00000000-0005-0000-0000-000091010000}"/>
    <cellStyle name="20% - Accent1 17 3 2" xfId="411" xr:uid="{00000000-0005-0000-0000-000092010000}"/>
    <cellStyle name="20% - Accent1 17 3 2 2" xfId="412" xr:uid="{00000000-0005-0000-0000-000093010000}"/>
    <cellStyle name="20% - Accent1 17 3 3" xfId="413" xr:uid="{00000000-0005-0000-0000-000094010000}"/>
    <cellStyle name="20% - Accent1 17 4" xfId="414" xr:uid="{00000000-0005-0000-0000-000095010000}"/>
    <cellStyle name="20% - Accent1 17 4 2" xfId="415" xr:uid="{00000000-0005-0000-0000-000096010000}"/>
    <cellStyle name="20% - Accent1 17 5" xfId="416" xr:uid="{00000000-0005-0000-0000-000097010000}"/>
    <cellStyle name="20% - Accent1 17_draft transactions report_052009_rvsd" xfId="417" xr:uid="{00000000-0005-0000-0000-000098010000}"/>
    <cellStyle name="20% - Accent1 18" xfId="418" xr:uid="{00000000-0005-0000-0000-000099010000}"/>
    <cellStyle name="20% - Accent1 18 2" xfId="419" xr:uid="{00000000-0005-0000-0000-00009A010000}"/>
    <cellStyle name="20% - Accent1 18 2 2" xfId="420" xr:uid="{00000000-0005-0000-0000-00009B010000}"/>
    <cellStyle name="20% - Accent1 18 2 2 2" xfId="421" xr:uid="{00000000-0005-0000-0000-00009C010000}"/>
    <cellStyle name="20% - Accent1 18 2 2 2 2" xfId="422" xr:uid="{00000000-0005-0000-0000-00009D010000}"/>
    <cellStyle name="20% - Accent1 18 2 2 3" xfId="423" xr:uid="{00000000-0005-0000-0000-00009E010000}"/>
    <cellStyle name="20% - Accent1 18 2 3" xfId="424" xr:uid="{00000000-0005-0000-0000-00009F010000}"/>
    <cellStyle name="20% - Accent1 18 2 3 2" xfId="425" xr:uid="{00000000-0005-0000-0000-0000A0010000}"/>
    <cellStyle name="20% - Accent1 18 2 4" xfId="426" xr:uid="{00000000-0005-0000-0000-0000A1010000}"/>
    <cellStyle name="20% - Accent1 18 3" xfId="427" xr:uid="{00000000-0005-0000-0000-0000A2010000}"/>
    <cellStyle name="20% - Accent1 18 3 2" xfId="428" xr:uid="{00000000-0005-0000-0000-0000A3010000}"/>
    <cellStyle name="20% - Accent1 18 3 2 2" xfId="429" xr:uid="{00000000-0005-0000-0000-0000A4010000}"/>
    <cellStyle name="20% - Accent1 18 3 3" xfId="430" xr:uid="{00000000-0005-0000-0000-0000A5010000}"/>
    <cellStyle name="20% - Accent1 18 4" xfId="431" xr:uid="{00000000-0005-0000-0000-0000A6010000}"/>
    <cellStyle name="20% - Accent1 18 4 2" xfId="432" xr:uid="{00000000-0005-0000-0000-0000A7010000}"/>
    <cellStyle name="20% - Accent1 18 5" xfId="433" xr:uid="{00000000-0005-0000-0000-0000A8010000}"/>
    <cellStyle name="20% - Accent1 18_draft transactions report_052009_rvsd" xfId="434" xr:uid="{00000000-0005-0000-0000-0000A9010000}"/>
    <cellStyle name="20% - Accent1 19" xfId="435" xr:uid="{00000000-0005-0000-0000-0000AA010000}"/>
    <cellStyle name="20% - Accent1 19 2" xfId="436" xr:uid="{00000000-0005-0000-0000-0000AB010000}"/>
    <cellStyle name="20% - Accent1 19 2 2" xfId="437" xr:uid="{00000000-0005-0000-0000-0000AC010000}"/>
    <cellStyle name="20% - Accent1 19 2 2 2" xfId="438" xr:uid="{00000000-0005-0000-0000-0000AD010000}"/>
    <cellStyle name="20% - Accent1 19 2 2 2 2" xfId="439" xr:uid="{00000000-0005-0000-0000-0000AE010000}"/>
    <cellStyle name="20% - Accent1 19 2 2 3" xfId="440" xr:uid="{00000000-0005-0000-0000-0000AF010000}"/>
    <cellStyle name="20% - Accent1 19 2 3" xfId="441" xr:uid="{00000000-0005-0000-0000-0000B0010000}"/>
    <cellStyle name="20% - Accent1 19 2 3 2" xfId="442" xr:uid="{00000000-0005-0000-0000-0000B1010000}"/>
    <cellStyle name="20% - Accent1 19 2 4" xfId="443" xr:uid="{00000000-0005-0000-0000-0000B2010000}"/>
    <cellStyle name="20% - Accent1 19 3" xfId="444" xr:uid="{00000000-0005-0000-0000-0000B3010000}"/>
    <cellStyle name="20% - Accent1 19 3 2" xfId="445" xr:uid="{00000000-0005-0000-0000-0000B4010000}"/>
    <cellStyle name="20% - Accent1 19 3 2 2" xfId="446" xr:uid="{00000000-0005-0000-0000-0000B5010000}"/>
    <cellStyle name="20% - Accent1 19 3 3" xfId="447" xr:uid="{00000000-0005-0000-0000-0000B6010000}"/>
    <cellStyle name="20% - Accent1 19 4" xfId="448" xr:uid="{00000000-0005-0000-0000-0000B7010000}"/>
    <cellStyle name="20% - Accent1 19 4 2" xfId="449" xr:uid="{00000000-0005-0000-0000-0000B8010000}"/>
    <cellStyle name="20% - Accent1 19 5" xfId="450" xr:uid="{00000000-0005-0000-0000-0000B9010000}"/>
    <cellStyle name="20% - Accent1 19_draft transactions report_052009_rvsd" xfId="451" xr:uid="{00000000-0005-0000-0000-0000BA010000}"/>
    <cellStyle name="20% - Accent1 2" xfId="452" xr:uid="{00000000-0005-0000-0000-0000BB010000}"/>
    <cellStyle name="20% - Accent1 2 2" xfId="453" xr:uid="{00000000-0005-0000-0000-0000BC010000}"/>
    <cellStyle name="20% - Accent1 2 2 2" xfId="454" xr:uid="{00000000-0005-0000-0000-0000BD010000}"/>
    <cellStyle name="20% - Accent1 2 2 2 2" xfId="455" xr:uid="{00000000-0005-0000-0000-0000BE010000}"/>
    <cellStyle name="20% - Accent1 2 2 2 2 2" xfId="456" xr:uid="{00000000-0005-0000-0000-0000BF010000}"/>
    <cellStyle name="20% - Accent1 2 2 2 2 2 2" xfId="457" xr:uid="{00000000-0005-0000-0000-0000C0010000}"/>
    <cellStyle name="20% - Accent1 2 2 2 2 3" xfId="458" xr:uid="{00000000-0005-0000-0000-0000C1010000}"/>
    <cellStyle name="20% - Accent1 2 2 2 3" xfId="459" xr:uid="{00000000-0005-0000-0000-0000C2010000}"/>
    <cellStyle name="20% - Accent1 2 2 2 3 2" xfId="460" xr:uid="{00000000-0005-0000-0000-0000C3010000}"/>
    <cellStyle name="20% - Accent1 2 2 2 4" xfId="461" xr:uid="{00000000-0005-0000-0000-0000C4010000}"/>
    <cellStyle name="20% - Accent1 2 2 3" xfId="462" xr:uid="{00000000-0005-0000-0000-0000C5010000}"/>
    <cellStyle name="20% - Accent1 2 2 3 2" xfId="463" xr:uid="{00000000-0005-0000-0000-0000C6010000}"/>
    <cellStyle name="20% - Accent1 2 2 3 2 2" xfId="464" xr:uid="{00000000-0005-0000-0000-0000C7010000}"/>
    <cellStyle name="20% - Accent1 2 2 3 3" xfId="465" xr:uid="{00000000-0005-0000-0000-0000C8010000}"/>
    <cellStyle name="20% - Accent1 2 2 4" xfId="466" xr:uid="{00000000-0005-0000-0000-0000C9010000}"/>
    <cellStyle name="20% - Accent1 2 2 4 2" xfId="467" xr:uid="{00000000-0005-0000-0000-0000CA010000}"/>
    <cellStyle name="20% - Accent1 2 2 5" xfId="468" xr:uid="{00000000-0005-0000-0000-0000CB010000}"/>
    <cellStyle name="20% - Accent1 2 2_draft transactions report_052009_rvsd" xfId="469" xr:uid="{00000000-0005-0000-0000-0000CC010000}"/>
    <cellStyle name="20% - Accent1 2 3" xfId="470" xr:uid="{00000000-0005-0000-0000-0000CD010000}"/>
    <cellStyle name="20% - Accent1 2 3 2" xfId="471" xr:uid="{00000000-0005-0000-0000-0000CE010000}"/>
    <cellStyle name="20% - Accent1 2 3 2 2" xfId="472" xr:uid="{00000000-0005-0000-0000-0000CF010000}"/>
    <cellStyle name="20% - Accent1 2 3 2 2 2" xfId="473" xr:uid="{00000000-0005-0000-0000-0000D0010000}"/>
    <cellStyle name="20% - Accent1 2 3 2 3" xfId="474" xr:uid="{00000000-0005-0000-0000-0000D1010000}"/>
    <cellStyle name="20% - Accent1 2 3 3" xfId="475" xr:uid="{00000000-0005-0000-0000-0000D2010000}"/>
    <cellStyle name="20% - Accent1 2 3 3 2" xfId="476" xr:uid="{00000000-0005-0000-0000-0000D3010000}"/>
    <cellStyle name="20% - Accent1 2 3 4" xfId="477" xr:uid="{00000000-0005-0000-0000-0000D4010000}"/>
    <cellStyle name="20% - Accent1 2 4" xfId="478" xr:uid="{00000000-0005-0000-0000-0000D5010000}"/>
    <cellStyle name="20% - Accent1 2 4 2" xfId="479" xr:uid="{00000000-0005-0000-0000-0000D6010000}"/>
    <cellStyle name="20% - Accent1 2 4 2 2" xfId="480" xr:uid="{00000000-0005-0000-0000-0000D7010000}"/>
    <cellStyle name="20% - Accent1 2 4 3" xfId="481" xr:uid="{00000000-0005-0000-0000-0000D8010000}"/>
    <cellStyle name="20% - Accent1 2 5" xfId="482" xr:uid="{00000000-0005-0000-0000-0000D9010000}"/>
    <cellStyle name="20% - Accent1 2 5 2" xfId="483" xr:uid="{00000000-0005-0000-0000-0000DA010000}"/>
    <cellStyle name="20% - Accent1 2 6" xfId="484" xr:uid="{00000000-0005-0000-0000-0000DB010000}"/>
    <cellStyle name="20% - Accent1 2_draft transactions report_052009_rvsd" xfId="485" xr:uid="{00000000-0005-0000-0000-0000DC010000}"/>
    <cellStyle name="20% - Accent1 20" xfId="486" xr:uid="{00000000-0005-0000-0000-0000DD010000}"/>
    <cellStyle name="20% - Accent1 20 2" xfId="487" xr:uid="{00000000-0005-0000-0000-0000DE010000}"/>
    <cellStyle name="20% - Accent1 20 2 2" xfId="488" xr:uid="{00000000-0005-0000-0000-0000DF010000}"/>
    <cellStyle name="20% - Accent1 20 2 2 2" xfId="489" xr:uid="{00000000-0005-0000-0000-0000E0010000}"/>
    <cellStyle name="20% - Accent1 20 2 2 2 2" xfId="490" xr:uid="{00000000-0005-0000-0000-0000E1010000}"/>
    <cellStyle name="20% - Accent1 20 2 2 3" xfId="491" xr:uid="{00000000-0005-0000-0000-0000E2010000}"/>
    <cellStyle name="20% - Accent1 20 2 3" xfId="492" xr:uid="{00000000-0005-0000-0000-0000E3010000}"/>
    <cellStyle name="20% - Accent1 20 2 3 2" xfId="493" xr:uid="{00000000-0005-0000-0000-0000E4010000}"/>
    <cellStyle name="20% - Accent1 20 2 4" xfId="494" xr:uid="{00000000-0005-0000-0000-0000E5010000}"/>
    <cellStyle name="20% - Accent1 20 3" xfId="495" xr:uid="{00000000-0005-0000-0000-0000E6010000}"/>
    <cellStyle name="20% - Accent1 20 3 2" xfId="496" xr:uid="{00000000-0005-0000-0000-0000E7010000}"/>
    <cellStyle name="20% - Accent1 20 3 2 2" xfId="497" xr:uid="{00000000-0005-0000-0000-0000E8010000}"/>
    <cellStyle name="20% - Accent1 20 3 3" xfId="498" xr:uid="{00000000-0005-0000-0000-0000E9010000}"/>
    <cellStyle name="20% - Accent1 20 4" xfId="499" xr:uid="{00000000-0005-0000-0000-0000EA010000}"/>
    <cellStyle name="20% - Accent1 20 4 2" xfId="500" xr:uid="{00000000-0005-0000-0000-0000EB010000}"/>
    <cellStyle name="20% - Accent1 20 5" xfId="501" xr:uid="{00000000-0005-0000-0000-0000EC010000}"/>
    <cellStyle name="20% - Accent1 20_draft transactions report_052009_rvsd" xfId="502" xr:uid="{00000000-0005-0000-0000-0000ED010000}"/>
    <cellStyle name="20% - Accent1 21" xfId="503" xr:uid="{00000000-0005-0000-0000-0000EE010000}"/>
    <cellStyle name="20% - Accent1 21 2" xfId="504" xr:uid="{00000000-0005-0000-0000-0000EF010000}"/>
    <cellStyle name="20% - Accent1 21 2 2" xfId="505" xr:uid="{00000000-0005-0000-0000-0000F0010000}"/>
    <cellStyle name="20% - Accent1 21 2 2 2" xfId="506" xr:uid="{00000000-0005-0000-0000-0000F1010000}"/>
    <cellStyle name="20% - Accent1 21 2 2 2 2" xfId="507" xr:uid="{00000000-0005-0000-0000-0000F2010000}"/>
    <cellStyle name="20% - Accent1 21 2 2 3" xfId="508" xr:uid="{00000000-0005-0000-0000-0000F3010000}"/>
    <cellStyle name="20% - Accent1 21 2 3" xfId="509" xr:uid="{00000000-0005-0000-0000-0000F4010000}"/>
    <cellStyle name="20% - Accent1 21 2 3 2" xfId="510" xr:uid="{00000000-0005-0000-0000-0000F5010000}"/>
    <cellStyle name="20% - Accent1 21 2 4" xfId="511" xr:uid="{00000000-0005-0000-0000-0000F6010000}"/>
    <cellStyle name="20% - Accent1 21 3" xfId="512" xr:uid="{00000000-0005-0000-0000-0000F7010000}"/>
    <cellStyle name="20% - Accent1 21 3 2" xfId="513" xr:uid="{00000000-0005-0000-0000-0000F8010000}"/>
    <cellStyle name="20% - Accent1 21 3 2 2" xfId="514" xr:uid="{00000000-0005-0000-0000-0000F9010000}"/>
    <cellStyle name="20% - Accent1 21 3 3" xfId="515" xr:uid="{00000000-0005-0000-0000-0000FA010000}"/>
    <cellStyle name="20% - Accent1 21 4" xfId="516" xr:uid="{00000000-0005-0000-0000-0000FB010000}"/>
    <cellStyle name="20% - Accent1 21 4 2" xfId="517" xr:uid="{00000000-0005-0000-0000-0000FC010000}"/>
    <cellStyle name="20% - Accent1 21 5" xfId="518" xr:uid="{00000000-0005-0000-0000-0000FD010000}"/>
    <cellStyle name="20% - Accent1 21_draft transactions report_052009_rvsd" xfId="519" xr:uid="{00000000-0005-0000-0000-0000FE010000}"/>
    <cellStyle name="20% - Accent1 22" xfId="520" xr:uid="{00000000-0005-0000-0000-0000FF010000}"/>
    <cellStyle name="20% - Accent1 22 2" xfId="521" xr:uid="{00000000-0005-0000-0000-000000020000}"/>
    <cellStyle name="20% - Accent1 22 2 2" xfId="522" xr:uid="{00000000-0005-0000-0000-000001020000}"/>
    <cellStyle name="20% - Accent1 22 2 2 2" xfId="523" xr:uid="{00000000-0005-0000-0000-000002020000}"/>
    <cellStyle name="20% - Accent1 22 2 2 2 2" xfId="524" xr:uid="{00000000-0005-0000-0000-000003020000}"/>
    <cellStyle name="20% - Accent1 22 2 2 3" xfId="525" xr:uid="{00000000-0005-0000-0000-000004020000}"/>
    <cellStyle name="20% - Accent1 22 2 3" xfId="526" xr:uid="{00000000-0005-0000-0000-000005020000}"/>
    <cellStyle name="20% - Accent1 22 2 3 2" xfId="527" xr:uid="{00000000-0005-0000-0000-000006020000}"/>
    <cellStyle name="20% - Accent1 22 2 4" xfId="528" xr:uid="{00000000-0005-0000-0000-000007020000}"/>
    <cellStyle name="20% - Accent1 22 3" xfId="529" xr:uid="{00000000-0005-0000-0000-000008020000}"/>
    <cellStyle name="20% - Accent1 22 3 2" xfId="530" xr:uid="{00000000-0005-0000-0000-000009020000}"/>
    <cellStyle name="20% - Accent1 22 3 2 2" xfId="531" xr:uid="{00000000-0005-0000-0000-00000A020000}"/>
    <cellStyle name="20% - Accent1 22 3 3" xfId="532" xr:uid="{00000000-0005-0000-0000-00000B020000}"/>
    <cellStyle name="20% - Accent1 22 4" xfId="533" xr:uid="{00000000-0005-0000-0000-00000C020000}"/>
    <cellStyle name="20% - Accent1 22 4 2" xfId="534" xr:uid="{00000000-0005-0000-0000-00000D020000}"/>
    <cellStyle name="20% - Accent1 22 5" xfId="535" xr:uid="{00000000-0005-0000-0000-00000E020000}"/>
    <cellStyle name="20% - Accent1 22_draft transactions report_052009_rvsd" xfId="536" xr:uid="{00000000-0005-0000-0000-00000F020000}"/>
    <cellStyle name="20% - Accent1 23" xfId="537" xr:uid="{00000000-0005-0000-0000-000010020000}"/>
    <cellStyle name="20% - Accent1 23 2" xfId="538" xr:uid="{00000000-0005-0000-0000-000011020000}"/>
    <cellStyle name="20% - Accent1 23 2 2" xfId="539" xr:uid="{00000000-0005-0000-0000-000012020000}"/>
    <cellStyle name="20% - Accent1 23 2 2 2" xfId="540" xr:uid="{00000000-0005-0000-0000-000013020000}"/>
    <cellStyle name="20% - Accent1 23 2 2 2 2" xfId="541" xr:uid="{00000000-0005-0000-0000-000014020000}"/>
    <cellStyle name="20% - Accent1 23 2 2 3" xfId="542" xr:uid="{00000000-0005-0000-0000-000015020000}"/>
    <cellStyle name="20% - Accent1 23 2 3" xfId="543" xr:uid="{00000000-0005-0000-0000-000016020000}"/>
    <cellStyle name="20% - Accent1 23 2 3 2" xfId="544" xr:uid="{00000000-0005-0000-0000-000017020000}"/>
    <cellStyle name="20% - Accent1 23 2 4" xfId="545" xr:uid="{00000000-0005-0000-0000-000018020000}"/>
    <cellStyle name="20% - Accent1 23 3" xfId="546" xr:uid="{00000000-0005-0000-0000-000019020000}"/>
    <cellStyle name="20% - Accent1 23 3 2" xfId="547" xr:uid="{00000000-0005-0000-0000-00001A020000}"/>
    <cellStyle name="20% - Accent1 23 3 2 2" xfId="548" xr:uid="{00000000-0005-0000-0000-00001B020000}"/>
    <cellStyle name="20% - Accent1 23 3 3" xfId="549" xr:uid="{00000000-0005-0000-0000-00001C020000}"/>
    <cellStyle name="20% - Accent1 23 4" xfId="550" xr:uid="{00000000-0005-0000-0000-00001D020000}"/>
    <cellStyle name="20% - Accent1 23 4 2" xfId="551" xr:uid="{00000000-0005-0000-0000-00001E020000}"/>
    <cellStyle name="20% - Accent1 23 5" xfId="552" xr:uid="{00000000-0005-0000-0000-00001F020000}"/>
    <cellStyle name="20% - Accent1 23_draft transactions report_052009_rvsd" xfId="553" xr:uid="{00000000-0005-0000-0000-000020020000}"/>
    <cellStyle name="20% - Accent1 24" xfId="554" xr:uid="{00000000-0005-0000-0000-000021020000}"/>
    <cellStyle name="20% - Accent1 24 2" xfId="555" xr:uid="{00000000-0005-0000-0000-000022020000}"/>
    <cellStyle name="20% - Accent1 24 2 2" xfId="556" xr:uid="{00000000-0005-0000-0000-000023020000}"/>
    <cellStyle name="20% - Accent1 24 2 2 2" xfId="557" xr:uid="{00000000-0005-0000-0000-000024020000}"/>
    <cellStyle name="20% - Accent1 24 2 2 2 2" xfId="558" xr:uid="{00000000-0005-0000-0000-000025020000}"/>
    <cellStyle name="20% - Accent1 24 2 2 3" xfId="559" xr:uid="{00000000-0005-0000-0000-000026020000}"/>
    <cellStyle name="20% - Accent1 24 2 3" xfId="560" xr:uid="{00000000-0005-0000-0000-000027020000}"/>
    <cellStyle name="20% - Accent1 24 2 3 2" xfId="561" xr:uid="{00000000-0005-0000-0000-000028020000}"/>
    <cellStyle name="20% - Accent1 24 2 4" xfId="562" xr:uid="{00000000-0005-0000-0000-000029020000}"/>
    <cellStyle name="20% - Accent1 24 3" xfId="563" xr:uid="{00000000-0005-0000-0000-00002A020000}"/>
    <cellStyle name="20% - Accent1 24 3 2" xfId="564" xr:uid="{00000000-0005-0000-0000-00002B020000}"/>
    <cellStyle name="20% - Accent1 24 3 2 2" xfId="565" xr:uid="{00000000-0005-0000-0000-00002C020000}"/>
    <cellStyle name="20% - Accent1 24 3 3" xfId="566" xr:uid="{00000000-0005-0000-0000-00002D020000}"/>
    <cellStyle name="20% - Accent1 24 4" xfId="567" xr:uid="{00000000-0005-0000-0000-00002E020000}"/>
    <cellStyle name="20% - Accent1 24 4 2" xfId="568" xr:uid="{00000000-0005-0000-0000-00002F020000}"/>
    <cellStyle name="20% - Accent1 24 5" xfId="569" xr:uid="{00000000-0005-0000-0000-000030020000}"/>
    <cellStyle name="20% - Accent1 24_draft transactions report_052009_rvsd" xfId="570" xr:uid="{00000000-0005-0000-0000-000031020000}"/>
    <cellStyle name="20% - Accent1 25" xfId="571" xr:uid="{00000000-0005-0000-0000-000032020000}"/>
    <cellStyle name="20% - Accent1 25 2" xfId="572" xr:uid="{00000000-0005-0000-0000-000033020000}"/>
    <cellStyle name="20% - Accent1 25 2 2" xfId="573" xr:uid="{00000000-0005-0000-0000-000034020000}"/>
    <cellStyle name="20% - Accent1 25 2 2 2" xfId="574" xr:uid="{00000000-0005-0000-0000-000035020000}"/>
    <cellStyle name="20% - Accent1 25 2 2 2 2" xfId="575" xr:uid="{00000000-0005-0000-0000-000036020000}"/>
    <cellStyle name="20% - Accent1 25 2 2 3" xfId="576" xr:uid="{00000000-0005-0000-0000-000037020000}"/>
    <cellStyle name="20% - Accent1 25 2 3" xfId="577" xr:uid="{00000000-0005-0000-0000-000038020000}"/>
    <cellStyle name="20% - Accent1 25 2 3 2" xfId="578" xr:uid="{00000000-0005-0000-0000-000039020000}"/>
    <cellStyle name="20% - Accent1 25 2 4" xfId="579" xr:uid="{00000000-0005-0000-0000-00003A020000}"/>
    <cellStyle name="20% - Accent1 25 3" xfId="580" xr:uid="{00000000-0005-0000-0000-00003B020000}"/>
    <cellStyle name="20% - Accent1 25 3 2" xfId="581" xr:uid="{00000000-0005-0000-0000-00003C020000}"/>
    <cellStyle name="20% - Accent1 25 3 2 2" xfId="582" xr:uid="{00000000-0005-0000-0000-00003D020000}"/>
    <cellStyle name="20% - Accent1 25 3 3" xfId="583" xr:uid="{00000000-0005-0000-0000-00003E020000}"/>
    <cellStyle name="20% - Accent1 25 4" xfId="584" xr:uid="{00000000-0005-0000-0000-00003F020000}"/>
    <cellStyle name="20% - Accent1 25 4 2" xfId="585" xr:uid="{00000000-0005-0000-0000-000040020000}"/>
    <cellStyle name="20% - Accent1 25 5" xfId="586" xr:uid="{00000000-0005-0000-0000-000041020000}"/>
    <cellStyle name="20% - Accent1 25_draft transactions report_052009_rvsd" xfId="587" xr:uid="{00000000-0005-0000-0000-000042020000}"/>
    <cellStyle name="20% - Accent1 26" xfId="588" xr:uid="{00000000-0005-0000-0000-000043020000}"/>
    <cellStyle name="20% - Accent1 26 2" xfId="589" xr:uid="{00000000-0005-0000-0000-000044020000}"/>
    <cellStyle name="20% - Accent1 26 2 2" xfId="590" xr:uid="{00000000-0005-0000-0000-000045020000}"/>
    <cellStyle name="20% - Accent1 26 2 2 2" xfId="591" xr:uid="{00000000-0005-0000-0000-000046020000}"/>
    <cellStyle name="20% - Accent1 26 2 2 2 2" xfId="592" xr:uid="{00000000-0005-0000-0000-000047020000}"/>
    <cellStyle name="20% - Accent1 26 2 2 3" xfId="593" xr:uid="{00000000-0005-0000-0000-000048020000}"/>
    <cellStyle name="20% - Accent1 26 2 3" xfId="594" xr:uid="{00000000-0005-0000-0000-000049020000}"/>
    <cellStyle name="20% - Accent1 26 2 3 2" xfId="595" xr:uid="{00000000-0005-0000-0000-00004A020000}"/>
    <cellStyle name="20% - Accent1 26 2 4" xfId="596" xr:uid="{00000000-0005-0000-0000-00004B020000}"/>
    <cellStyle name="20% - Accent1 26 3" xfId="597" xr:uid="{00000000-0005-0000-0000-00004C020000}"/>
    <cellStyle name="20% - Accent1 26 3 2" xfId="598" xr:uid="{00000000-0005-0000-0000-00004D020000}"/>
    <cellStyle name="20% - Accent1 26 3 2 2" xfId="599" xr:uid="{00000000-0005-0000-0000-00004E020000}"/>
    <cellStyle name="20% - Accent1 26 3 3" xfId="600" xr:uid="{00000000-0005-0000-0000-00004F020000}"/>
    <cellStyle name="20% - Accent1 26 4" xfId="601" xr:uid="{00000000-0005-0000-0000-000050020000}"/>
    <cellStyle name="20% - Accent1 26 4 2" xfId="602" xr:uid="{00000000-0005-0000-0000-000051020000}"/>
    <cellStyle name="20% - Accent1 26 5" xfId="603" xr:uid="{00000000-0005-0000-0000-000052020000}"/>
    <cellStyle name="20% - Accent1 26_draft transactions report_052009_rvsd" xfId="604" xr:uid="{00000000-0005-0000-0000-000053020000}"/>
    <cellStyle name="20% - Accent1 27" xfId="605" xr:uid="{00000000-0005-0000-0000-000054020000}"/>
    <cellStyle name="20% - Accent1 27 2" xfId="606" xr:uid="{00000000-0005-0000-0000-000055020000}"/>
    <cellStyle name="20% - Accent1 27 2 2" xfId="607" xr:uid="{00000000-0005-0000-0000-000056020000}"/>
    <cellStyle name="20% - Accent1 27 2 2 2" xfId="608" xr:uid="{00000000-0005-0000-0000-000057020000}"/>
    <cellStyle name="20% - Accent1 27 2 2 2 2" xfId="609" xr:uid="{00000000-0005-0000-0000-000058020000}"/>
    <cellStyle name="20% - Accent1 27 2 2 3" xfId="610" xr:uid="{00000000-0005-0000-0000-000059020000}"/>
    <cellStyle name="20% - Accent1 27 2 3" xfId="611" xr:uid="{00000000-0005-0000-0000-00005A020000}"/>
    <cellStyle name="20% - Accent1 27 2 3 2" xfId="612" xr:uid="{00000000-0005-0000-0000-00005B020000}"/>
    <cellStyle name="20% - Accent1 27 2 4" xfId="613" xr:uid="{00000000-0005-0000-0000-00005C020000}"/>
    <cellStyle name="20% - Accent1 27 3" xfId="614" xr:uid="{00000000-0005-0000-0000-00005D020000}"/>
    <cellStyle name="20% - Accent1 27 3 2" xfId="615" xr:uid="{00000000-0005-0000-0000-00005E020000}"/>
    <cellStyle name="20% - Accent1 27 3 2 2" xfId="616" xr:uid="{00000000-0005-0000-0000-00005F020000}"/>
    <cellStyle name="20% - Accent1 27 3 3" xfId="617" xr:uid="{00000000-0005-0000-0000-000060020000}"/>
    <cellStyle name="20% - Accent1 27 4" xfId="618" xr:uid="{00000000-0005-0000-0000-000061020000}"/>
    <cellStyle name="20% - Accent1 27 4 2" xfId="619" xr:uid="{00000000-0005-0000-0000-000062020000}"/>
    <cellStyle name="20% - Accent1 27 5" xfId="620" xr:uid="{00000000-0005-0000-0000-000063020000}"/>
    <cellStyle name="20% - Accent1 27_draft transactions report_052009_rvsd" xfId="621" xr:uid="{00000000-0005-0000-0000-000064020000}"/>
    <cellStyle name="20% - Accent1 28" xfId="622" xr:uid="{00000000-0005-0000-0000-000065020000}"/>
    <cellStyle name="20% - Accent1 28 2" xfId="623" xr:uid="{00000000-0005-0000-0000-000066020000}"/>
    <cellStyle name="20% - Accent1 28 2 2" xfId="624" xr:uid="{00000000-0005-0000-0000-000067020000}"/>
    <cellStyle name="20% - Accent1 28 2 2 2" xfId="625" xr:uid="{00000000-0005-0000-0000-000068020000}"/>
    <cellStyle name="20% - Accent1 28 2 2 2 2" xfId="626" xr:uid="{00000000-0005-0000-0000-000069020000}"/>
    <cellStyle name="20% - Accent1 28 2 2 3" xfId="627" xr:uid="{00000000-0005-0000-0000-00006A020000}"/>
    <cellStyle name="20% - Accent1 28 2 3" xfId="628" xr:uid="{00000000-0005-0000-0000-00006B020000}"/>
    <cellStyle name="20% - Accent1 28 2 3 2" xfId="629" xr:uid="{00000000-0005-0000-0000-00006C020000}"/>
    <cellStyle name="20% - Accent1 28 2 4" xfId="630" xr:uid="{00000000-0005-0000-0000-00006D020000}"/>
    <cellStyle name="20% - Accent1 28 3" xfId="631" xr:uid="{00000000-0005-0000-0000-00006E020000}"/>
    <cellStyle name="20% - Accent1 28 3 2" xfId="632" xr:uid="{00000000-0005-0000-0000-00006F020000}"/>
    <cellStyle name="20% - Accent1 28 3 2 2" xfId="633" xr:uid="{00000000-0005-0000-0000-000070020000}"/>
    <cellStyle name="20% - Accent1 28 3 3" xfId="634" xr:uid="{00000000-0005-0000-0000-000071020000}"/>
    <cellStyle name="20% - Accent1 28 4" xfId="635" xr:uid="{00000000-0005-0000-0000-000072020000}"/>
    <cellStyle name="20% - Accent1 28 4 2" xfId="636" xr:uid="{00000000-0005-0000-0000-000073020000}"/>
    <cellStyle name="20% - Accent1 28 5" xfId="637" xr:uid="{00000000-0005-0000-0000-000074020000}"/>
    <cellStyle name="20% - Accent1 28_draft transactions report_052009_rvsd" xfId="638" xr:uid="{00000000-0005-0000-0000-000075020000}"/>
    <cellStyle name="20% - Accent1 29" xfId="639" xr:uid="{00000000-0005-0000-0000-000076020000}"/>
    <cellStyle name="20% - Accent1 29 2" xfId="640" xr:uid="{00000000-0005-0000-0000-000077020000}"/>
    <cellStyle name="20% - Accent1 29 2 2" xfId="641" xr:uid="{00000000-0005-0000-0000-000078020000}"/>
    <cellStyle name="20% - Accent1 29 2 2 2" xfId="642" xr:uid="{00000000-0005-0000-0000-000079020000}"/>
    <cellStyle name="20% - Accent1 29 2 2 2 2" xfId="643" xr:uid="{00000000-0005-0000-0000-00007A020000}"/>
    <cellStyle name="20% - Accent1 29 2 2 3" xfId="644" xr:uid="{00000000-0005-0000-0000-00007B020000}"/>
    <cellStyle name="20% - Accent1 29 2 3" xfId="645" xr:uid="{00000000-0005-0000-0000-00007C020000}"/>
    <cellStyle name="20% - Accent1 29 2 3 2" xfId="646" xr:uid="{00000000-0005-0000-0000-00007D020000}"/>
    <cellStyle name="20% - Accent1 29 2 4" xfId="647" xr:uid="{00000000-0005-0000-0000-00007E020000}"/>
    <cellStyle name="20% - Accent1 29 3" xfId="648" xr:uid="{00000000-0005-0000-0000-00007F020000}"/>
    <cellStyle name="20% - Accent1 29 3 2" xfId="649" xr:uid="{00000000-0005-0000-0000-000080020000}"/>
    <cellStyle name="20% - Accent1 29 3 2 2" xfId="650" xr:uid="{00000000-0005-0000-0000-000081020000}"/>
    <cellStyle name="20% - Accent1 29 3 3" xfId="651" xr:uid="{00000000-0005-0000-0000-000082020000}"/>
    <cellStyle name="20% - Accent1 29 4" xfId="652" xr:uid="{00000000-0005-0000-0000-000083020000}"/>
    <cellStyle name="20% - Accent1 29 4 2" xfId="653" xr:uid="{00000000-0005-0000-0000-000084020000}"/>
    <cellStyle name="20% - Accent1 29 5" xfId="654" xr:uid="{00000000-0005-0000-0000-000085020000}"/>
    <cellStyle name="20% - Accent1 29_draft transactions report_052009_rvsd" xfId="655" xr:uid="{00000000-0005-0000-0000-000086020000}"/>
    <cellStyle name="20% - Accent1 3" xfId="656" xr:uid="{00000000-0005-0000-0000-000087020000}"/>
    <cellStyle name="20% - Accent1 3 2" xfId="657" xr:uid="{00000000-0005-0000-0000-000088020000}"/>
    <cellStyle name="20% - Accent1 3 2 2" xfId="658" xr:uid="{00000000-0005-0000-0000-000089020000}"/>
    <cellStyle name="20% - Accent1 3 2 2 2" xfId="659" xr:uid="{00000000-0005-0000-0000-00008A020000}"/>
    <cellStyle name="20% - Accent1 3 2 2 2 2" xfId="660" xr:uid="{00000000-0005-0000-0000-00008B020000}"/>
    <cellStyle name="20% - Accent1 3 2 2 2 2 2" xfId="661" xr:uid="{00000000-0005-0000-0000-00008C020000}"/>
    <cellStyle name="20% - Accent1 3 2 2 2 3" xfId="662" xr:uid="{00000000-0005-0000-0000-00008D020000}"/>
    <cellStyle name="20% - Accent1 3 2 2 3" xfId="663" xr:uid="{00000000-0005-0000-0000-00008E020000}"/>
    <cellStyle name="20% - Accent1 3 2 2 3 2" xfId="664" xr:uid="{00000000-0005-0000-0000-00008F020000}"/>
    <cellStyle name="20% - Accent1 3 2 2 4" xfId="665" xr:uid="{00000000-0005-0000-0000-000090020000}"/>
    <cellStyle name="20% - Accent1 3 2 3" xfId="666" xr:uid="{00000000-0005-0000-0000-000091020000}"/>
    <cellStyle name="20% - Accent1 3 2 3 2" xfId="667" xr:uid="{00000000-0005-0000-0000-000092020000}"/>
    <cellStyle name="20% - Accent1 3 2 3 2 2" xfId="668" xr:uid="{00000000-0005-0000-0000-000093020000}"/>
    <cellStyle name="20% - Accent1 3 2 3 3" xfId="669" xr:uid="{00000000-0005-0000-0000-000094020000}"/>
    <cellStyle name="20% - Accent1 3 2 4" xfId="670" xr:uid="{00000000-0005-0000-0000-000095020000}"/>
    <cellStyle name="20% - Accent1 3 2 4 2" xfId="671" xr:uid="{00000000-0005-0000-0000-000096020000}"/>
    <cellStyle name="20% - Accent1 3 2 5" xfId="672" xr:uid="{00000000-0005-0000-0000-000097020000}"/>
    <cellStyle name="20% - Accent1 3 2_draft transactions report_052009_rvsd" xfId="673" xr:uid="{00000000-0005-0000-0000-000098020000}"/>
    <cellStyle name="20% - Accent1 3 3" xfId="674" xr:uid="{00000000-0005-0000-0000-000099020000}"/>
    <cellStyle name="20% - Accent1 3 3 2" xfId="675" xr:uid="{00000000-0005-0000-0000-00009A020000}"/>
    <cellStyle name="20% - Accent1 3 3 2 2" xfId="676" xr:uid="{00000000-0005-0000-0000-00009B020000}"/>
    <cellStyle name="20% - Accent1 3 3 2 2 2" xfId="677" xr:uid="{00000000-0005-0000-0000-00009C020000}"/>
    <cellStyle name="20% - Accent1 3 3 2 3" xfId="678" xr:uid="{00000000-0005-0000-0000-00009D020000}"/>
    <cellStyle name="20% - Accent1 3 3 3" xfId="679" xr:uid="{00000000-0005-0000-0000-00009E020000}"/>
    <cellStyle name="20% - Accent1 3 3 3 2" xfId="680" xr:uid="{00000000-0005-0000-0000-00009F020000}"/>
    <cellStyle name="20% - Accent1 3 3 4" xfId="681" xr:uid="{00000000-0005-0000-0000-0000A0020000}"/>
    <cellStyle name="20% - Accent1 3 4" xfId="682" xr:uid="{00000000-0005-0000-0000-0000A1020000}"/>
    <cellStyle name="20% - Accent1 3 4 2" xfId="683" xr:uid="{00000000-0005-0000-0000-0000A2020000}"/>
    <cellStyle name="20% - Accent1 3 4 2 2" xfId="684" xr:uid="{00000000-0005-0000-0000-0000A3020000}"/>
    <cellStyle name="20% - Accent1 3 4 3" xfId="685" xr:uid="{00000000-0005-0000-0000-0000A4020000}"/>
    <cellStyle name="20% - Accent1 3 5" xfId="686" xr:uid="{00000000-0005-0000-0000-0000A5020000}"/>
    <cellStyle name="20% - Accent1 3 5 2" xfId="687" xr:uid="{00000000-0005-0000-0000-0000A6020000}"/>
    <cellStyle name="20% - Accent1 3 6" xfId="688" xr:uid="{00000000-0005-0000-0000-0000A7020000}"/>
    <cellStyle name="20% - Accent1 3_draft transactions report_052009_rvsd" xfId="689" xr:uid="{00000000-0005-0000-0000-0000A8020000}"/>
    <cellStyle name="20% - Accent1 30" xfId="690" xr:uid="{00000000-0005-0000-0000-0000A9020000}"/>
    <cellStyle name="20% - Accent1 30 2" xfId="691" xr:uid="{00000000-0005-0000-0000-0000AA020000}"/>
    <cellStyle name="20% - Accent1 30 2 2" xfId="692" xr:uid="{00000000-0005-0000-0000-0000AB020000}"/>
    <cellStyle name="20% - Accent1 30 2 2 2" xfId="693" xr:uid="{00000000-0005-0000-0000-0000AC020000}"/>
    <cellStyle name="20% - Accent1 30 2 2 2 2" xfId="694" xr:uid="{00000000-0005-0000-0000-0000AD020000}"/>
    <cellStyle name="20% - Accent1 30 2 2 3" xfId="695" xr:uid="{00000000-0005-0000-0000-0000AE020000}"/>
    <cellStyle name="20% - Accent1 30 2 3" xfId="696" xr:uid="{00000000-0005-0000-0000-0000AF020000}"/>
    <cellStyle name="20% - Accent1 30 2 3 2" xfId="697" xr:uid="{00000000-0005-0000-0000-0000B0020000}"/>
    <cellStyle name="20% - Accent1 30 2 4" xfId="698" xr:uid="{00000000-0005-0000-0000-0000B1020000}"/>
    <cellStyle name="20% - Accent1 30 3" xfId="699" xr:uid="{00000000-0005-0000-0000-0000B2020000}"/>
    <cellStyle name="20% - Accent1 30 3 2" xfId="700" xr:uid="{00000000-0005-0000-0000-0000B3020000}"/>
    <cellStyle name="20% - Accent1 30 3 2 2" xfId="701" xr:uid="{00000000-0005-0000-0000-0000B4020000}"/>
    <cellStyle name="20% - Accent1 30 3 3" xfId="702" xr:uid="{00000000-0005-0000-0000-0000B5020000}"/>
    <cellStyle name="20% - Accent1 30 4" xfId="703" xr:uid="{00000000-0005-0000-0000-0000B6020000}"/>
    <cellStyle name="20% - Accent1 30 4 2" xfId="704" xr:uid="{00000000-0005-0000-0000-0000B7020000}"/>
    <cellStyle name="20% - Accent1 30 5" xfId="705" xr:uid="{00000000-0005-0000-0000-0000B8020000}"/>
    <cellStyle name="20% - Accent1 30_draft transactions report_052009_rvsd" xfId="706" xr:uid="{00000000-0005-0000-0000-0000B9020000}"/>
    <cellStyle name="20% - Accent1 31" xfId="707" xr:uid="{00000000-0005-0000-0000-0000BA020000}"/>
    <cellStyle name="20% - Accent1 31 2" xfId="708" xr:uid="{00000000-0005-0000-0000-0000BB020000}"/>
    <cellStyle name="20% - Accent1 31 2 2" xfId="709" xr:uid="{00000000-0005-0000-0000-0000BC020000}"/>
    <cellStyle name="20% - Accent1 31 2 2 2" xfId="710" xr:uid="{00000000-0005-0000-0000-0000BD020000}"/>
    <cellStyle name="20% - Accent1 31 2 2 2 2" xfId="711" xr:uid="{00000000-0005-0000-0000-0000BE020000}"/>
    <cellStyle name="20% - Accent1 31 2 2 3" xfId="712" xr:uid="{00000000-0005-0000-0000-0000BF020000}"/>
    <cellStyle name="20% - Accent1 31 2 3" xfId="713" xr:uid="{00000000-0005-0000-0000-0000C0020000}"/>
    <cellStyle name="20% - Accent1 31 2 3 2" xfId="714" xr:uid="{00000000-0005-0000-0000-0000C1020000}"/>
    <cellStyle name="20% - Accent1 31 2 4" xfId="715" xr:uid="{00000000-0005-0000-0000-0000C2020000}"/>
    <cellStyle name="20% - Accent1 31 3" xfId="716" xr:uid="{00000000-0005-0000-0000-0000C3020000}"/>
    <cellStyle name="20% - Accent1 31 3 2" xfId="717" xr:uid="{00000000-0005-0000-0000-0000C4020000}"/>
    <cellStyle name="20% - Accent1 31 3 2 2" xfId="718" xr:uid="{00000000-0005-0000-0000-0000C5020000}"/>
    <cellStyle name="20% - Accent1 31 3 3" xfId="719" xr:uid="{00000000-0005-0000-0000-0000C6020000}"/>
    <cellStyle name="20% - Accent1 31 4" xfId="720" xr:uid="{00000000-0005-0000-0000-0000C7020000}"/>
    <cellStyle name="20% - Accent1 31 4 2" xfId="721" xr:uid="{00000000-0005-0000-0000-0000C8020000}"/>
    <cellStyle name="20% - Accent1 31 5" xfId="722" xr:uid="{00000000-0005-0000-0000-0000C9020000}"/>
    <cellStyle name="20% - Accent1 31_draft transactions report_052009_rvsd" xfId="723" xr:uid="{00000000-0005-0000-0000-0000CA020000}"/>
    <cellStyle name="20% - Accent1 32" xfId="724" xr:uid="{00000000-0005-0000-0000-0000CB020000}"/>
    <cellStyle name="20% - Accent1 32 2" xfId="725" xr:uid="{00000000-0005-0000-0000-0000CC020000}"/>
    <cellStyle name="20% - Accent1 32 2 2" xfId="726" xr:uid="{00000000-0005-0000-0000-0000CD020000}"/>
    <cellStyle name="20% - Accent1 32 2 2 2" xfId="727" xr:uid="{00000000-0005-0000-0000-0000CE020000}"/>
    <cellStyle name="20% - Accent1 32 2 2 2 2" xfId="728" xr:uid="{00000000-0005-0000-0000-0000CF020000}"/>
    <cellStyle name="20% - Accent1 32 2 2 3" xfId="729" xr:uid="{00000000-0005-0000-0000-0000D0020000}"/>
    <cellStyle name="20% - Accent1 32 2 3" xfId="730" xr:uid="{00000000-0005-0000-0000-0000D1020000}"/>
    <cellStyle name="20% - Accent1 32 2 3 2" xfId="731" xr:uid="{00000000-0005-0000-0000-0000D2020000}"/>
    <cellStyle name="20% - Accent1 32 2 4" xfId="732" xr:uid="{00000000-0005-0000-0000-0000D3020000}"/>
    <cellStyle name="20% - Accent1 32 3" xfId="733" xr:uid="{00000000-0005-0000-0000-0000D4020000}"/>
    <cellStyle name="20% - Accent1 32 3 2" xfId="734" xr:uid="{00000000-0005-0000-0000-0000D5020000}"/>
    <cellStyle name="20% - Accent1 32 3 2 2" xfId="735" xr:uid="{00000000-0005-0000-0000-0000D6020000}"/>
    <cellStyle name="20% - Accent1 32 3 3" xfId="736" xr:uid="{00000000-0005-0000-0000-0000D7020000}"/>
    <cellStyle name="20% - Accent1 32 4" xfId="737" xr:uid="{00000000-0005-0000-0000-0000D8020000}"/>
    <cellStyle name="20% - Accent1 32 4 2" xfId="738" xr:uid="{00000000-0005-0000-0000-0000D9020000}"/>
    <cellStyle name="20% - Accent1 32 5" xfId="739" xr:uid="{00000000-0005-0000-0000-0000DA020000}"/>
    <cellStyle name="20% - Accent1 32_draft transactions report_052009_rvsd" xfId="740" xr:uid="{00000000-0005-0000-0000-0000DB020000}"/>
    <cellStyle name="20% - Accent1 33" xfId="741" xr:uid="{00000000-0005-0000-0000-0000DC020000}"/>
    <cellStyle name="20% - Accent1 33 2" xfId="742" xr:uid="{00000000-0005-0000-0000-0000DD020000}"/>
    <cellStyle name="20% - Accent1 33 2 2" xfId="743" xr:uid="{00000000-0005-0000-0000-0000DE020000}"/>
    <cellStyle name="20% - Accent1 33 2 2 2" xfId="744" xr:uid="{00000000-0005-0000-0000-0000DF020000}"/>
    <cellStyle name="20% - Accent1 33 2 3" xfId="745" xr:uid="{00000000-0005-0000-0000-0000E0020000}"/>
    <cellStyle name="20% - Accent1 33 3" xfId="746" xr:uid="{00000000-0005-0000-0000-0000E1020000}"/>
    <cellStyle name="20% - Accent1 33 3 2" xfId="747" xr:uid="{00000000-0005-0000-0000-0000E2020000}"/>
    <cellStyle name="20% - Accent1 33 4" xfId="748" xr:uid="{00000000-0005-0000-0000-0000E3020000}"/>
    <cellStyle name="20% - Accent1 34" xfId="749" xr:uid="{00000000-0005-0000-0000-0000E4020000}"/>
    <cellStyle name="20% - Accent1 34 2" xfId="750" xr:uid="{00000000-0005-0000-0000-0000E5020000}"/>
    <cellStyle name="20% - Accent1 34 2 2" xfId="751" xr:uid="{00000000-0005-0000-0000-0000E6020000}"/>
    <cellStyle name="20% - Accent1 34 2 2 2" xfId="752" xr:uid="{00000000-0005-0000-0000-0000E7020000}"/>
    <cellStyle name="20% - Accent1 34 2 3" xfId="753" xr:uid="{00000000-0005-0000-0000-0000E8020000}"/>
    <cellStyle name="20% - Accent1 34 3" xfId="754" xr:uid="{00000000-0005-0000-0000-0000E9020000}"/>
    <cellStyle name="20% - Accent1 34 3 2" xfId="755" xr:uid="{00000000-0005-0000-0000-0000EA020000}"/>
    <cellStyle name="20% - Accent1 34 4" xfId="756" xr:uid="{00000000-0005-0000-0000-0000EB020000}"/>
    <cellStyle name="20% - Accent1 35" xfId="757" xr:uid="{00000000-0005-0000-0000-0000EC020000}"/>
    <cellStyle name="20% - Accent1 35 2" xfId="758" xr:uid="{00000000-0005-0000-0000-0000ED020000}"/>
    <cellStyle name="20% - Accent1 35 2 2" xfId="759" xr:uid="{00000000-0005-0000-0000-0000EE020000}"/>
    <cellStyle name="20% - Accent1 35 2 2 2" xfId="760" xr:uid="{00000000-0005-0000-0000-0000EF020000}"/>
    <cellStyle name="20% - Accent1 35 2 3" xfId="761" xr:uid="{00000000-0005-0000-0000-0000F0020000}"/>
    <cellStyle name="20% - Accent1 35 3" xfId="762" xr:uid="{00000000-0005-0000-0000-0000F1020000}"/>
    <cellStyle name="20% - Accent1 35 3 2" xfId="763" xr:uid="{00000000-0005-0000-0000-0000F2020000}"/>
    <cellStyle name="20% - Accent1 35 4" xfId="764" xr:uid="{00000000-0005-0000-0000-0000F3020000}"/>
    <cellStyle name="20% - Accent1 36" xfId="765" xr:uid="{00000000-0005-0000-0000-0000F4020000}"/>
    <cellStyle name="20% - Accent1 36 2" xfId="766" xr:uid="{00000000-0005-0000-0000-0000F5020000}"/>
    <cellStyle name="20% - Accent1 36 2 2" xfId="767" xr:uid="{00000000-0005-0000-0000-0000F6020000}"/>
    <cellStyle name="20% - Accent1 36 2 2 2" xfId="768" xr:uid="{00000000-0005-0000-0000-0000F7020000}"/>
    <cellStyle name="20% - Accent1 36 2 3" xfId="769" xr:uid="{00000000-0005-0000-0000-0000F8020000}"/>
    <cellStyle name="20% - Accent1 36 3" xfId="770" xr:uid="{00000000-0005-0000-0000-0000F9020000}"/>
    <cellStyle name="20% - Accent1 36 3 2" xfId="771" xr:uid="{00000000-0005-0000-0000-0000FA020000}"/>
    <cellStyle name="20% - Accent1 36 4" xfId="772" xr:uid="{00000000-0005-0000-0000-0000FB020000}"/>
    <cellStyle name="20% - Accent1 37" xfId="773" xr:uid="{00000000-0005-0000-0000-0000FC020000}"/>
    <cellStyle name="20% - Accent1 37 2" xfId="774" xr:uid="{00000000-0005-0000-0000-0000FD020000}"/>
    <cellStyle name="20% - Accent1 37 2 2" xfId="775" xr:uid="{00000000-0005-0000-0000-0000FE020000}"/>
    <cellStyle name="20% - Accent1 37 2 2 2" xfId="776" xr:uid="{00000000-0005-0000-0000-0000FF020000}"/>
    <cellStyle name="20% - Accent1 37 2 3" xfId="777" xr:uid="{00000000-0005-0000-0000-000000030000}"/>
    <cellStyle name="20% - Accent1 37 3" xfId="778" xr:uid="{00000000-0005-0000-0000-000001030000}"/>
    <cellStyle name="20% - Accent1 37 3 2" xfId="779" xr:uid="{00000000-0005-0000-0000-000002030000}"/>
    <cellStyle name="20% - Accent1 37 4" xfId="780" xr:uid="{00000000-0005-0000-0000-000003030000}"/>
    <cellStyle name="20% - Accent1 38" xfId="781" xr:uid="{00000000-0005-0000-0000-000004030000}"/>
    <cellStyle name="20% - Accent1 38 2" xfId="782" xr:uid="{00000000-0005-0000-0000-000005030000}"/>
    <cellStyle name="20% - Accent1 38 2 2" xfId="783" xr:uid="{00000000-0005-0000-0000-000006030000}"/>
    <cellStyle name="20% - Accent1 38 2 2 2" xfId="784" xr:uid="{00000000-0005-0000-0000-000007030000}"/>
    <cellStyle name="20% - Accent1 38 2 3" xfId="785" xr:uid="{00000000-0005-0000-0000-000008030000}"/>
    <cellStyle name="20% - Accent1 38 3" xfId="786" xr:uid="{00000000-0005-0000-0000-000009030000}"/>
    <cellStyle name="20% - Accent1 38 3 2" xfId="787" xr:uid="{00000000-0005-0000-0000-00000A030000}"/>
    <cellStyle name="20% - Accent1 38 4" xfId="788" xr:uid="{00000000-0005-0000-0000-00000B030000}"/>
    <cellStyle name="20% - Accent1 39" xfId="789" xr:uid="{00000000-0005-0000-0000-00000C030000}"/>
    <cellStyle name="20% - Accent1 39 2" xfId="790" xr:uid="{00000000-0005-0000-0000-00000D030000}"/>
    <cellStyle name="20% - Accent1 39 2 2" xfId="791" xr:uid="{00000000-0005-0000-0000-00000E030000}"/>
    <cellStyle name="20% - Accent1 39 2 2 2" xfId="792" xr:uid="{00000000-0005-0000-0000-00000F030000}"/>
    <cellStyle name="20% - Accent1 39 2 3" xfId="793" xr:uid="{00000000-0005-0000-0000-000010030000}"/>
    <cellStyle name="20% - Accent1 39 3" xfId="794" xr:uid="{00000000-0005-0000-0000-000011030000}"/>
    <cellStyle name="20% - Accent1 39 3 2" xfId="795" xr:uid="{00000000-0005-0000-0000-000012030000}"/>
    <cellStyle name="20% - Accent1 39 4" xfId="796" xr:uid="{00000000-0005-0000-0000-000013030000}"/>
    <cellStyle name="20% - Accent1 4" xfId="797" xr:uid="{00000000-0005-0000-0000-000014030000}"/>
    <cellStyle name="20% - Accent1 4 2" xfId="798" xr:uid="{00000000-0005-0000-0000-000015030000}"/>
    <cellStyle name="20% - Accent1 4 2 2" xfId="799" xr:uid="{00000000-0005-0000-0000-000016030000}"/>
    <cellStyle name="20% - Accent1 4 2 2 2" xfId="800" xr:uid="{00000000-0005-0000-0000-000017030000}"/>
    <cellStyle name="20% - Accent1 4 2 2 2 2" xfId="801" xr:uid="{00000000-0005-0000-0000-000018030000}"/>
    <cellStyle name="20% - Accent1 4 2 2 2 2 2" xfId="802" xr:uid="{00000000-0005-0000-0000-000019030000}"/>
    <cellStyle name="20% - Accent1 4 2 2 2 3" xfId="803" xr:uid="{00000000-0005-0000-0000-00001A030000}"/>
    <cellStyle name="20% - Accent1 4 2 2 3" xfId="804" xr:uid="{00000000-0005-0000-0000-00001B030000}"/>
    <cellStyle name="20% - Accent1 4 2 2 3 2" xfId="805" xr:uid="{00000000-0005-0000-0000-00001C030000}"/>
    <cellStyle name="20% - Accent1 4 2 2 4" xfId="806" xr:uid="{00000000-0005-0000-0000-00001D030000}"/>
    <cellStyle name="20% - Accent1 4 2 3" xfId="807" xr:uid="{00000000-0005-0000-0000-00001E030000}"/>
    <cellStyle name="20% - Accent1 4 2 3 2" xfId="808" xr:uid="{00000000-0005-0000-0000-00001F030000}"/>
    <cellStyle name="20% - Accent1 4 2 3 2 2" xfId="809" xr:uid="{00000000-0005-0000-0000-000020030000}"/>
    <cellStyle name="20% - Accent1 4 2 3 3" xfId="810" xr:uid="{00000000-0005-0000-0000-000021030000}"/>
    <cellStyle name="20% - Accent1 4 2 4" xfId="811" xr:uid="{00000000-0005-0000-0000-000022030000}"/>
    <cellStyle name="20% - Accent1 4 2 4 2" xfId="812" xr:uid="{00000000-0005-0000-0000-000023030000}"/>
    <cellStyle name="20% - Accent1 4 2 5" xfId="813" xr:uid="{00000000-0005-0000-0000-000024030000}"/>
    <cellStyle name="20% - Accent1 4 2_draft transactions report_052009_rvsd" xfId="814" xr:uid="{00000000-0005-0000-0000-000025030000}"/>
    <cellStyle name="20% - Accent1 4 3" xfId="815" xr:uid="{00000000-0005-0000-0000-000026030000}"/>
    <cellStyle name="20% - Accent1 4 3 2" xfId="816" xr:uid="{00000000-0005-0000-0000-000027030000}"/>
    <cellStyle name="20% - Accent1 4 3 2 2" xfId="817" xr:uid="{00000000-0005-0000-0000-000028030000}"/>
    <cellStyle name="20% - Accent1 4 3 2 2 2" xfId="818" xr:uid="{00000000-0005-0000-0000-000029030000}"/>
    <cellStyle name="20% - Accent1 4 3 2 3" xfId="819" xr:uid="{00000000-0005-0000-0000-00002A030000}"/>
    <cellStyle name="20% - Accent1 4 3 3" xfId="820" xr:uid="{00000000-0005-0000-0000-00002B030000}"/>
    <cellStyle name="20% - Accent1 4 3 3 2" xfId="821" xr:uid="{00000000-0005-0000-0000-00002C030000}"/>
    <cellStyle name="20% - Accent1 4 3 4" xfId="822" xr:uid="{00000000-0005-0000-0000-00002D030000}"/>
    <cellStyle name="20% - Accent1 4 4" xfId="823" xr:uid="{00000000-0005-0000-0000-00002E030000}"/>
    <cellStyle name="20% - Accent1 4 4 2" xfId="824" xr:uid="{00000000-0005-0000-0000-00002F030000}"/>
    <cellStyle name="20% - Accent1 4 4 2 2" xfId="825" xr:uid="{00000000-0005-0000-0000-000030030000}"/>
    <cellStyle name="20% - Accent1 4 4 3" xfId="826" xr:uid="{00000000-0005-0000-0000-000031030000}"/>
    <cellStyle name="20% - Accent1 4 5" xfId="827" xr:uid="{00000000-0005-0000-0000-000032030000}"/>
    <cellStyle name="20% - Accent1 4 5 2" xfId="828" xr:uid="{00000000-0005-0000-0000-000033030000}"/>
    <cellStyle name="20% - Accent1 4 6" xfId="829" xr:uid="{00000000-0005-0000-0000-000034030000}"/>
    <cellStyle name="20% - Accent1 4_draft transactions report_052009_rvsd" xfId="830" xr:uid="{00000000-0005-0000-0000-000035030000}"/>
    <cellStyle name="20% - Accent1 40" xfId="831" xr:uid="{00000000-0005-0000-0000-000036030000}"/>
    <cellStyle name="20% - Accent1 40 2" xfId="832" xr:uid="{00000000-0005-0000-0000-000037030000}"/>
    <cellStyle name="20% - Accent1 40 2 2" xfId="833" xr:uid="{00000000-0005-0000-0000-000038030000}"/>
    <cellStyle name="20% - Accent1 40 2 2 2" xfId="834" xr:uid="{00000000-0005-0000-0000-000039030000}"/>
    <cellStyle name="20% - Accent1 40 2 3" xfId="835" xr:uid="{00000000-0005-0000-0000-00003A030000}"/>
    <cellStyle name="20% - Accent1 40 3" xfId="836" xr:uid="{00000000-0005-0000-0000-00003B030000}"/>
    <cellStyle name="20% - Accent1 40 3 2" xfId="837" xr:uid="{00000000-0005-0000-0000-00003C030000}"/>
    <cellStyle name="20% - Accent1 40 4" xfId="838" xr:uid="{00000000-0005-0000-0000-00003D030000}"/>
    <cellStyle name="20% - Accent1 41" xfId="839" xr:uid="{00000000-0005-0000-0000-00003E030000}"/>
    <cellStyle name="20% - Accent1 41 2" xfId="840" xr:uid="{00000000-0005-0000-0000-00003F030000}"/>
    <cellStyle name="20% - Accent1 41 2 2" xfId="841" xr:uid="{00000000-0005-0000-0000-000040030000}"/>
    <cellStyle name="20% - Accent1 41 2 2 2" xfId="842" xr:uid="{00000000-0005-0000-0000-000041030000}"/>
    <cellStyle name="20% - Accent1 41 2 3" xfId="843" xr:uid="{00000000-0005-0000-0000-000042030000}"/>
    <cellStyle name="20% - Accent1 41 3" xfId="844" xr:uid="{00000000-0005-0000-0000-000043030000}"/>
    <cellStyle name="20% - Accent1 41 3 2" xfId="845" xr:uid="{00000000-0005-0000-0000-000044030000}"/>
    <cellStyle name="20% - Accent1 41 4" xfId="846" xr:uid="{00000000-0005-0000-0000-000045030000}"/>
    <cellStyle name="20% - Accent1 42" xfId="847" xr:uid="{00000000-0005-0000-0000-000046030000}"/>
    <cellStyle name="20% - Accent1 42 2" xfId="848" xr:uid="{00000000-0005-0000-0000-000047030000}"/>
    <cellStyle name="20% - Accent1 42 2 2" xfId="849" xr:uid="{00000000-0005-0000-0000-000048030000}"/>
    <cellStyle name="20% - Accent1 42 2 2 2" xfId="850" xr:uid="{00000000-0005-0000-0000-000049030000}"/>
    <cellStyle name="20% - Accent1 42 2 3" xfId="851" xr:uid="{00000000-0005-0000-0000-00004A030000}"/>
    <cellStyle name="20% - Accent1 42 3" xfId="852" xr:uid="{00000000-0005-0000-0000-00004B030000}"/>
    <cellStyle name="20% - Accent1 42 3 2" xfId="853" xr:uid="{00000000-0005-0000-0000-00004C030000}"/>
    <cellStyle name="20% - Accent1 42 4" xfId="854" xr:uid="{00000000-0005-0000-0000-00004D030000}"/>
    <cellStyle name="20% - Accent1 43" xfId="855" xr:uid="{00000000-0005-0000-0000-00004E030000}"/>
    <cellStyle name="20% - Accent1 43 2" xfId="856" xr:uid="{00000000-0005-0000-0000-00004F030000}"/>
    <cellStyle name="20% - Accent1 43 2 2" xfId="857" xr:uid="{00000000-0005-0000-0000-000050030000}"/>
    <cellStyle name="20% - Accent1 43 2 2 2" xfId="858" xr:uid="{00000000-0005-0000-0000-000051030000}"/>
    <cellStyle name="20% - Accent1 43 2 3" xfId="859" xr:uid="{00000000-0005-0000-0000-000052030000}"/>
    <cellStyle name="20% - Accent1 43 3" xfId="860" xr:uid="{00000000-0005-0000-0000-000053030000}"/>
    <cellStyle name="20% - Accent1 43 3 2" xfId="861" xr:uid="{00000000-0005-0000-0000-000054030000}"/>
    <cellStyle name="20% - Accent1 43 4" xfId="862" xr:uid="{00000000-0005-0000-0000-000055030000}"/>
    <cellStyle name="20% - Accent1 44" xfId="863" xr:uid="{00000000-0005-0000-0000-000056030000}"/>
    <cellStyle name="20% - Accent1 44 2" xfId="864" xr:uid="{00000000-0005-0000-0000-000057030000}"/>
    <cellStyle name="20% - Accent1 44 2 2" xfId="865" xr:uid="{00000000-0005-0000-0000-000058030000}"/>
    <cellStyle name="20% - Accent1 44 2 2 2" xfId="866" xr:uid="{00000000-0005-0000-0000-000059030000}"/>
    <cellStyle name="20% - Accent1 44 2 3" xfId="867" xr:uid="{00000000-0005-0000-0000-00005A030000}"/>
    <cellStyle name="20% - Accent1 44 3" xfId="868" xr:uid="{00000000-0005-0000-0000-00005B030000}"/>
    <cellStyle name="20% - Accent1 44 3 2" xfId="869" xr:uid="{00000000-0005-0000-0000-00005C030000}"/>
    <cellStyle name="20% - Accent1 44 4" xfId="870" xr:uid="{00000000-0005-0000-0000-00005D030000}"/>
    <cellStyle name="20% - Accent1 45" xfId="871" xr:uid="{00000000-0005-0000-0000-00005E030000}"/>
    <cellStyle name="20% - Accent1 45 2" xfId="872" xr:uid="{00000000-0005-0000-0000-00005F030000}"/>
    <cellStyle name="20% - Accent1 45 2 2" xfId="873" xr:uid="{00000000-0005-0000-0000-000060030000}"/>
    <cellStyle name="20% - Accent1 45 2 2 2" xfId="874" xr:uid="{00000000-0005-0000-0000-000061030000}"/>
    <cellStyle name="20% - Accent1 45 2 3" xfId="875" xr:uid="{00000000-0005-0000-0000-000062030000}"/>
    <cellStyle name="20% - Accent1 45 3" xfId="876" xr:uid="{00000000-0005-0000-0000-000063030000}"/>
    <cellStyle name="20% - Accent1 45 3 2" xfId="877" xr:uid="{00000000-0005-0000-0000-000064030000}"/>
    <cellStyle name="20% - Accent1 45 4" xfId="878" xr:uid="{00000000-0005-0000-0000-000065030000}"/>
    <cellStyle name="20% - Accent1 46" xfId="879" xr:uid="{00000000-0005-0000-0000-000066030000}"/>
    <cellStyle name="20% - Accent1 46 2" xfId="880" xr:uid="{00000000-0005-0000-0000-000067030000}"/>
    <cellStyle name="20% - Accent1 46 2 2" xfId="881" xr:uid="{00000000-0005-0000-0000-000068030000}"/>
    <cellStyle name="20% - Accent1 46 2 2 2" xfId="882" xr:uid="{00000000-0005-0000-0000-000069030000}"/>
    <cellStyle name="20% - Accent1 46 2 3" xfId="883" xr:uid="{00000000-0005-0000-0000-00006A030000}"/>
    <cellStyle name="20% - Accent1 46 3" xfId="884" xr:uid="{00000000-0005-0000-0000-00006B030000}"/>
    <cellStyle name="20% - Accent1 46 3 2" xfId="885" xr:uid="{00000000-0005-0000-0000-00006C030000}"/>
    <cellStyle name="20% - Accent1 46 4" xfId="886" xr:uid="{00000000-0005-0000-0000-00006D030000}"/>
    <cellStyle name="20% - Accent1 47" xfId="887" xr:uid="{00000000-0005-0000-0000-00006E030000}"/>
    <cellStyle name="20% - Accent1 47 2" xfId="888" xr:uid="{00000000-0005-0000-0000-00006F030000}"/>
    <cellStyle name="20% - Accent1 47 2 2" xfId="889" xr:uid="{00000000-0005-0000-0000-000070030000}"/>
    <cellStyle name="20% - Accent1 47 2 2 2" xfId="890" xr:uid="{00000000-0005-0000-0000-000071030000}"/>
    <cellStyle name="20% - Accent1 47 2 3" xfId="891" xr:uid="{00000000-0005-0000-0000-000072030000}"/>
    <cellStyle name="20% - Accent1 47 3" xfId="892" xr:uid="{00000000-0005-0000-0000-000073030000}"/>
    <cellStyle name="20% - Accent1 47 3 2" xfId="893" xr:uid="{00000000-0005-0000-0000-000074030000}"/>
    <cellStyle name="20% - Accent1 47 4" xfId="894" xr:uid="{00000000-0005-0000-0000-000075030000}"/>
    <cellStyle name="20% - Accent1 48" xfId="895" xr:uid="{00000000-0005-0000-0000-000076030000}"/>
    <cellStyle name="20% - Accent1 48 2" xfId="896" xr:uid="{00000000-0005-0000-0000-000077030000}"/>
    <cellStyle name="20% - Accent1 48 2 2" xfId="897" xr:uid="{00000000-0005-0000-0000-000078030000}"/>
    <cellStyle name="20% - Accent1 48 2 2 2" xfId="898" xr:uid="{00000000-0005-0000-0000-000079030000}"/>
    <cellStyle name="20% - Accent1 48 2 3" xfId="899" xr:uid="{00000000-0005-0000-0000-00007A030000}"/>
    <cellStyle name="20% - Accent1 48 3" xfId="900" xr:uid="{00000000-0005-0000-0000-00007B030000}"/>
    <cellStyle name="20% - Accent1 48 3 2" xfId="901" xr:uid="{00000000-0005-0000-0000-00007C030000}"/>
    <cellStyle name="20% - Accent1 48 4" xfId="902" xr:uid="{00000000-0005-0000-0000-00007D030000}"/>
    <cellStyle name="20% - Accent1 49" xfId="903" xr:uid="{00000000-0005-0000-0000-00007E030000}"/>
    <cellStyle name="20% - Accent1 49 2" xfId="904" xr:uid="{00000000-0005-0000-0000-00007F030000}"/>
    <cellStyle name="20% - Accent1 49 2 2" xfId="905" xr:uid="{00000000-0005-0000-0000-000080030000}"/>
    <cellStyle name="20% - Accent1 49 2 2 2" xfId="906" xr:uid="{00000000-0005-0000-0000-000081030000}"/>
    <cellStyle name="20% - Accent1 49 2 3" xfId="907" xr:uid="{00000000-0005-0000-0000-000082030000}"/>
    <cellStyle name="20% - Accent1 49 3" xfId="908" xr:uid="{00000000-0005-0000-0000-000083030000}"/>
    <cellStyle name="20% - Accent1 49 3 2" xfId="909" xr:uid="{00000000-0005-0000-0000-000084030000}"/>
    <cellStyle name="20% - Accent1 49 4" xfId="910" xr:uid="{00000000-0005-0000-0000-000085030000}"/>
    <cellStyle name="20% - Accent1 5" xfId="911" xr:uid="{00000000-0005-0000-0000-000086030000}"/>
    <cellStyle name="20% - Accent1 5 2" xfId="912" xr:uid="{00000000-0005-0000-0000-000087030000}"/>
    <cellStyle name="20% - Accent1 5 2 2" xfId="913" xr:uid="{00000000-0005-0000-0000-000088030000}"/>
    <cellStyle name="20% - Accent1 5 2 2 2" xfId="914" xr:uid="{00000000-0005-0000-0000-000089030000}"/>
    <cellStyle name="20% - Accent1 5 2 2 2 2" xfId="915" xr:uid="{00000000-0005-0000-0000-00008A030000}"/>
    <cellStyle name="20% - Accent1 5 2 2 2 2 2" xfId="916" xr:uid="{00000000-0005-0000-0000-00008B030000}"/>
    <cellStyle name="20% - Accent1 5 2 2 2 3" xfId="917" xr:uid="{00000000-0005-0000-0000-00008C030000}"/>
    <cellStyle name="20% - Accent1 5 2 2 3" xfId="918" xr:uid="{00000000-0005-0000-0000-00008D030000}"/>
    <cellStyle name="20% - Accent1 5 2 2 3 2" xfId="919" xr:uid="{00000000-0005-0000-0000-00008E030000}"/>
    <cellStyle name="20% - Accent1 5 2 2 4" xfId="920" xr:uid="{00000000-0005-0000-0000-00008F030000}"/>
    <cellStyle name="20% - Accent1 5 2 3" xfId="921" xr:uid="{00000000-0005-0000-0000-000090030000}"/>
    <cellStyle name="20% - Accent1 5 2 3 2" xfId="922" xr:uid="{00000000-0005-0000-0000-000091030000}"/>
    <cellStyle name="20% - Accent1 5 2 3 2 2" xfId="923" xr:uid="{00000000-0005-0000-0000-000092030000}"/>
    <cellStyle name="20% - Accent1 5 2 3 3" xfId="924" xr:uid="{00000000-0005-0000-0000-000093030000}"/>
    <cellStyle name="20% - Accent1 5 2 4" xfId="925" xr:uid="{00000000-0005-0000-0000-000094030000}"/>
    <cellStyle name="20% - Accent1 5 2 4 2" xfId="926" xr:uid="{00000000-0005-0000-0000-000095030000}"/>
    <cellStyle name="20% - Accent1 5 2 5" xfId="927" xr:uid="{00000000-0005-0000-0000-000096030000}"/>
    <cellStyle name="20% - Accent1 5 2_draft transactions report_052009_rvsd" xfId="928" xr:uid="{00000000-0005-0000-0000-000097030000}"/>
    <cellStyle name="20% - Accent1 5 3" xfId="929" xr:uid="{00000000-0005-0000-0000-000098030000}"/>
    <cellStyle name="20% - Accent1 5 3 2" xfId="930" xr:uid="{00000000-0005-0000-0000-000099030000}"/>
    <cellStyle name="20% - Accent1 5 3 2 2" xfId="931" xr:uid="{00000000-0005-0000-0000-00009A030000}"/>
    <cellStyle name="20% - Accent1 5 3 2 2 2" xfId="932" xr:uid="{00000000-0005-0000-0000-00009B030000}"/>
    <cellStyle name="20% - Accent1 5 3 2 3" xfId="933" xr:uid="{00000000-0005-0000-0000-00009C030000}"/>
    <cellStyle name="20% - Accent1 5 3 3" xfId="934" xr:uid="{00000000-0005-0000-0000-00009D030000}"/>
    <cellStyle name="20% - Accent1 5 3 3 2" xfId="935" xr:uid="{00000000-0005-0000-0000-00009E030000}"/>
    <cellStyle name="20% - Accent1 5 3 4" xfId="936" xr:uid="{00000000-0005-0000-0000-00009F030000}"/>
    <cellStyle name="20% - Accent1 5 4" xfId="937" xr:uid="{00000000-0005-0000-0000-0000A0030000}"/>
    <cellStyle name="20% - Accent1 5 4 2" xfId="938" xr:uid="{00000000-0005-0000-0000-0000A1030000}"/>
    <cellStyle name="20% - Accent1 5 4 2 2" xfId="939" xr:uid="{00000000-0005-0000-0000-0000A2030000}"/>
    <cellStyle name="20% - Accent1 5 4 3" xfId="940" xr:uid="{00000000-0005-0000-0000-0000A3030000}"/>
    <cellStyle name="20% - Accent1 5 5" xfId="941" xr:uid="{00000000-0005-0000-0000-0000A4030000}"/>
    <cellStyle name="20% - Accent1 5 5 2" xfId="942" xr:uid="{00000000-0005-0000-0000-0000A5030000}"/>
    <cellStyle name="20% - Accent1 5 6" xfId="943" xr:uid="{00000000-0005-0000-0000-0000A6030000}"/>
    <cellStyle name="20% - Accent1 5_draft transactions report_052009_rvsd" xfId="944" xr:uid="{00000000-0005-0000-0000-0000A7030000}"/>
    <cellStyle name="20% - Accent1 50" xfId="945" xr:uid="{00000000-0005-0000-0000-0000A8030000}"/>
    <cellStyle name="20% - Accent1 50 2" xfId="946" xr:uid="{00000000-0005-0000-0000-0000A9030000}"/>
    <cellStyle name="20% - Accent1 50 2 2" xfId="947" xr:uid="{00000000-0005-0000-0000-0000AA030000}"/>
    <cellStyle name="20% - Accent1 50 2 2 2" xfId="948" xr:uid="{00000000-0005-0000-0000-0000AB030000}"/>
    <cellStyle name="20% - Accent1 50 2 3" xfId="949" xr:uid="{00000000-0005-0000-0000-0000AC030000}"/>
    <cellStyle name="20% - Accent1 50 3" xfId="950" xr:uid="{00000000-0005-0000-0000-0000AD030000}"/>
    <cellStyle name="20% - Accent1 50 3 2" xfId="951" xr:uid="{00000000-0005-0000-0000-0000AE030000}"/>
    <cellStyle name="20% - Accent1 50 4" xfId="952" xr:uid="{00000000-0005-0000-0000-0000AF030000}"/>
    <cellStyle name="20% - Accent1 51" xfId="953" xr:uid="{00000000-0005-0000-0000-0000B0030000}"/>
    <cellStyle name="20% - Accent1 51 2" xfId="954" xr:uid="{00000000-0005-0000-0000-0000B1030000}"/>
    <cellStyle name="20% - Accent1 51 2 2" xfId="955" xr:uid="{00000000-0005-0000-0000-0000B2030000}"/>
    <cellStyle name="20% - Accent1 51 2 2 2" xfId="956" xr:uid="{00000000-0005-0000-0000-0000B3030000}"/>
    <cellStyle name="20% - Accent1 51 2 3" xfId="957" xr:uid="{00000000-0005-0000-0000-0000B4030000}"/>
    <cellStyle name="20% - Accent1 51 3" xfId="958" xr:uid="{00000000-0005-0000-0000-0000B5030000}"/>
    <cellStyle name="20% - Accent1 51 3 2" xfId="959" xr:uid="{00000000-0005-0000-0000-0000B6030000}"/>
    <cellStyle name="20% - Accent1 51 4" xfId="960" xr:uid="{00000000-0005-0000-0000-0000B7030000}"/>
    <cellStyle name="20% - Accent1 52" xfId="961" xr:uid="{00000000-0005-0000-0000-0000B8030000}"/>
    <cellStyle name="20% - Accent1 52 2" xfId="962" xr:uid="{00000000-0005-0000-0000-0000B9030000}"/>
    <cellStyle name="20% - Accent1 52 2 2" xfId="963" xr:uid="{00000000-0005-0000-0000-0000BA030000}"/>
    <cellStyle name="20% - Accent1 52 2 2 2" xfId="964" xr:uid="{00000000-0005-0000-0000-0000BB030000}"/>
    <cellStyle name="20% - Accent1 52 2 3" xfId="965" xr:uid="{00000000-0005-0000-0000-0000BC030000}"/>
    <cellStyle name="20% - Accent1 52 3" xfId="966" xr:uid="{00000000-0005-0000-0000-0000BD030000}"/>
    <cellStyle name="20% - Accent1 52 3 2" xfId="967" xr:uid="{00000000-0005-0000-0000-0000BE030000}"/>
    <cellStyle name="20% - Accent1 52 4" xfId="968" xr:uid="{00000000-0005-0000-0000-0000BF030000}"/>
    <cellStyle name="20% - Accent1 53" xfId="969" xr:uid="{00000000-0005-0000-0000-0000C0030000}"/>
    <cellStyle name="20% - Accent1 53 2" xfId="970" xr:uid="{00000000-0005-0000-0000-0000C1030000}"/>
    <cellStyle name="20% - Accent1 53 2 2" xfId="971" xr:uid="{00000000-0005-0000-0000-0000C2030000}"/>
    <cellStyle name="20% - Accent1 53 2 2 2" xfId="972" xr:uid="{00000000-0005-0000-0000-0000C3030000}"/>
    <cellStyle name="20% - Accent1 53 2 3" xfId="973" xr:uid="{00000000-0005-0000-0000-0000C4030000}"/>
    <cellStyle name="20% - Accent1 53 3" xfId="974" xr:uid="{00000000-0005-0000-0000-0000C5030000}"/>
    <cellStyle name="20% - Accent1 53 3 2" xfId="975" xr:uid="{00000000-0005-0000-0000-0000C6030000}"/>
    <cellStyle name="20% - Accent1 53 4" xfId="976" xr:uid="{00000000-0005-0000-0000-0000C7030000}"/>
    <cellStyle name="20% - Accent1 54" xfId="977" xr:uid="{00000000-0005-0000-0000-0000C8030000}"/>
    <cellStyle name="20% - Accent1 54 2" xfId="978" xr:uid="{00000000-0005-0000-0000-0000C9030000}"/>
    <cellStyle name="20% - Accent1 54 2 2" xfId="979" xr:uid="{00000000-0005-0000-0000-0000CA030000}"/>
    <cellStyle name="20% - Accent1 54 2 2 2" xfId="980" xr:uid="{00000000-0005-0000-0000-0000CB030000}"/>
    <cellStyle name="20% - Accent1 54 2 3" xfId="981" xr:uid="{00000000-0005-0000-0000-0000CC030000}"/>
    <cellStyle name="20% - Accent1 54 3" xfId="982" xr:uid="{00000000-0005-0000-0000-0000CD030000}"/>
    <cellStyle name="20% - Accent1 54 3 2" xfId="983" xr:uid="{00000000-0005-0000-0000-0000CE030000}"/>
    <cellStyle name="20% - Accent1 54 4" xfId="984" xr:uid="{00000000-0005-0000-0000-0000CF030000}"/>
    <cellStyle name="20% - Accent1 55" xfId="985" xr:uid="{00000000-0005-0000-0000-0000D0030000}"/>
    <cellStyle name="20% - Accent1 55 2" xfId="986" xr:uid="{00000000-0005-0000-0000-0000D1030000}"/>
    <cellStyle name="20% - Accent1 55 2 2" xfId="987" xr:uid="{00000000-0005-0000-0000-0000D2030000}"/>
    <cellStyle name="20% - Accent1 55 2 2 2" xfId="988" xr:uid="{00000000-0005-0000-0000-0000D3030000}"/>
    <cellStyle name="20% - Accent1 55 2 3" xfId="989" xr:uid="{00000000-0005-0000-0000-0000D4030000}"/>
    <cellStyle name="20% - Accent1 55 3" xfId="990" xr:uid="{00000000-0005-0000-0000-0000D5030000}"/>
    <cellStyle name="20% - Accent1 55 3 2" xfId="991" xr:uid="{00000000-0005-0000-0000-0000D6030000}"/>
    <cellStyle name="20% - Accent1 55 4" xfId="992" xr:uid="{00000000-0005-0000-0000-0000D7030000}"/>
    <cellStyle name="20% - Accent1 56" xfId="993" xr:uid="{00000000-0005-0000-0000-0000D8030000}"/>
    <cellStyle name="20% - Accent1 56 2" xfId="994" xr:uid="{00000000-0005-0000-0000-0000D9030000}"/>
    <cellStyle name="20% - Accent1 56 2 2" xfId="995" xr:uid="{00000000-0005-0000-0000-0000DA030000}"/>
    <cellStyle name="20% - Accent1 56 2 2 2" xfId="996" xr:uid="{00000000-0005-0000-0000-0000DB030000}"/>
    <cellStyle name="20% - Accent1 56 2 3" xfId="997" xr:uid="{00000000-0005-0000-0000-0000DC030000}"/>
    <cellStyle name="20% - Accent1 56 3" xfId="998" xr:uid="{00000000-0005-0000-0000-0000DD030000}"/>
    <cellStyle name="20% - Accent1 56 3 2" xfId="999" xr:uid="{00000000-0005-0000-0000-0000DE030000}"/>
    <cellStyle name="20% - Accent1 56 4" xfId="1000" xr:uid="{00000000-0005-0000-0000-0000DF030000}"/>
    <cellStyle name="20% - Accent1 57" xfId="1001" xr:uid="{00000000-0005-0000-0000-0000E0030000}"/>
    <cellStyle name="20% - Accent1 57 2" xfId="1002" xr:uid="{00000000-0005-0000-0000-0000E1030000}"/>
    <cellStyle name="20% - Accent1 57 2 2" xfId="1003" xr:uid="{00000000-0005-0000-0000-0000E2030000}"/>
    <cellStyle name="20% - Accent1 57 2 2 2" xfId="1004" xr:uid="{00000000-0005-0000-0000-0000E3030000}"/>
    <cellStyle name="20% - Accent1 57 2 3" xfId="1005" xr:uid="{00000000-0005-0000-0000-0000E4030000}"/>
    <cellStyle name="20% - Accent1 57 3" xfId="1006" xr:uid="{00000000-0005-0000-0000-0000E5030000}"/>
    <cellStyle name="20% - Accent1 57 3 2" xfId="1007" xr:uid="{00000000-0005-0000-0000-0000E6030000}"/>
    <cellStyle name="20% - Accent1 57 4" xfId="1008" xr:uid="{00000000-0005-0000-0000-0000E7030000}"/>
    <cellStyle name="20% - Accent1 58" xfId="1009" xr:uid="{00000000-0005-0000-0000-0000E8030000}"/>
    <cellStyle name="20% - Accent1 58 2" xfId="1010" xr:uid="{00000000-0005-0000-0000-0000E9030000}"/>
    <cellStyle name="20% - Accent1 58 2 2" xfId="1011" xr:uid="{00000000-0005-0000-0000-0000EA030000}"/>
    <cellStyle name="20% - Accent1 58 2 2 2" xfId="1012" xr:uid="{00000000-0005-0000-0000-0000EB030000}"/>
    <cellStyle name="20% - Accent1 58 2 3" xfId="1013" xr:uid="{00000000-0005-0000-0000-0000EC030000}"/>
    <cellStyle name="20% - Accent1 58 3" xfId="1014" xr:uid="{00000000-0005-0000-0000-0000ED030000}"/>
    <cellStyle name="20% - Accent1 58 3 2" xfId="1015" xr:uid="{00000000-0005-0000-0000-0000EE030000}"/>
    <cellStyle name="20% - Accent1 58 4" xfId="1016" xr:uid="{00000000-0005-0000-0000-0000EF030000}"/>
    <cellStyle name="20% - Accent1 59" xfId="1017" xr:uid="{00000000-0005-0000-0000-0000F0030000}"/>
    <cellStyle name="20% - Accent1 59 2" xfId="1018" xr:uid="{00000000-0005-0000-0000-0000F1030000}"/>
    <cellStyle name="20% - Accent1 59 2 2" xfId="1019" xr:uid="{00000000-0005-0000-0000-0000F2030000}"/>
    <cellStyle name="20% - Accent1 59 2 2 2" xfId="1020" xr:uid="{00000000-0005-0000-0000-0000F3030000}"/>
    <cellStyle name="20% - Accent1 59 2 3" xfId="1021" xr:uid="{00000000-0005-0000-0000-0000F4030000}"/>
    <cellStyle name="20% - Accent1 59 3" xfId="1022" xr:uid="{00000000-0005-0000-0000-0000F5030000}"/>
    <cellStyle name="20% - Accent1 59 3 2" xfId="1023" xr:uid="{00000000-0005-0000-0000-0000F6030000}"/>
    <cellStyle name="20% - Accent1 59 4" xfId="1024" xr:uid="{00000000-0005-0000-0000-0000F7030000}"/>
    <cellStyle name="20% - Accent1 6" xfId="1025" xr:uid="{00000000-0005-0000-0000-0000F8030000}"/>
    <cellStyle name="20% - Accent1 6 2" xfId="1026" xr:uid="{00000000-0005-0000-0000-0000F9030000}"/>
    <cellStyle name="20% - Accent1 6 2 2" xfId="1027" xr:uid="{00000000-0005-0000-0000-0000FA030000}"/>
    <cellStyle name="20% - Accent1 6 2 2 2" xfId="1028" xr:uid="{00000000-0005-0000-0000-0000FB030000}"/>
    <cellStyle name="20% - Accent1 6 2 2 2 2" xfId="1029" xr:uid="{00000000-0005-0000-0000-0000FC030000}"/>
    <cellStyle name="20% - Accent1 6 2 2 2 2 2" xfId="1030" xr:uid="{00000000-0005-0000-0000-0000FD030000}"/>
    <cellStyle name="20% - Accent1 6 2 2 2 3" xfId="1031" xr:uid="{00000000-0005-0000-0000-0000FE030000}"/>
    <cellStyle name="20% - Accent1 6 2 2 3" xfId="1032" xr:uid="{00000000-0005-0000-0000-0000FF030000}"/>
    <cellStyle name="20% - Accent1 6 2 2 3 2" xfId="1033" xr:uid="{00000000-0005-0000-0000-000000040000}"/>
    <cellStyle name="20% - Accent1 6 2 2 4" xfId="1034" xr:uid="{00000000-0005-0000-0000-000001040000}"/>
    <cellStyle name="20% - Accent1 6 2 3" xfId="1035" xr:uid="{00000000-0005-0000-0000-000002040000}"/>
    <cellStyle name="20% - Accent1 6 2 3 2" xfId="1036" xr:uid="{00000000-0005-0000-0000-000003040000}"/>
    <cellStyle name="20% - Accent1 6 2 3 2 2" xfId="1037" xr:uid="{00000000-0005-0000-0000-000004040000}"/>
    <cellStyle name="20% - Accent1 6 2 3 3" xfId="1038" xr:uid="{00000000-0005-0000-0000-000005040000}"/>
    <cellStyle name="20% - Accent1 6 2 4" xfId="1039" xr:uid="{00000000-0005-0000-0000-000006040000}"/>
    <cellStyle name="20% - Accent1 6 2 4 2" xfId="1040" xr:uid="{00000000-0005-0000-0000-000007040000}"/>
    <cellStyle name="20% - Accent1 6 2 5" xfId="1041" xr:uid="{00000000-0005-0000-0000-000008040000}"/>
    <cellStyle name="20% - Accent1 6 2_draft transactions report_052009_rvsd" xfId="1042" xr:uid="{00000000-0005-0000-0000-000009040000}"/>
    <cellStyle name="20% - Accent1 6 3" xfId="1043" xr:uid="{00000000-0005-0000-0000-00000A040000}"/>
    <cellStyle name="20% - Accent1 6 3 2" xfId="1044" xr:uid="{00000000-0005-0000-0000-00000B040000}"/>
    <cellStyle name="20% - Accent1 6 3 2 2" xfId="1045" xr:uid="{00000000-0005-0000-0000-00000C040000}"/>
    <cellStyle name="20% - Accent1 6 3 2 2 2" xfId="1046" xr:uid="{00000000-0005-0000-0000-00000D040000}"/>
    <cellStyle name="20% - Accent1 6 3 2 3" xfId="1047" xr:uid="{00000000-0005-0000-0000-00000E040000}"/>
    <cellStyle name="20% - Accent1 6 3 3" xfId="1048" xr:uid="{00000000-0005-0000-0000-00000F040000}"/>
    <cellStyle name="20% - Accent1 6 3 3 2" xfId="1049" xr:uid="{00000000-0005-0000-0000-000010040000}"/>
    <cellStyle name="20% - Accent1 6 3 4" xfId="1050" xr:uid="{00000000-0005-0000-0000-000011040000}"/>
    <cellStyle name="20% - Accent1 6 4" xfId="1051" xr:uid="{00000000-0005-0000-0000-000012040000}"/>
    <cellStyle name="20% - Accent1 6 4 2" xfId="1052" xr:uid="{00000000-0005-0000-0000-000013040000}"/>
    <cellStyle name="20% - Accent1 6 4 2 2" xfId="1053" xr:uid="{00000000-0005-0000-0000-000014040000}"/>
    <cellStyle name="20% - Accent1 6 4 3" xfId="1054" xr:uid="{00000000-0005-0000-0000-000015040000}"/>
    <cellStyle name="20% - Accent1 6 5" xfId="1055" xr:uid="{00000000-0005-0000-0000-000016040000}"/>
    <cellStyle name="20% - Accent1 6 5 2" xfId="1056" xr:uid="{00000000-0005-0000-0000-000017040000}"/>
    <cellStyle name="20% - Accent1 6 6" xfId="1057" xr:uid="{00000000-0005-0000-0000-000018040000}"/>
    <cellStyle name="20% - Accent1 6_draft transactions report_052009_rvsd" xfId="1058" xr:uid="{00000000-0005-0000-0000-000019040000}"/>
    <cellStyle name="20% - Accent1 60" xfId="1059" xr:uid="{00000000-0005-0000-0000-00001A040000}"/>
    <cellStyle name="20% - Accent1 60 2" xfId="1060" xr:uid="{00000000-0005-0000-0000-00001B040000}"/>
    <cellStyle name="20% - Accent1 60 2 2" xfId="1061" xr:uid="{00000000-0005-0000-0000-00001C040000}"/>
    <cellStyle name="20% - Accent1 60 2 2 2" xfId="1062" xr:uid="{00000000-0005-0000-0000-00001D040000}"/>
    <cellStyle name="20% - Accent1 60 2 3" xfId="1063" xr:uid="{00000000-0005-0000-0000-00001E040000}"/>
    <cellStyle name="20% - Accent1 60 3" xfId="1064" xr:uid="{00000000-0005-0000-0000-00001F040000}"/>
    <cellStyle name="20% - Accent1 60 3 2" xfId="1065" xr:uid="{00000000-0005-0000-0000-000020040000}"/>
    <cellStyle name="20% - Accent1 60 4" xfId="1066" xr:uid="{00000000-0005-0000-0000-000021040000}"/>
    <cellStyle name="20% - Accent1 61" xfId="1067" xr:uid="{00000000-0005-0000-0000-000022040000}"/>
    <cellStyle name="20% - Accent1 61 2" xfId="1068" xr:uid="{00000000-0005-0000-0000-000023040000}"/>
    <cellStyle name="20% - Accent1 61 2 2" xfId="1069" xr:uid="{00000000-0005-0000-0000-000024040000}"/>
    <cellStyle name="20% - Accent1 61 2 2 2" xfId="1070" xr:uid="{00000000-0005-0000-0000-000025040000}"/>
    <cellStyle name="20% - Accent1 61 2 3" xfId="1071" xr:uid="{00000000-0005-0000-0000-000026040000}"/>
    <cellStyle name="20% - Accent1 61 3" xfId="1072" xr:uid="{00000000-0005-0000-0000-000027040000}"/>
    <cellStyle name="20% - Accent1 61 3 2" xfId="1073" xr:uid="{00000000-0005-0000-0000-000028040000}"/>
    <cellStyle name="20% - Accent1 61 4" xfId="1074" xr:uid="{00000000-0005-0000-0000-000029040000}"/>
    <cellStyle name="20% - Accent1 62" xfId="1075" xr:uid="{00000000-0005-0000-0000-00002A040000}"/>
    <cellStyle name="20% - Accent1 62 2" xfId="1076" xr:uid="{00000000-0005-0000-0000-00002B040000}"/>
    <cellStyle name="20% - Accent1 62 2 2" xfId="1077" xr:uid="{00000000-0005-0000-0000-00002C040000}"/>
    <cellStyle name="20% - Accent1 62 2 2 2" xfId="1078" xr:uid="{00000000-0005-0000-0000-00002D040000}"/>
    <cellStyle name="20% - Accent1 62 2 3" xfId="1079" xr:uid="{00000000-0005-0000-0000-00002E040000}"/>
    <cellStyle name="20% - Accent1 62 3" xfId="1080" xr:uid="{00000000-0005-0000-0000-00002F040000}"/>
    <cellStyle name="20% - Accent1 62 3 2" xfId="1081" xr:uid="{00000000-0005-0000-0000-000030040000}"/>
    <cellStyle name="20% - Accent1 62 4" xfId="1082" xr:uid="{00000000-0005-0000-0000-000031040000}"/>
    <cellStyle name="20% - Accent1 63" xfId="1083" xr:uid="{00000000-0005-0000-0000-000032040000}"/>
    <cellStyle name="20% - Accent1 63 2" xfId="1084" xr:uid="{00000000-0005-0000-0000-000033040000}"/>
    <cellStyle name="20% - Accent1 63 2 2" xfId="1085" xr:uid="{00000000-0005-0000-0000-000034040000}"/>
    <cellStyle name="20% - Accent1 63 2 2 2" xfId="1086" xr:uid="{00000000-0005-0000-0000-000035040000}"/>
    <cellStyle name="20% - Accent1 63 2 3" xfId="1087" xr:uid="{00000000-0005-0000-0000-000036040000}"/>
    <cellStyle name="20% - Accent1 63 3" xfId="1088" xr:uid="{00000000-0005-0000-0000-000037040000}"/>
    <cellStyle name="20% - Accent1 63 3 2" xfId="1089" xr:uid="{00000000-0005-0000-0000-000038040000}"/>
    <cellStyle name="20% - Accent1 63 4" xfId="1090" xr:uid="{00000000-0005-0000-0000-000039040000}"/>
    <cellStyle name="20% - Accent1 64" xfId="1091" xr:uid="{00000000-0005-0000-0000-00003A040000}"/>
    <cellStyle name="20% - Accent1 64 2" xfId="1092" xr:uid="{00000000-0005-0000-0000-00003B040000}"/>
    <cellStyle name="20% - Accent1 64 2 2" xfId="1093" xr:uid="{00000000-0005-0000-0000-00003C040000}"/>
    <cellStyle name="20% - Accent1 64 2 2 2" xfId="1094" xr:uid="{00000000-0005-0000-0000-00003D040000}"/>
    <cellStyle name="20% - Accent1 64 2 3" xfId="1095" xr:uid="{00000000-0005-0000-0000-00003E040000}"/>
    <cellStyle name="20% - Accent1 64 3" xfId="1096" xr:uid="{00000000-0005-0000-0000-00003F040000}"/>
    <cellStyle name="20% - Accent1 64 3 2" xfId="1097" xr:uid="{00000000-0005-0000-0000-000040040000}"/>
    <cellStyle name="20% - Accent1 64 4" xfId="1098" xr:uid="{00000000-0005-0000-0000-000041040000}"/>
    <cellStyle name="20% - Accent1 65" xfId="1099" xr:uid="{00000000-0005-0000-0000-000042040000}"/>
    <cellStyle name="20% - Accent1 65 2" xfId="1100" xr:uid="{00000000-0005-0000-0000-000043040000}"/>
    <cellStyle name="20% - Accent1 65 2 2" xfId="1101" xr:uid="{00000000-0005-0000-0000-000044040000}"/>
    <cellStyle name="20% - Accent1 65 2 2 2" xfId="1102" xr:uid="{00000000-0005-0000-0000-000045040000}"/>
    <cellStyle name="20% - Accent1 65 2 3" xfId="1103" xr:uid="{00000000-0005-0000-0000-000046040000}"/>
    <cellStyle name="20% - Accent1 65 3" xfId="1104" xr:uid="{00000000-0005-0000-0000-000047040000}"/>
    <cellStyle name="20% - Accent1 65 3 2" xfId="1105" xr:uid="{00000000-0005-0000-0000-000048040000}"/>
    <cellStyle name="20% - Accent1 65 4" xfId="1106" xr:uid="{00000000-0005-0000-0000-000049040000}"/>
    <cellStyle name="20% - Accent1 66" xfId="1107" xr:uid="{00000000-0005-0000-0000-00004A040000}"/>
    <cellStyle name="20% - Accent1 66 2" xfId="1108" xr:uid="{00000000-0005-0000-0000-00004B040000}"/>
    <cellStyle name="20% - Accent1 66 2 2" xfId="1109" xr:uid="{00000000-0005-0000-0000-00004C040000}"/>
    <cellStyle name="20% - Accent1 66 2 2 2" xfId="1110" xr:uid="{00000000-0005-0000-0000-00004D040000}"/>
    <cellStyle name="20% - Accent1 66 2 3" xfId="1111" xr:uid="{00000000-0005-0000-0000-00004E040000}"/>
    <cellStyle name="20% - Accent1 66 3" xfId="1112" xr:uid="{00000000-0005-0000-0000-00004F040000}"/>
    <cellStyle name="20% - Accent1 66 3 2" xfId="1113" xr:uid="{00000000-0005-0000-0000-000050040000}"/>
    <cellStyle name="20% - Accent1 66 4" xfId="1114" xr:uid="{00000000-0005-0000-0000-000051040000}"/>
    <cellStyle name="20% - Accent1 67" xfId="1115" xr:uid="{00000000-0005-0000-0000-000052040000}"/>
    <cellStyle name="20% - Accent1 67 2" xfId="1116" xr:uid="{00000000-0005-0000-0000-000053040000}"/>
    <cellStyle name="20% - Accent1 67 2 2" xfId="1117" xr:uid="{00000000-0005-0000-0000-000054040000}"/>
    <cellStyle name="20% - Accent1 67 2 2 2" xfId="1118" xr:uid="{00000000-0005-0000-0000-000055040000}"/>
    <cellStyle name="20% - Accent1 67 2 3" xfId="1119" xr:uid="{00000000-0005-0000-0000-000056040000}"/>
    <cellStyle name="20% - Accent1 67 3" xfId="1120" xr:uid="{00000000-0005-0000-0000-000057040000}"/>
    <cellStyle name="20% - Accent1 67 3 2" xfId="1121" xr:uid="{00000000-0005-0000-0000-000058040000}"/>
    <cellStyle name="20% - Accent1 67 4" xfId="1122" xr:uid="{00000000-0005-0000-0000-000059040000}"/>
    <cellStyle name="20% - Accent1 68" xfId="1123" xr:uid="{00000000-0005-0000-0000-00005A040000}"/>
    <cellStyle name="20% - Accent1 68 2" xfId="1124" xr:uid="{00000000-0005-0000-0000-00005B040000}"/>
    <cellStyle name="20% - Accent1 68 2 2" xfId="1125" xr:uid="{00000000-0005-0000-0000-00005C040000}"/>
    <cellStyle name="20% - Accent1 68 2 2 2" xfId="1126" xr:uid="{00000000-0005-0000-0000-00005D040000}"/>
    <cellStyle name="20% - Accent1 68 2 3" xfId="1127" xr:uid="{00000000-0005-0000-0000-00005E040000}"/>
    <cellStyle name="20% - Accent1 68 3" xfId="1128" xr:uid="{00000000-0005-0000-0000-00005F040000}"/>
    <cellStyle name="20% - Accent1 68 3 2" xfId="1129" xr:uid="{00000000-0005-0000-0000-000060040000}"/>
    <cellStyle name="20% - Accent1 68 4" xfId="1130" xr:uid="{00000000-0005-0000-0000-000061040000}"/>
    <cellStyle name="20% - Accent1 69" xfId="1131" xr:uid="{00000000-0005-0000-0000-000062040000}"/>
    <cellStyle name="20% - Accent1 69 2" xfId="1132" xr:uid="{00000000-0005-0000-0000-000063040000}"/>
    <cellStyle name="20% - Accent1 69 2 2" xfId="1133" xr:uid="{00000000-0005-0000-0000-000064040000}"/>
    <cellStyle name="20% - Accent1 69 2 2 2" xfId="1134" xr:uid="{00000000-0005-0000-0000-000065040000}"/>
    <cellStyle name="20% - Accent1 69 2 3" xfId="1135" xr:uid="{00000000-0005-0000-0000-000066040000}"/>
    <cellStyle name="20% - Accent1 69 3" xfId="1136" xr:uid="{00000000-0005-0000-0000-000067040000}"/>
    <cellStyle name="20% - Accent1 69 3 2" xfId="1137" xr:uid="{00000000-0005-0000-0000-000068040000}"/>
    <cellStyle name="20% - Accent1 69 4" xfId="1138" xr:uid="{00000000-0005-0000-0000-000069040000}"/>
    <cellStyle name="20% - Accent1 7" xfId="1139" xr:uid="{00000000-0005-0000-0000-00006A040000}"/>
    <cellStyle name="20% - Accent1 7 2" xfId="1140" xr:uid="{00000000-0005-0000-0000-00006B040000}"/>
    <cellStyle name="20% - Accent1 7 2 2" xfId="1141" xr:uid="{00000000-0005-0000-0000-00006C040000}"/>
    <cellStyle name="20% - Accent1 7 2 2 2" xfId="1142" xr:uid="{00000000-0005-0000-0000-00006D040000}"/>
    <cellStyle name="20% - Accent1 7 2 2 2 2" xfId="1143" xr:uid="{00000000-0005-0000-0000-00006E040000}"/>
    <cellStyle name="20% - Accent1 7 2 2 2 2 2" xfId="1144" xr:uid="{00000000-0005-0000-0000-00006F040000}"/>
    <cellStyle name="20% - Accent1 7 2 2 2 3" xfId="1145" xr:uid="{00000000-0005-0000-0000-000070040000}"/>
    <cellStyle name="20% - Accent1 7 2 2 3" xfId="1146" xr:uid="{00000000-0005-0000-0000-000071040000}"/>
    <cellStyle name="20% - Accent1 7 2 2 3 2" xfId="1147" xr:uid="{00000000-0005-0000-0000-000072040000}"/>
    <cellStyle name="20% - Accent1 7 2 2 4" xfId="1148" xr:uid="{00000000-0005-0000-0000-000073040000}"/>
    <cellStyle name="20% - Accent1 7 2 3" xfId="1149" xr:uid="{00000000-0005-0000-0000-000074040000}"/>
    <cellStyle name="20% - Accent1 7 2 3 2" xfId="1150" xr:uid="{00000000-0005-0000-0000-000075040000}"/>
    <cellStyle name="20% - Accent1 7 2 3 2 2" xfId="1151" xr:uid="{00000000-0005-0000-0000-000076040000}"/>
    <cellStyle name="20% - Accent1 7 2 3 3" xfId="1152" xr:uid="{00000000-0005-0000-0000-000077040000}"/>
    <cellStyle name="20% - Accent1 7 2 4" xfId="1153" xr:uid="{00000000-0005-0000-0000-000078040000}"/>
    <cellStyle name="20% - Accent1 7 2 4 2" xfId="1154" xr:uid="{00000000-0005-0000-0000-000079040000}"/>
    <cellStyle name="20% - Accent1 7 2 5" xfId="1155" xr:uid="{00000000-0005-0000-0000-00007A040000}"/>
    <cellStyle name="20% - Accent1 7 2_draft transactions report_052009_rvsd" xfId="1156" xr:uid="{00000000-0005-0000-0000-00007B040000}"/>
    <cellStyle name="20% - Accent1 7 3" xfId="1157" xr:uid="{00000000-0005-0000-0000-00007C040000}"/>
    <cellStyle name="20% - Accent1 7 3 2" xfId="1158" xr:uid="{00000000-0005-0000-0000-00007D040000}"/>
    <cellStyle name="20% - Accent1 7 3 2 2" xfId="1159" xr:uid="{00000000-0005-0000-0000-00007E040000}"/>
    <cellStyle name="20% - Accent1 7 3 2 2 2" xfId="1160" xr:uid="{00000000-0005-0000-0000-00007F040000}"/>
    <cellStyle name="20% - Accent1 7 3 2 3" xfId="1161" xr:uid="{00000000-0005-0000-0000-000080040000}"/>
    <cellStyle name="20% - Accent1 7 3 3" xfId="1162" xr:uid="{00000000-0005-0000-0000-000081040000}"/>
    <cellStyle name="20% - Accent1 7 3 3 2" xfId="1163" xr:uid="{00000000-0005-0000-0000-000082040000}"/>
    <cellStyle name="20% - Accent1 7 3 4" xfId="1164" xr:uid="{00000000-0005-0000-0000-000083040000}"/>
    <cellStyle name="20% - Accent1 7 4" xfId="1165" xr:uid="{00000000-0005-0000-0000-000084040000}"/>
    <cellStyle name="20% - Accent1 7 4 2" xfId="1166" xr:uid="{00000000-0005-0000-0000-000085040000}"/>
    <cellStyle name="20% - Accent1 7 4 2 2" xfId="1167" xr:uid="{00000000-0005-0000-0000-000086040000}"/>
    <cellStyle name="20% - Accent1 7 4 3" xfId="1168" xr:uid="{00000000-0005-0000-0000-000087040000}"/>
    <cellStyle name="20% - Accent1 7 5" xfId="1169" xr:uid="{00000000-0005-0000-0000-000088040000}"/>
    <cellStyle name="20% - Accent1 7 5 2" xfId="1170" xr:uid="{00000000-0005-0000-0000-000089040000}"/>
    <cellStyle name="20% - Accent1 7 6" xfId="1171" xr:uid="{00000000-0005-0000-0000-00008A040000}"/>
    <cellStyle name="20% - Accent1 7_draft transactions report_052009_rvsd" xfId="1172" xr:uid="{00000000-0005-0000-0000-00008B040000}"/>
    <cellStyle name="20% - Accent1 70" xfId="1173" xr:uid="{00000000-0005-0000-0000-00008C040000}"/>
    <cellStyle name="20% - Accent1 70 2" xfId="1174" xr:uid="{00000000-0005-0000-0000-00008D040000}"/>
    <cellStyle name="20% - Accent1 70 2 2" xfId="1175" xr:uid="{00000000-0005-0000-0000-00008E040000}"/>
    <cellStyle name="20% - Accent1 70 2 2 2" xfId="1176" xr:uid="{00000000-0005-0000-0000-00008F040000}"/>
    <cellStyle name="20% - Accent1 70 2 3" xfId="1177" xr:uid="{00000000-0005-0000-0000-000090040000}"/>
    <cellStyle name="20% - Accent1 70 3" xfId="1178" xr:uid="{00000000-0005-0000-0000-000091040000}"/>
    <cellStyle name="20% - Accent1 70 3 2" xfId="1179" xr:uid="{00000000-0005-0000-0000-000092040000}"/>
    <cellStyle name="20% - Accent1 70 4" xfId="1180" xr:uid="{00000000-0005-0000-0000-000093040000}"/>
    <cellStyle name="20% - Accent1 71" xfId="1181" xr:uid="{00000000-0005-0000-0000-000094040000}"/>
    <cellStyle name="20% - Accent1 71 2" xfId="1182" xr:uid="{00000000-0005-0000-0000-000095040000}"/>
    <cellStyle name="20% - Accent1 71 2 2" xfId="1183" xr:uid="{00000000-0005-0000-0000-000096040000}"/>
    <cellStyle name="20% - Accent1 71 2 2 2" xfId="1184" xr:uid="{00000000-0005-0000-0000-000097040000}"/>
    <cellStyle name="20% - Accent1 71 2 3" xfId="1185" xr:uid="{00000000-0005-0000-0000-000098040000}"/>
    <cellStyle name="20% - Accent1 71 3" xfId="1186" xr:uid="{00000000-0005-0000-0000-000099040000}"/>
    <cellStyle name="20% - Accent1 71 3 2" xfId="1187" xr:uid="{00000000-0005-0000-0000-00009A040000}"/>
    <cellStyle name="20% - Accent1 71 4" xfId="1188" xr:uid="{00000000-0005-0000-0000-00009B040000}"/>
    <cellStyle name="20% - Accent1 72" xfId="1189" xr:uid="{00000000-0005-0000-0000-00009C040000}"/>
    <cellStyle name="20% - Accent1 72 2" xfId="1190" xr:uid="{00000000-0005-0000-0000-00009D040000}"/>
    <cellStyle name="20% - Accent1 72 2 2" xfId="1191" xr:uid="{00000000-0005-0000-0000-00009E040000}"/>
    <cellStyle name="20% - Accent1 72 2 2 2" xfId="1192" xr:uid="{00000000-0005-0000-0000-00009F040000}"/>
    <cellStyle name="20% - Accent1 72 2 3" xfId="1193" xr:uid="{00000000-0005-0000-0000-0000A0040000}"/>
    <cellStyle name="20% - Accent1 72 3" xfId="1194" xr:uid="{00000000-0005-0000-0000-0000A1040000}"/>
    <cellStyle name="20% - Accent1 72 3 2" xfId="1195" xr:uid="{00000000-0005-0000-0000-0000A2040000}"/>
    <cellStyle name="20% - Accent1 72 4" xfId="1196" xr:uid="{00000000-0005-0000-0000-0000A3040000}"/>
    <cellStyle name="20% - Accent1 73" xfId="1197" xr:uid="{00000000-0005-0000-0000-0000A4040000}"/>
    <cellStyle name="20% - Accent1 73 2" xfId="1198" xr:uid="{00000000-0005-0000-0000-0000A5040000}"/>
    <cellStyle name="20% - Accent1 73 2 2" xfId="1199" xr:uid="{00000000-0005-0000-0000-0000A6040000}"/>
    <cellStyle name="20% - Accent1 73 2 2 2" xfId="1200" xr:uid="{00000000-0005-0000-0000-0000A7040000}"/>
    <cellStyle name="20% - Accent1 73 2 3" xfId="1201" xr:uid="{00000000-0005-0000-0000-0000A8040000}"/>
    <cellStyle name="20% - Accent1 73 3" xfId="1202" xr:uid="{00000000-0005-0000-0000-0000A9040000}"/>
    <cellStyle name="20% - Accent1 73 3 2" xfId="1203" xr:uid="{00000000-0005-0000-0000-0000AA040000}"/>
    <cellStyle name="20% - Accent1 73 4" xfId="1204" xr:uid="{00000000-0005-0000-0000-0000AB040000}"/>
    <cellStyle name="20% - Accent1 74" xfId="1205" xr:uid="{00000000-0005-0000-0000-0000AC040000}"/>
    <cellStyle name="20% - Accent1 74 2" xfId="1206" xr:uid="{00000000-0005-0000-0000-0000AD040000}"/>
    <cellStyle name="20% - Accent1 74 2 2" xfId="1207" xr:uid="{00000000-0005-0000-0000-0000AE040000}"/>
    <cellStyle name="20% - Accent1 74 2 2 2" xfId="1208" xr:uid="{00000000-0005-0000-0000-0000AF040000}"/>
    <cellStyle name="20% - Accent1 74 2 3" xfId="1209" xr:uid="{00000000-0005-0000-0000-0000B0040000}"/>
    <cellStyle name="20% - Accent1 74 3" xfId="1210" xr:uid="{00000000-0005-0000-0000-0000B1040000}"/>
    <cellStyle name="20% - Accent1 74 3 2" xfId="1211" xr:uid="{00000000-0005-0000-0000-0000B2040000}"/>
    <cellStyle name="20% - Accent1 74 4" xfId="1212" xr:uid="{00000000-0005-0000-0000-0000B3040000}"/>
    <cellStyle name="20% - Accent1 75" xfId="1213" xr:uid="{00000000-0005-0000-0000-0000B4040000}"/>
    <cellStyle name="20% - Accent1 75 2" xfId="1214" xr:uid="{00000000-0005-0000-0000-0000B5040000}"/>
    <cellStyle name="20% - Accent1 75 2 2" xfId="1215" xr:uid="{00000000-0005-0000-0000-0000B6040000}"/>
    <cellStyle name="20% - Accent1 75 2 2 2" xfId="1216" xr:uid="{00000000-0005-0000-0000-0000B7040000}"/>
    <cellStyle name="20% - Accent1 75 2 3" xfId="1217" xr:uid="{00000000-0005-0000-0000-0000B8040000}"/>
    <cellStyle name="20% - Accent1 75 3" xfId="1218" xr:uid="{00000000-0005-0000-0000-0000B9040000}"/>
    <cellStyle name="20% - Accent1 75 3 2" xfId="1219" xr:uid="{00000000-0005-0000-0000-0000BA040000}"/>
    <cellStyle name="20% - Accent1 75 4" xfId="1220" xr:uid="{00000000-0005-0000-0000-0000BB040000}"/>
    <cellStyle name="20% - Accent1 76" xfId="1221" xr:uid="{00000000-0005-0000-0000-0000BC040000}"/>
    <cellStyle name="20% - Accent1 76 2" xfId="1222" xr:uid="{00000000-0005-0000-0000-0000BD040000}"/>
    <cellStyle name="20% - Accent1 76 2 2" xfId="1223" xr:uid="{00000000-0005-0000-0000-0000BE040000}"/>
    <cellStyle name="20% - Accent1 76 2 2 2" xfId="1224" xr:uid="{00000000-0005-0000-0000-0000BF040000}"/>
    <cellStyle name="20% - Accent1 76 2 3" xfId="1225" xr:uid="{00000000-0005-0000-0000-0000C0040000}"/>
    <cellStyle name="20% - Accent1 76 3" xfId="1226" xr:uid="{00000000-0005-0000-0000-0000C1040000}"/>
    <cellStyle name="20% - Accent1 76 3 2" xfId="1227" xr:uid="{00000000-0005-0000-0000-0000C2040000}"/>
    <cellStyle name="20% - Accent1 76 4" xfId="1228" xr:uid="{00000000-0005-0000-0000-0000C3040000}"/>
    <cellStyle name="20% - Accent1 77" xfId="1229" xr:uid="{00000000-0005-0000-0000-0000C4040000}"/>
    <cellStyle name="20% - Accent1 77 2" xfId="1230" xr:uid="{00000000-0005-0000-0000-0000C5040000}"/>
    <cellStyle name="20% - Accent1 77 2 2" xfId="1231" xr:uid="{00000000-0005-0000-0000-0000C6040000}"/>
    <cellStyle name="20% - Accent1 77 2 2 2" xfId="1232" xr:uid="{00000000-0005-0000-0000-0000C7040000}"/>
    <cellStyle name="20% - Accent1 77 2 3" xfId="1233" xr:uid="{00000000-0005-0000-0000-0000C8040000}"/>
    <cellStyle name="20% - Accent1 77 3" xfId="1234" xr:uid="{00000000-0005-0000-0000-0000C9040000}"/>
    <cellStyle name="20% - Accent1 77 3 2" xfId="1235" xr:uid="{00000000-0005-0000-0000-0000CA040000}"/>
    <cellStyle name="20% - Accent1 77 4" xfId="1236" xr:uid="{00000000-0005-0000-0000-0000CB040000}"/>
    <cellStyle name="20% - Accent1 78" xfId="1237" xr:uid="{00000000-0005-0000-0000-0000CC040000}"/>
    <cellStyle name="20% - Accent1 78 2" xfId="1238" xr:uid="{00000000-0005-0000-0000-0000CD040000}"/>
    <cellStyle name="20% - Accent1 78 2 2" xfId="1239" xr:uid="{00000000-0005-0000-0000-0000CE040000}"/>
    <cellStyle name="20% - Accent1 78 2 2 2" xfId="1240" xr:uid="{00000000-0005-0000-0000-0000CF040000}"/>
    <cellStyle name="20% - Accent1 78 2 3" xfId="1241" xr:uid="{00000000-0005-0000-0000-0000D0040000}"/>
    <cellStyle name="20% - Accent1 78 3" xfId="1242" xr:uid="{00000000-0005-0000-0000-0000D1040000}"/>
    <cellStyle name="20% - Accent1 78 3 2" xfId="1243" xr:uid="{00000000-0005-0000-0000-0000D2040000}"/>
    <cellStyle name="20% - Accent1 78 4" xfId="1244" xr:uid="{00000000-0005-0000-0000-0000D3040000}"/>
    <cellStyle name="20% - Accent1 79" xfId="1245" xr:uid="{00000000-0005-0000-0000-0000D4040000}"/>
    <cellStyle name="20% - Accent1 79 2" xfId="1246" xr:uid="{00000000-0005-0000-0000-0000D5040000}"/>
    <cellStyle name="20% - Accent1 79 2 2" xfId="1247" xr:uid="{00000000-0005-0000-0000-0000D6040000}"/>
    <cellStyle name="20% - Accent1 79 2 2 2" xfId="1248" xr:uid="{00000000-0005-0000-0000-0000D7040000}"/>
    <cellStyle name="20% - Accent1 79 2 3" xfId="1249" xr:uid="{00000000-0005-0000-0000-0000D8040000}"/>
    <cellStyle name="20% - Accent1 79 3" xfId="1250" xr:uid="{00000000-0005-0000-0000-0000D9040000}"/>
    <cellStyle name="20% - Accent1 79 3 2" xfId="1251" xr:uid="{00000000-0005-0000-0000-0000DA040000}"/>
    <cellStyle name="20% - Accent1 79 4" xfId="1252" xr:uid="{00000000-0005-0000-0000-0000DB040000}"/>
    <cellStyle name="20% - Accent1 8" xfId="1253" xr:uid="{00000000-0005-0000-0000-0000DC040000}"/>
    <cellStyle name="20% - Accent1 8 2" xfId="1254" xr:uid="{00000000-0005-0000-0000-0000DD040000}"/>
    <cellStyle name="20% - Accent1 8 2 2" xfId="1255" xr:uid="{00000000-0005-0000-0000-0000DE040000}"/>
    <cellStyle name="20% - Accent1 8 2 2 2" xfId="1256" xr:uid="{00000000-0005-0000-0000-0000DF040000}"/>
    <cellStyle name="20% - Accent1 8 2 2 2 2" xfId="1257" xr:uid="{00000000-0005-0000-0000-0000E0040000}"/>
    <cellStyle name="20% - Accent1 8 2 2 2 2 2" xfId="1258" xr:uid="{00000000-0005-0000-0000-0000E1040000}"/>
    <cellStyle name="20% - Accent1 8 2 2 2 3" xfId="1259" xr:uid="{00000000-0005-0000-0000-0000E2040000}"/>
    <cellStyle name="20% - Accent1 8 2 2 3" xfId="1260" xr:uid="{00000000-0005-0000-0000-0000E3040000}"/>
    <cellStyle name="20% - Accent1 8 2 2 3 2" xfId="1261" xr:uid="{00000000-0005-0000-0000-0000E4040000}"/>
    <cellStyle name="20% - Accent1 8 2 2 4" xfId="1262" xr:uid="{00000000-0005-0000-0000-0000E5040000}"/>
    <cellStyle name="20% - Accent1 8 2 3" xfId="1263" xr:uid="{00000000-0005-0000-0000-0000E6040000}"/>
    <cellStyle name="20% - Accent1 8 2 3 2" xfId="1264" xr:uid="{00000000-0005-0000-0000-0000E7040000}"/>
    <cellStyle name="20% - Accent1 8 2 3 2 2" xfId="1265" xr:uid="{00000000-0005-0000-0000-0000E8040000}"/>
    <cellStyle name="20% - Accent1 8 2 3 3" xfId="1266" xr:uid="{00000000-0005-0000-0000-0000E9040000}"/>
    <cellStyle name="20% - Accent1 8 2 4" xfId="1267" xr:uid="{00000000-0005-0000-0000-0000EA040000}"/>
    <cellStyle name="20% - Accent1 8 2 4 2" xfId="1268" xr:uid="{00000000-0005-0000-0000-0000EB040000}"/>
    <cellStyle name="20% - Accent1 8 2 5" xfId="1269" xr:uid="{00000000-0005-0000-0000-0000EC040000}"/>
    <cellStyle name="20% - Accent1 8 2_draft transactions report_052009_rvsd" xfId="1270" xr:uid="{00000000-0005-0000-0000-0000ED040000}"/>
    <cellStyle name="20% - Accent1 8 3" xfId="1271" xr:uid="{00000000-0005-0000-0000-0000EE040000}"/>
    <cellStyle name="20% - Accent1 8 3 2" xfId="1272" xr:uid="{00000000-0005-0000-0000-0000EF040000}"/>
    <cellStyle name="20% - Accent1 8 3 2 2" xfId="1273" xr:uid="{00000000-0005-0000-0000-0000F0040000}"/>
    <cellStyle name="20% - Accent1 8 3 2 2 2" xfId="1274" xr:uid="{00000000-0005-0000-0000-0000F1040000}"/>
    <cellStyle name="20% - Accent1 8 3 2 3" xfId="1275" xr:uid="{00000000-0005-0000-0000-0000F2040000}"/>
    <cellStyle name="20% - Accent1 8 3 3" xfId="1276" xr:uid="{00000000-0005-0000-0000-0000F3040000}"/>
    <cellStyle name="20% - Accent1 8 3 3 2" xfId="1277" xr:uid="{00000000-0005-0000-0000-0000F4040000}"/>
    <cellStyle name="20% - Accent1 8 3 4" xfId="1278" xr:uid="{00000000-0005-0000-0000-0000F5040000}"/>
    <cellStyle name="20% - Accent1 8 4" xfId="1279" xr:uid="{00000000-0005-0000-0000-0000F6040000}"/>
    <cellStyle name="20% - Accent1 8 4 2" xfId="1280" xr:uid="{00000000-0005-0000-0000-0000F7040000}"/>
    <cellStyle name="20% - Accent1 8 4 2 2" xfId="1281" xr:uid="{00000000-0005-0000-0000-0000F8040000}"/>
    <cellStyle name="20% - Accent1 8 4 3" xfId="1282" xr:uid="{00000000-0005-0000-0000-0000F9040000}"/>
    <cellStyle name="20% - Accent1 8 5" xfId="1283" xr:uid="{00000000-0005-0000-0000-0000FA040000}"/>
    <cellStyle name="20% - Accent1 8 5 2" xfId="1284" xr:uid="{00000000-0005-0000-0000-0000FB040000}"/>
    <cellStyle name="20% - Accent1 8 6" xfId="1285" xr:uid="{00000000-0005-0000-0000-0000FC040000}"/>
    <cellStyle name="20% - Accent1 8_draft transactions report_052009_rvsd" xfId="1286" xr:uid="{00000000-0005-0000-0000-0000FD040000}"/>
    <cellStyle name="20% - Accent1 80" xfId="1287" xr:uid="{00000000-0005-0000-0000-0000FE040000}"/>
    <cellStyle name="20% - Accent1 80 2" xfId="1288" xr:uid="{00000000-0005-0000-0000-0000FF040000}"/>
    <cellStyle name="20% - Accent1 80 2 2" xfId="1289" xr:uid="{00000000-0005-0000-0000-000000050000}"/>
    <cellStyle name="20% - Accent1 80 2 2 2" xfId="1290" xr:uid="{00000000-0005-0000-0000-000001050000}"/>
    <cellStyle name="20% - Accent1 80 2 3" xfId="1291" xr:uid="{00000000-0005-0000-0000-000002050000}"/>
    <cellStyle name="20% - Accent1 80 3" xfId="1292" xr:uid="{00000000-0005-0000-0000-000003050000}"/>
    <cellStyle name="20% - Accent1 80 3 2" xfId="1293" xr:uid="{00000000-0005-0000-0000-000004050000}"/>
    <cellStyle name="20% - Accent1 80 4" xfId="1294" xr:uid="{00000000-0005-0000-0000-000005050000}"/>
    <cellStyle name="20% - Accent1 81" xfId="1295" xr:uid="{00000000-0005-0000-0000-000006050000}"/>
    <cellStyle name="20% - Accent1 81 2" xfId="1296" xr:uid="{00000000-0005-0000-0000-000007050000}"/>
    <cellStyle name="20% - Accent1 81 2 2" xfId="1297" xr:uid="{00000000-0005-0000-0000-000008050000}"/>
    <cellStyle name="20% - Accent1 81 2 2 2" xfId="1298" xr:uid="{00000000-0005-0000-0000-000009050000}"/>
    <cellStyle name="20% - Accent1 81 2 3" xfId="1299" xr:uid="{00000000-0005-0000-0000-00000A050000}"/>
    <cellStyle name="20% - Accent1 81 3" xfId="1300" xr:uid="{00000000-0005-0000-0000-00000B050000}"/>
    <cellStyle name="20% - Accent1 81 3 2" xfId="1301" xr:uid="{00000000-0005-0000-0000-00000C050000}"/>
    <cellStyle name="20% - Accent1 81 4" xfId="1302" xr:uid="{00000000-0005-0000-0000-00000D050000}"/>
    <cellStyle name="20% - Accent1 82" xfId="1303" xr:uid="{00000000-0005-0000-0000-00000E050000}"/>
    <cellStyle name="20% - Accent1 82 2" xfId="1304" xr:uid="{00000000-0005-0000-0000-00000F050000}"/>
    <cellStyle name="20% - Accent1 83" xfId="1305" xr:uid="{00000000-0005-0000-0000-000010050000}"/>
    <cellStyle name="20% - Accent1 83 2" xfId="1306" xr:uid="{00000000-0005-0000-0000-000011050000}"/>
    <cellStyle name="20% - Accent1 84" xfId="1307" xr:uid="{00000000-0005-0000-0000-000012050000}"/>
    <cellStyle name="20% - Accent1 84 2" xfId="1308" xr:uid="{00000000-0005-0000-0000-000013050000}"/>
    <cellStyle name="20% - Accent1 85" xfId="1309" xr:uid="{00000000-0005-0000-0000-000014050000}"/>
    <cellStyle name="20% - Accent1 85 2" xfId="1310" xr:uid="{00000000-0005-0000-0000-000015050000}"/>
    <cellStyle name="20% - Accent1 85 2 2" xfId="1311" xr:uid="{00000000-0005-0000-0000-000016050000}"/>
    <cellStyle name="20% - Accent1 85 2 2 2" xfId="1312" xr:uid="{00000000-0005-0000-0000-000017050000}"/>
    <cellStyle name="20% - Accent1 85 2 3" xfId="1313" xr:uid="{00000000-0005-0000-0000-000018050000}"/>
    <cellStyle name="20% - Accent1 85 3" xfId="1314" xr:uid="{00000000-0005-0000-0000-000019050000}"/>
    <cellStyle name="20% - Accent1 85 3 2" xfId="1315" xr:uid="{00000000-0005-0000-0000-00001A050000}"/>
    <cellStyle name="20% - Accent1 85 4" xfId="1316" xr:uid="{00000000-0005-0000-0000-00001B050000}"/>
    <cellStyle name="20% - Accent1 86" xfId="1317" xr:uid="{00000000-0005-0000-0000-00001C050000}"/>
    <cellStyle name="20% - Accent1 86 2" xfId="1318" xr:uid="{00000000-0005-0000-0000-00001D050000}"/>
    <cellStyle name="20% - Accent1 86 2 2" xfId="1319" xr:uid="{00000000-0005-0000-0000-00001E050000}"/>
    <cellStyle name="20% - Accent1 86 2 2 2" xfId="1320" xr:uid="{00000000-0005-0000-0000-00001F050000}"/>
    <cellStyle name="20% - Accent1 86 2 3" xfId="1321" xr:uid="{00000000-0005-0000-0000-000020050000}"/>
    <cellStyle name="20% - Accent1 86 3" xfId="1322" xr:uid="{00000000-0005-0000-0000-000021050000}"/>
    <cellStyle name="20% - Accent1 86 3 2" xfId="1323" xr:uid="{00000000-0005-0000-0000-000022050000}"/>
    <cellStyle name="20% - Accent1 86 4" xfId="1324" xr:uid="{00000000-0005-0000-0000-000023050000}"/>
    <cellStyle name="20% - Accent1 87" xfId="1325" xr:uid="{00000000-0005-0000-0000-000024050000}"/>
    <cellStyle name="20% - Accent1 87 2" xfId="1326" xr:uid="{00000000-0005-0000-0000-000025050000}"/>
    <cellStyle name="20% - Accent1 87 2 2" xfId="1327" xr:uid="{00000000-0005-0000-0000-000026050000}"/>
    <cellStyle name="20% - Accent1 87 2 2 2" xfId="1328" xr:uid="{00000000-0005-0000-0000-000027050000}"/>
    <cellStyle name="20% - Accent1 87 2 3" xfId="1329" xr:uid="{00000000-0005-0000-0000-000028050000}"/>
    <cellStyle name="20% - Accent1 87 3" xfId="1330" xr:uid="{00000000-0005-0000-0000-000029050000}"/>
    <cellStyle name="20% - Accent1 87 3 2" xfId="1331" xr:uid="{00000000-0005-0000-0000-00002A050000}"/>
    <cellStyle name="20% - Accent1 87 4" xfId="1332" xr:uid="{00000000-0005-0000-0000-00002B050000}"/>
    <cellStyle name="20% - Accent1 88" xfId="1333" xr:uid="{00000000-0005-0000-0000-00002C050000}"/>
    <cellStyle name="20% - Accent1 88 2" xfId="1334" xr:uid="{00000000-0005-0000-0000-00002D050000}"/>
    <cellStyle name="20% - Accent1 88 2 2" xfId="1335" xr:uid="{00000000-0005-0000-0000-00002E050000}"/>
    <cellStyle name="20% - Accent1 88 2 2 2" xfId="1336" xr:uid="{00000000-0005-0000-0000-00002F050000}"/>
    <cellStyle name="20% - Accent1 88 2 3" xfId="1337" xr:uid="{00000000-0005-0000-0000-000030050000}"/>
    <cellStyle name="20% - Accent1 88 3" xfId="1338" xr:uid="{00000000-0005-0000-0000-000031050000}"/>
    <cellStyle name="20% - Accent1 88 3 2" xfId="1339" xr:uid="{00000000-0005-0000-0000-000032050000}"/>
    <cellStyle name="20% - Accent1 88 4" xfId="1340" xr:uid="{00000000-0005-0000-0000-000033050000}"/>
    <cellStyle name="20% - Accent1 89" xfId="1341" xr:uid="{00000000-0005-0000-0000-000034050000}"/>
    <cellStyle name="20% - Accent1 89 2" xfId="1342" xr:uid="{00000000-0005-0000-0000-000035050000}"/>
    <cellStyle name="20% - Accent1 89 2 2" xfId="1343" xr:uid="{00000000-0005-0000-0000-000036050000}"/>
    <cellStyle name="20% - Accent1 89 2 2 2" xfId="1344" xr:uid="{00000000-0005-0000-0000-000037050000}"/>
    <cellStyle name="20% - Accent1 89 2 3" xfId="1345" xr:uid="{00000000-0005-0000-0000-000038050000}"/>
    <cellStyle name="20% - Accent1 89 3" xfId="1346" xr:uid="{00000000-0005-0000-0000-000039050000}"/>
    <cellStyle name="20% - Accent1 89 3 2" xfId="1347" xr:uid="{00000000-0005-0000-0000-00003A050000}"/>
    <cellStyle name="20% - Accent1 89 4" xfId="1348" xr:uid="{00000000-0005-0000-0000-00003B050000}"/>
    <cellStyle name="20% - Accent1 9" xfId="1349" xr:uid="{00000000-0005-0000-0000-00003C050000}"/>
    <cellStyle name="20% - Accent1 9 2" xfId="1350" xr:uid="{00000000-0005-0000-0000-00003D050000}"/>
    <cellStyle name="20% - Accent1 9 2 2" xfId="1351" xr:uid="{00000000-0005-0000-0000-00003E050000}"/>
    <cellStyle name="20% - Accent1 9 2 2 2" xfId="1352" xr:uid="{00000000-0005-0000-0000-00003F050000}"/>
    <cellStyle name="20% - Accent1 9 2 2 2 2" xfId="1353" xr:uid="{00000000-0005-0000-0000-000040050000}"/>
    <cellStyle name="20% - Accent1 9 2 2 2 2 2" xfId="1354" xr:uid="{00000000-0005-0000-0000-000041050000}"/>
    <cellStyle name="20% - Accent1 9 2 2 2 3" xfId="1355" xr:uid="{00000000-0005-0000-0000-000042050000}"/>
    <cellStyle name="20% - Accent1 9 2 2 3" xfId="1356" xr:uid="{00000000-0005-0000-0000-000043050000}"/>
    <cellStyle name="20% - Accent1 9 2 2 3 2" xfId="1357" xr:uid="{00000000-0005-0000-0000-000044050000}"/>
    <cellStyle name="20% - Accent1 9 2 2 4" xfId="1358" xr:uid="{00000000-0005-0000-0000-000045050000}"/>
    <cellStyle name="20% - Accent1 9 2 3" xfId="1359" xr:uid="{00000000-0005-0000-0000-000046050000}"/>
    <cellStyle name="20% - Accent1 9 2 3 2" xfId="1360" xr:uid="{00000000-0005-0000-0000-000047050000}"/>
    <cellStyle name="20% - Accent1 9 2 3 2 2" xfId="1361" xr:uid="{00000000-0005-0000-0000-000048050000}"/>
    <cellStyle name="20% - Accent1 9 2 3 3" xfId="1362" xr:uid="{00000000-0005-0000-0000-000049050000}"/>
    <cellStyle name="20% - Accent1 9 2 4" xfId="1363" xr:uid="{00000000-0005-0000-0000-00004A050000}"/>
    <cellStyle name="20% - Accent1 9 2 4 2" xfId="1364" xr:uid="{00000000-0005-0000-0000-00004B050000}"/>
    <cellStyle name="20% - Accent1 9 2 5" xfId="1365" xr:uid="{00000000-0005-0000-0000-00004C050000}"/>
    <cellStyle name="20% - Accent1 9 2_draft transactions report_052009_rvsd" xfId="1366" xr:uid="{00000000-0005-0000-0000-00004D050000}"/>
    <cellStyle name="20% - Accent1 9 3" xfId="1367" xr:uid="{00000000-0005-0000-0000-00004E050000}"/>
    <cellStyle name="20% - Accent1 9 3 2" xfId="1368" xr:uid="{00000000-0005-0000-0000-00004F050000}"/>
    <cellStyle name="20% - Accent1 9 3 2 2" xfId="1369" xr:uid="{00000000-0005-0000-0000-000050050000}"/>
    <cellStyle name="20% - Accent1 9 3 2 2 2" xfId="1370" xr:uid="{00000000-0005-0000-0000-000051050000}"/>
    <cellStyle name="20% - Accent1 9 3 2 3" xfId="1371" xr:uid="{00000000-0005-0000-0000-000052050000}"/>
    <cellStyle name="20% - Accent1 9 3 3" xfId="1372" xr:uid="{00000000-0005-0000-0000-000053050000}"/>
    <cellStyle name="20% - Accent1 9 3 3 2" xfId="1373" xr:uid="{00000000-0005-0000-0000-000054050000}"/>
    <cellStyle name="20% - Accent1 9 3 4" xfId="1374" xr:uid="{00000000-0005-0000-0000-000055050000}"/>
    <cellStyle name="20% - Accent1 9 4" xfId="1375" xr:uid="{00000000-0005-0000-0000-000056050000}"/>
    <cellStyle name="20% - Accent1 9 4 2" xfId="1376" xr:uid="{00000000-0005-0000-0000-000057050000}"/>
    <cellStyle name="20% - Accent1 9 4 2 2" xfId="1377" xr:uid="{00000000-0005-0000-0000-000058050000}"/>
    <cellStyle name="20% - Accent1 9 4 3" xfId="1378" xr:uid="{00000000-0005-0000-0000-000059050000}"/>
    <cellStyle name="20% - Accent1 9 5" xfId="1379" xr:uid="{00000000-0005-0000-0000-00005A050000}"/>
    <cellStyle name="20% - Accent1 9 5 2" xfId="1380" xr:uid="{00000000-0005-0000-0000-00005B050000}"/>
    <cellStyle name="20% - Accent1 9 6" xfId="1381" xr:uid="{00000000-0005-0000-0000-00005C050000}"/>
    <cellStyle name="20% - Accent1 9_draft transactions report_052009_rvsd" xfId="1382" xr:uid="{00000000-0005-0000-0000-00005D050000}"/>
    <cellStyle name="20% - Accent1 90" xfId="1383" xr:uid="{00000000-0005-0000-0000-00005E050000}"/>
    <cellStyle name="20% - Accent1 90 2" xfId="1384" xr:uid="{00000000-0005-0000-0000-00005F050000}"/>
    <cellStyle name="20% - Accent1 90 2 2" xfId="1385" xr:uid="{00000000-0005-0000-0000-000060050000}"/>
    <cellStyle name="20% - Accent1 90 2 2 2" xfId="1386" xr:uid="{00000000-0005-0000-0000-000061050000}"/>
    <cellStyle name="20% - Accent1 90 2 3" xfId="1387" xr:uid="{00000000-0005-0000-0000-000062050000}"/>
    <cellStyle name="20% - Accent1 90 3" xfId="1388" xr:uid="{00000000-0005-0000-0000-000063050000}"/>
    <cellStyle name="20% - Accent1 90 3 2" xfId="1389" xr:uid="{00000000-0005-0000-0000-000064050000}"/>
    <cellStyle name="20% - Accent1 90 4" xfId="1390" xr:uid="{00000000-0005-0000-0000-000065050000}"/>
    <cellStyle name="20% - Accent1 91" xfId="1391" xr:uid="{00000000-0005-0000-0000-000066050000}"/>
    <cellStyle name="20% - Accent1 91 2" xfId="1392" xr:uid="{00000000-0005-0000-0000-000067050000}"/>
    <cellStyle name="20% - Accent1 91 2 2" xfId="1393" xr:uid="{00000000-0005-0000-0000-000068050000}"/>
    <cellStyle name="20% - Accent1 91 2 2 2" xfId="1394" xr:uid="{00000000-0005-0000-0000-000069050000}"/>
    <cellStyle name="20% - Accent1 91 2 3" xfId="1395" xr:uid="{00000000-0005-0000-0000-00006A050000}"/>
    <cellStyle name="20% - Accent1 91 3" xfId="1396" xr:uid="{00000000-0005-0000-0000-00006B050000}"/>
    <cellStyle name="20% - Accent1 91 3 2" xfId="1397" xr:uid="{00000000-0005-0000-0000-00006C050000}"/>
    <cellStyle name="20% - Accent1 91 4" xfId="1398" xr:uid="{00000000-0005-0000-0000-00006D050000}"/>
    <cellStyle name="20% - Accent1 92" xfId="1399" xr:uid="{00000000-0005-0000-0000-00006E050000}"/>
    <cellStyle name="20% - Accent1 92 2" xfId="1400" xr:uid="{00000000-0005-0000-0000-00006F050000}"/>
    <cellStyle name="20% - Accent1 92 2 2" xfId="1401" xr:uid="{00000000-0005-0000-0000-000070050000}"/>
    <cellStyle name="20% - Accent1 92 2 2 2" xfId="1402" xr:uid="{00000000-0005-0000-0000-000071050000}"/>
    <cellStyle name="20% - Accent1 92 2 3" xfId="1403" xr:uid="{00000000-0005-0000-0000-000072050000}"/>
    <cellStyle name="20% - Accent1 92 3" xfId="1404" xr:uid="{00000000-0005-0000-0000-000073050000}"/>
    <cellStyle name="20% - Accent1 92 3 2" xfId="1405" xr:uid="{00000000-0005-0000-0000-000074050000}"/>
    <cellStyle name="20% - Accent1 92 4" xfId="1406" xr:uid="{00000000-0005-0000-0000-000075050000}"/>
    <cellStyle name="20% - Accent1 93" xfId="1407" xr:uid="{00000000-0005-0000-0000-000076050000}"/>
    <cellStyle name="20% - Accent1 93 2" xfId="1408" xr:uid="{00000000-0005-0000-0000-000077050000}"/>
    <cellStyle name="20% - Accent1 93 2 2" xfId="1409" xr:uid="{00000000-0005-0000-0000-000078050000}"/>
    <cellStyle name="20% - Accent1 93 2 2 2" xfId="1410" xr:uid="{00000000-0005-0000-0000-000079050000}"/>
    <cellStyle name="20% - Accent1 93 2 3" xfId="1411" xr:uid="{00000000-0005-0000-0000-00007A050000}"/>
    <cellStyle name="20% - Accent1 93 3" xfId="1412" xr:uid="{00000000-0005-0000-0000-00007B050000}"/>
    <cellStyle name="20% - Accent1 93 3 2" xfId="1413" xr:uid="{00000000-0005-0000-0000-00007C050000}"/>
    <cellStyle name="20% - Accent1 93 4" xfId="1414" xr:uid="{00000000-0005-0000-0000-00007D050000}"/>
    <cellStyle name="20% - Accent1 94" xfId="1415" xr:uid="{00000000-0005-0000-0000-00007E050000}"/>
    <cellStyle name="20% - Accent1 94 2" xfId="1416" xr:uid="{00000000-0005-0000-0000-00007F050000}"/>
    <cellStyle name="20% - Accent1 94 2 2" xfId="1417" xr:uid="{00000000-0005-0000-0000-000080050000}"/>
    <cellStyle name="20% - Accent1 94 2 2 2" xfId="1418" xr:uid="{00000000-0005-0000-0000-000081050000}"/>
    <cellStyle name="20% - Accent1 94 2 3" xfId="1419" xr:uid="{00000000-0005-0000-0000-000082050000}"/>
    <cellStyle name="20% - Accent1 94 3" xfId="1420" xr:uid="{00000000-0005-0000-0000-000083050000}"/>
    <cellStyle name="20% - Accent1 94 3 2" xfId="1421" xr:uid="{00000000-0005-0000-0000-000084050000}"/>
    <cellStyle name="20% - Accent1 94 4" xfId="1422" xr:uid="{00000000-0005-0000-0000-000085050000}"/>
    <cellStyle name="20% - Accent1 95" xfId="1423" xr:uid="{00000000-0005-0000-0000-000086050000}"/>
    <cellStyle name="20% - Accent1 95 2" xfId="1424" xr:uid="{00000000-0005-0000-0000-000087050000}"/>
    <cellStyle name="20% - Accent1 95 2 2" xfId="1425" xr:uid="{00000000-0005-0000-0000-000088050000}"/>
    <cellStyle name="20% - Accent1 95 2 2 2" xfId="1426" xr:uid="{00000000-0005-0000-0000-000089050000}"/>
    <cellStyle name="20% - Accent1 95 2 3" xfId="1427" xr:uid="{00000000-0005-0000-0000-00008A050000}"/>
    <cellStyle name="20% - Accent1 95 3" xfId="1428" xr:uid="{00000000-0005-0000-0000-00008B050000}"/>
    <cellStyle name="20% - Accent1 95 3 2" xfId="1429" xr:uid="{00000000-0005-0000-0000-00008C050000}"/>
    <cellStyle name="20% - Accent1 95 4" xfId="1430" xr:uid="{00000000-0005-0000-0000-00008D050000}"/>
    <cellStyle name="20% - Accent1 96" xfId="1431" xr:uid="{00000000-0005-0000-0000-00008E050000}"/>
    <cellStyle name="20% - Accent1 96 2" xfId="1432" xr:uid="{00000000-0005-0000-0000-00008F050000}"/>
    <cellStyle name="20% - Accent1 96 2 2" xfId="1433" xr:uid="{00000000-0005-0000-0000-000090050000}"/>
    <cellStyle name="20% - Accent1 96 2 2 2" xfId="1434" xr:uid="{00000000-0005-0000-0000-000091050000}"/>
    <cellStyle name="20% - Accent1 96 2 3" xfId="1435" xr:uid="{00000000-0005-0000-0000-000092050000}"/>
    <cellStyle name="20% - Accent1 96 3" xfId="1436" xr:uid="{00000000-0005-0000-0000-000093050000}"/>
    <cellStyle name="20% - Accent1 96 3 2" xfId="1437" xr:uid="{00000000-0005-0000-0000-000094050000}"/>
    <cellStyle name="20% - Accent1 96 4" xfId="1438" xr:uid="{00000000-0005-0000-0000-000095050000}"/>
    <cellStyle name="20% - Accent1 97" xfId="1439" xr:uid="{00000000-0005-0000-0000-000096050000}"/>
    <cellStyle name="20% - Accent1 97 2" xfId="1440" xr:uid="{00000000-0005-0000-0000-000097050000}"/>
    <cellStyle name="20% - Accent1 97 2 2" xfId="1441" xr:uid="{00000000-0005-0000-0000-000098050000}"/>
    <cellStyle name="20% - Accent1 97 2 2 2" xfId="1442" xr:uid="{00000000-0005-0000-0000-000099050000}"/>
    <cellStyle name="20% - Accent1 97 2 3" xfId="1443" xr:uid="{00000000-0005-0000-0000-00009A050000}"/>
    <cellStyle name="20% - Accent1 97 3" xfId="1444" xr:uid="{00000000-0005-0000-0000-00009B050000}"/>
    <cellStyle name="20% - Accent1 97 3 2" xfId="1445" xr:uid="{00000000-0005-0000-0000-00009C050000}"/>
    <cellStyle name="20% - Accent1 97 4" xfId="1446" xr:uid="{00000000-0005-0000-0000-00009D050000}"/>
    <cellStyle name="20% - Accent1 98" xfId="1447" xr:uid="{00000000-0005-0000-0000-00009E050000}"/>
    <cellStyle name="20% - Accent1 98 2" xfId="1448" xr:uid="{00000000-0005-0000-0000-00009F050000}"/>
    <cellStyle name="20% - Accent1 98 2 2" xfId="1449" xr:uid="{00000000-0005-0000-0000-0000A0050000}"/>
    <cellStyle name="20% - Accent1 98 2 2 2" xfId="1450" xr:uid="{00000000-0005-0000-0000-0000A1050000}"/>
    <cellStyle name="20% - Accent1 98 2 3" xfId="1451" xr:uid="{00000000-0005-0000-0000-0000A2050000}"/>
    <cellStyle name="20% - Accent1 98 3" xfId="1452" xr:uid="{00000000-0005-0000-0000-0000A3050000}"/>
    <cellStyle name="20% - Accent1 98 3 2" xfId="1453" xr:uid="{00000000-0005-0000-0000-0000A4050000}"/>
    <cellStyle name="20% - Accent1 98 4" xfId="1454" xr:uid="{00000000-0005-0000-0000-0000A5050000}"/>
    <cellStyle name="20% - Accent1 99" xfId="1455" xr:uid="{00000000-0005-0000-0000-0000A6050000}"/>
    <cellStyle name="20% - Accent1 99 2" xfId="1456" xr:uid="{00000000-0005-0000-0000-0000A7050000}"/>
    <cellStyle name="20% - Accent1 99 2 2" xfId="1457" xr:uid="{00000000-0005-0000-0000-0000A8050000}"/>
    <cellStyle name="20% - Accent1 99 2 2 2" xfId="1458" xr:uid="{00000000-0005-0000-0000-0000A9050000}"/>
    <cellStyle name="20% - Accent1 99 2 3" xfId="1459" xr:uid="{00000000-0005-0000-0000-0000AA050000}"/>
    <cellStyle name="20% - Accent1 99 3" xfId="1460" xr:uid="{00000000-0005-0000-0000-0000AB050000}"/>
    <cellStyle name="20% - Accent1 99 3 2" xfId="1461" xr:uid="{00000000-0005-0000-0000-0000AC050000}"/>
    <cellStyle name="20% - Accent1 99 4" xfId="1462" xr:uid="{00000000-0005-0000-0000-0000AD050000}"/>
    <cellStyle name="20% - Accent2 10" xfId="1463" xr:uid="{00000000-0005-0000-0000-0000AE050000}"/>
    <cellStyle name="20% - Accent2 10 2" xfId="1464" xr:uid="{00000000-0005-0000-0000-0000AF050000}"/>
    <cellStyle name="20% - Accent2 10 2 2" xfId="1465" xr:uid="{00000000-0005-0000-0000-0000B0050000}"/>
    <cellStyle name="20% - Accent2 10 2 2 2" xfId="1466" xr:uid="{00000000-0005-0000-0000-0000B1050000}"/>
    <cellStyle name="20% - Accent2 10 2 2 2 2" xfId="1467" xr:uid="{00000000-0005-0000-0000-0000B2050000}"/>
    <cellStyle name="20% - Accent2 10 2 2 3" xfId="1468" xr:uid="{00000000-0005-0000-0000-0000B3050000}"/>
    <cellStyle name="20% - Accent2 10 2 3" xfId="1469" xr:uid="{00000000-0005-0000-0000-0000B4050000}"/>
    <cellStyle name="20% - Accent2 10 2 3 2" xfId="1470" xr:uid="{00000000-0005-0000-0000-0000B5050000}"/>
    <cellStyle name="20% - Accent2 10 2 4" xfId="1471" xr:uid="{00000000-0005-0000-0000-0000B6050000}"/>
    <cellStyle name="20% - Accent2 10 3" xfId="1472" xr:uid="{00000000-0005-0000-0000-0000B7050000}"/>
    <cellStyle name="20% - Accent2 10 3 2" xfId="1473" xr:uid="{00000000-0005-0000-0000-0000B8050000}"/>
    <cellStyle name="20% - Accent2 10 3 2 2" xfId="1474" xr:uid="{00000000-0005-0000-0000-0000B9050000}"/>
    <cellStyle name="20% - Accent2 10 3 3" xfId="1475" xr:uid="{00000000-0005-0000-0000-0000BA050000}"/>
    <cellStyle name="20% - Accent2 10 4" xfId="1476" xr:uid="{00000000-0005-0000-0000-0000BB050000}"/>
    <cellStyle name="20% - Accent2 10 4 2" xfId="1477" xr:uid="{00000000-0005-0000-0000-0000BC050000}"/>
    <cellStyle name="20% - Accent2 10 5" xfId="1478" xr:uid="{00000000-0005-0000-0000-0000BD050000}"/>
    <cellStyle name="20% - Accent2 10_draft transactions report_052009_rvsd" xfId="1479" xr:uid="{00000000-0005-0000-0000-0000BE050000}"/>
    <cellStyle name="20% - Accent2 100" xfId="1480" xr:uid="{00000000-0005-0000-0000-0000BF050000}"/>
    <cellStyle name="20% - Accent2 100 2" xfId="1481" xr:uid="{00000000-0005-0000-0000-0000C0050000}"/>
    <cellStyle name="20% - Accent2 101" xfId="1482" xr:uid="{00000000-0005-0000-0000-0000C1050000}"/>
    <cellStyle name="20% - Accent2 101 2" xfId="1483" xr:uid="{00000000-0005-0000-0000-0000C2050000}"/>
    <cellStyle name="20% - Accent2 102" xfId="1484" xr:uid="{00000000-0005-0000-0000-0000C3050000}"/>
    <cellStyle name="20% - Accent2 102 2" xfId="1485" xr:uid="{00000000-0005-0000-0000-0000C4050000}"/>
    <cellStyle name="20% - Accent2 103" xfId="1486" xr:uid="{00000000-0005-0000-0000-0000C5050000}"/>
    <cellStyle name="20% - Accent2 103 2" xfId="1487" xr:uid="{00000000-0005-0000-0000-0000C6050000}"/>
    <cellStyle name="20% - Accent2 104" xfId="1488" xr:uid="{00000000-0005-0000-0000-0000C7050000}"/>
    <cellStyle name="20% - Accent2 104 2" xfId="1489" xr:uid="{00000000-0005-0000-0000-0000C8050000}"/>
    <cellStyle name="20% - Accent2 105" xfId="1490" xr:uid="{00000000-0005-0000-0000-0000C9050000}"/>
    <cellStyle name="20% - Accent2 105 2" xfId="1491" xr:uid="{00000000-0005-0000-0000-0000CA050000}"/>
    <cellStyle name="20% - Accent2 106" xfId="1492" xr:uid="{00000000-0005-0000-0000-0000CB050000}"/>
    <cellStyle name="20% - Accent2 106 2" xfId="1493" xr:uid="{00000000-0005-0000-0000-0000CC050000}"/>
    <cellStyle name="20% - Accent2 107" xfId="1494" xr:uid="{00000000-0005-0000-0000-0000CD050000}"/>
    <cellStyle name="20% - Accent2 107 2" xfId="1495" xr:uid="{00000000-0005-0000-0000-0000CE050000}"/>
    <cellStyle name="20% - Accent2 108" xfId="1496" xr:uid="{00000000-0005-0000-0000-0000CF050000}"/>
    <cellStyle name="20% - Accent2 108 2" xfId="1497" xr:uid="{00000000-0005-0000-0000-0000D0050000}"/>
    <cellStyle name="20% - Accent2 109" xfId="1498" xr:uid="{00000000-0005-0000-0000-0000D1050000}"/>
    <cellStyle name="20% - Accent2 109 2" xfId="1499" xr:uid="{00000000-0005-0000-0000-0000D2050000}"/>
    <cellStyle name="20% - Accent2 11" xfId="1500" xr:uid="{00000000-0005-0000-0000-0000D3050000}"/>
    <cellStyle name="20% - Accent2 11 2" xfId="1501" xr:uid="{00000000-0005-0000-0000-0000D4050000}"/>
    <cellStyle name="20% - Accent2 11 2 2" xfId="1502" xr:uid="{00000000-0005-0000-0000-0000D5050000}"/>
    <cellStyle name="20% - Accent2 11 2 2 2" xfId="1503" xr:uid="{00000000-0005-0000-0000-0000D6050000}"/>
    <cellStyle name="20% - Accent2 11 2 2 2 2" xfId="1504" xr:uid="{00000000-0005-0000-0000-0000D7050000}"/>
    <cellStyle name="20% - Accent2 11 2 2 3" xfId="1505" xr:uid="{00000000-0005-0000-0000-0000D8050000}"/>
    <cellStyle name="20% - Accent2 11 2 3" xfId="1506" xr:uid="{00000000-0005-0000-0000-0000D9050000}"/>
    <cellStyle name="20% - Accent2 11 2 3 2" xfId="1507" xr:uid="{00000000-0005-0000-0000-0000DA050000}"/>
    <cellStyle name="20% - Accent2 11 2 4" xfId="1508" xr:uid="{00000000-0005-0000-0000-0000DB050000}"/>
    <cellStyle name="20% - Accent2 11 3" xfId="1509" xr:uid="{00000000-0005-0000-0000-0000DC050000}"/>
    <cellStyle name="20% - Accent2 11 3 2" xfId="1510" xr:uid="{00000000-0005-0000-0000-0000DD050000}"/>
    <cellStyle name="20% - Accent2 11 3 2 2" xfId="1511" xr:uid="{00000000-0005-0000-0000-0000DE050000}"/>
    <cellStyle name="20% - Accent2 11 3 3" xfId="1512" xr:uid="{00000000-0005-0000-0000-0000DF050000}"/>
    <cellStyle name="20% - Accent2 11 4" xfId="1513" xr:uid="{00000000-0005-0000-0000-0000E0050000}"/>
    <cellStyle name="20% - Accent2 11 4 2" xfId="1514" xr:uid="{00000000-0005-0000-0000-0000E1050000}"/>
    <cellStyle name="20% - Accent2 11 5" xfId="1515" xr:uid="{00000000-0005-0000-0000-0000E2050000}"/>
    <cellStyle name="20% - Accent2 11_draft transactions report_052009_rvsd" xfId="1516" xr:uid="{00000000-0005-0000-0000-0000E3050000}"/>
    <cellStyle name="20% - Accent2 110" xfId="1517" xr:uid="{00000000-0005-0000-0000-0000E4050000}"/>
    <cellStyle name="20% - Accent2 110 2" xfId="1518" xr:uid="{00000000-0005-0000-0000-0000E5050000}"/>
    <cellStyle name="20% - Accent2 110 2 2" xfId="1519" xr:uid="{00000000-0005-0000-0000-0000E6050000}"/>
    <cellStyle name="20% - Accent2 110 2 2 2" xfId="1520" xr:uid="{00000000-0005-0000-0000-0000E7050000}"/>
    <cellStyle name="20% - Accent2 110 2 3" xfId="1521" xr:uid="{00000000-0005-0000-0000-0000E8050000}"/>
    <cellStyle name="20% - Accent2 110 3" xfId="1522" xr:uid="{00000000-0005-0000-0000-0000E9050000}"/>
    <cellStyle name="20% - Accent2 110 3 2" xfId="1523" xr:uid="{00000000-0005-0000-0000-0000EA050000}"/>
    <cellStyle name="20% - Accent2 110 4" xfId="1524" xr:uid="{00000000-0005-0000-0000-0000EB050000}"/>
    <cellStyle name="20% - Accent2 111" xfId="1525" xr:uid="{00000000-0005-0000-0000-0000EC050000}"/>
    <cellStyle name="20% - Accent2 111 2" xfId="1526" xr:uid="{00000000-0005-0000-0000-0000ED050000}"/>
    <cellStyle name="20% - Accent2 111 2 2" xfId="1527" xr:uid="{00000000-0005-0000-0000-0000EE050000}"/>
    <cellStyle name="20% - Accent2 111 2 2 2" xfId="1528" xr:uid="{00000000-0005-0000-0000-0000EF050000}"/>
    <cellStyle name="20% - Accent2 111 2 3" xfId="1529" xr:uid="{00000000-0005-0000-0000-0000F0050000}"/>
    <cellStyle name="20% - Accent2 111 3" xfId="1530" xr:uid="{00000000-0005-0000-0000-0000F1050000}"/>
    <cellStyle name="20% - Accent2 111 3 2" xfId="1531" xr:uid="{00000000-0005-0000-0000-0000F2050000}"/>
    <cellStyle name="20% - Accent2 111 4" xfId="1532" xr:uid="{00000000-0005-0000-0000-0000F3050000}"/>
    <cellStyle name="20% - Accent2 112" xfId="1533" xr:uid="{00000000-0005-0000-0000-0000F4050000}"/>
    <cellStyle name="20% - Accent2 112 2" xfId="1534" xr:uid="{00000000-0005-0000-0000-0000F5050000}"/>
    <cellStyle name="20% - Accent2 112 2 2" xfId="1535" xr:uid="{00000000-0005-0000-0000-0000F6050000}"/>
    <cellStyle name="20% - Accent2 112 2 2 2" xfId="1536" xr:uid="{00000000-0005-0000-0000-0000F7050000}"/>
    <cellStyle name="20% - Accent2 112 2 3" xfId="1537" xr:uid="{00000000-0005-0000-0000-0000F8050000}"/>
    <cellStyle name="20% - Accent2 112 3" xfId="1538" xr:uid="{00000000-0005-0000-0000-0000F9050000}"/>
    <cellStyle name="20% - Accent2 112 3 2" xfId="1539" xr:uid="{00000000-0005-0000-0000-0000FA050000}"/>
    <cellStyle name="20% - Accent2 112 4" xfId="1540" xr:uid="{00000000-0005-0000-0000-0000FB050000}"/>
    <cellStyle name="20% - Accent2 113" xfId="1541" xr:uid="{00000000-0005-0000-0000-0000FC050000}"/>
    <cellStyle name="20% - Accent2 113 2" xfId="1542" xr:uid="{00000000-0005-0000-0000-0000FD050000}"/>
    <cellStyle name="20% - Accent2 113 2 2" xfId="1543" xr:uid="{00000000-0005-0000-0000-0000FE050000}"/>
    <cellStyle name="20% - Accent2 113 2 2 2" xfId="1544" xr:uid="{00000000-0005-0000-0000-0000FF050000}"/>
    <cellStyle name="20% - Accent2 113 2 3" xfId="1545" xr:uid="{00000000-0005-0000-0000-000000060000}"/>
    <cellStyle name="20% - Accent2 113 3" xfId="1546" xr:uid="{00000000-0005-0000-0000-000001060000}"/>
    <cellStyle name="20% - Accent2 113 3 2" xfId="1547" xr:uid="{00000000-0005-0000-0000-000002060000}"/>
    <cellStyle name="20% - Accent2 113 4" xfId="1548" xr:uid="{00000000-0005-0000-0000-000003060000}"/>
    <cellStyle name="20% - Accent2 114" xfId="1549" xr:uid="{00000000-0005-0000-0000-000004060000}"/>
    <cellStyle name="20% - Accent2 114 2" xfId="1550" xr:uid="{00000000-0005-0000-0000-000005060000}"/>
    <cellStyle name="20% - Accent2 114 2 2" xfId="1551" xr:uid="{00000000-0005-0000-0000-000006060000}"/>
    <cellStyle name="20% - Accent2 114 2 2 2" xfId="1552" xr:uid="{00000000-0005-0000-0000-000007060000}"/>
    <cellStyle name="20% - Accent2 114 2 3" xfId="1553" xr:uid="{00000000-0005-0000-0000-000008060000}"/>
    <cellStyle name="20% - Accent2 114 3" xfId="1554" xr:uid="{00000000-0005-0000-0000-000009060000}"/>
    <cellStyle name="20% - Accent2 114 3 2" xfId="1555" xr:uid="{00000000-0005-0000-0000-00000A060000}"/>
    <cellStyle name="20% - Accent2 114 4" xfId="1556" xr:uid="{00000000-0005-0000-0000-00000B060000}"/>
    <cellStyle name="20% - Accent2 115" xfId="1557" xr:uid="{00000000-0005-0000-0000-00000C060000}"/>
    <cellStyle name="20% - Accent2 115 2" xfId="1558" xr:uid="{00000000-0005-0000-0000-00000D060000}"/>
    <cellStyle name="20% - Accent2 115 2 2" xfId="1559" xr:uid="{00000000-0005-0000-0000-00000E060000}"/>
    <cellStyle name="20% - Accent2 115 2 2 2" xfId="1560" xr:uid="{00000000-0005-0000-0000-00000F060000}"/>
    <cellStyle name="20% - Accent2 115 2 3" xfId="1561" xr:uid="{00000000-0005-0000-0000-000010060000}"/>
    <cellStyle name="20% - Accent2 115 3" xfId="1562" xr:uid="{00000000-0005-0000-0000-000011060000}"/>
    <cellStyle name="20% - Accent2 115 3 2" xfId="1563" xr:uid="{00000000-0005-0000-0000-000012060000}"/>
    <cellStyle name="20% - Accent2 115 4" xfId="1564" xr:uid="{00000000-0005-0000-0000-000013060000}"/>
    <cellStyle name="20% - Accent2 116" xfId="1565" xr:uid="{00000000-0005-0000-0000-000014060000}"/>
    <cellStyle name="20% - Accent2 116 2" xfId="1566" xr:uid="{00000000-0005-0000-0000-000015060000}"/>
    <cellStyle name="20% - Accent2 116 2 2" xfId="1567" xr:uid="{00000000-0005-0000-0000-000016060000}"/>
    <cellStyle name="20% - Accent2 116 2 2 2" xfId="1568" xr:uid="{00000000-0005-0000-0000-000017060000}"/>
    <cellStyle name="20% - Accent2 116 2 3" xfId="1569" xr:uid="{00000000-0005-0000-0000-000018060000}"/>
    <cellStyle name="20% - Accent2 116 3" xfId="1570" xr:uid="{00000000-0005-0000-0000-000019060000}"/>
    <cellStyle name="20% - Accent2 116 3 2" xfId="1571" xr:uid="{00000000-0005-0000-0000-00001A060000}"/>
    <cellStyle name="20% - Accent2 116 4" xfId="1572" xr:uid="{00000000-0005-0000-0000-00001B060000}"/>
    <cellStyle name="20% - Accent2 117" xfId="1573" xr:uid="{00000000-0005-0000-0000-00001C060000}"/>
    <cellStyle name="20% - Accent2 117 2" xfId="1574" xr:uid="{00000000-0005-0000-0000-00001D060000}"/>
    <cellStyle name="20% - Accent2 117 2 2" xfId="1575" xr:uid="{00000000-0005-0000-0000-00001E060000}"/>
    <cellStyle name="20% - Accent2 117 2 2 2" xfId="1576" xr:uid="{00000000-0005-0000-0000-00001F060000}"/>
    <cellStyle name="20% - Accent2 117 2 3" xfId="1577" xr:uid="{00000000-0005-0000-0000-000020060000}"/>
    <cellStyle name="20% - Accent2 117 3" xfId="1578" xr:uid="{00000000-0005-0000-0000-000021060000}"/>
    <cellStyle name="20% - Accent2 117 3 2" xfId="1579" xr:uid="{00000000-0005-0000-0000-000022060000}"/>
    <cellStyle name="20% - Accent2 117 4" xfId="1580" xr:uid="{00000000-0005-0000-0000-000023060000}"/>
    <cellStyle name="20% - Accent2 118" xfId="1581" xr:uid="{00000000-0005-0000-0000-000024060000}"/>
    <cellStyle name="20% - Accent2 118 2" xfId="1582" xr:uid="{00000000-0005-0000-0000-000025060000}"/>
    <cellStyle name="20% - Accent2 118 2 2" xfId="1583" xr:uid="{00000000-0005-0000-0000-000026060000}"/>
    <cellStyle name="20% - Accent2 118 2 2 2" xfId="1584" xr:uid="{00000000-0005-0000-0000-000027060000}"/>
    <cellStyle name="20% - Accent2 118 2 3" xfId="1585" xr:uid="{00000000-0005-0000-0000-000028060000}"/>
    <cellStyle name="20% - Accent2 118 3" xfId="1586" xr:uid="{00000000-0005-0000-0000-000029060000}"/>
    <cellStyle name="20% - Accent2 118 3 2" xfId="1587" xr:uid="{00000000-0005-0000-0000-00002A060000}"/>
    <cellStyle name="20% - Accent2 118 4" xfId="1588" xr:uid="{00000000-0005-0000-0000-00002B060000}"/>
    <cellStyle name="20% - Accent2 119" xfId="1589" xr:uid="{00000000-0005-0000-0000-00002C060000}"/>
    <cellStyle name="20% - Accent2 119 2" xfId="1590" xr:uid="{00000000-0005-0000-0000-00002D060000}"/>
    <cellStyle name="20% - Accent2 119 2 2" xfId="1591" xr:uid="{00000000-0005-0000-0000-00002E060000}"/>
    <cellStyle name="20% - Accent2 119 2 2 2" xfId="1592" xr:uid="{00000000-0005-0000-0000-00002F060000}"/>
    <cellStyle name="20% - Accent2 119 2 3" xfId="1593" xr:uid="{00000000-0005-0000-0000-000030060000}"/>
    <cellStyle name="20% - Accent2 119 3" xfId="1594" xr:uid="{00000000-0005-0000-0000-000031060000}"/>
    <cellStyle name="20% - Accent2 119 3 2" xfId="1595" xr:uid="{00000000-0005-0000-0000-000032060000}"/>
    <cellStyle name="20% - Accent2 119 4" xfId="1596" xr:uid="{00000000-0005-0000-0000-000033060000}"/>
    <cellStyle name="20% - Accent2 12" xfId="1597" xr:uid="{00000000-0005-0000-0000-000034060000}"/>
    <cellStyle name="20% - Accent2 12 2" xfId="1598" xr:uid="{00000000-0005-0000-0000-000035060000}"/>
    <cellStyle name="20% - Accent2 12 2 2" xfId="1599" xr:uid="{00000000-0005-0000-0000-000036060000}"/>
    <cellStyle name="20% - Accent2 12 2 2 2" xfId="1600" xr:uid="{00000000-0005-0000-0000-000037060000}"/>
    <cellStyle name="20% - Accent2 12 2 2 2 2" xfId="1601" xr:uid="{00000000-0005-0000-0000-000038060000}"/>
    <cellStyle name="20% - Accent2 12 2 2 3" xfId="1602" xr:uid="{00000000-0005-0000-0000-000039060000}"/>
    <cellStyle name="20% - Accent2 12 2 3" xfId="1603" xr:uid="{00000000-0005-0000-0000-00003A060000}"/>
    <cellStyle name="20% - Accent2 12 2 3 2" xfId="1604" xr:uid="{00000000-0005-0000-0000-00003B060000}"/>
    <cellStyle name="20% - Accent2 12 2 4" xfId="1605" xr:uid="{00000000-0005-0000-0000-00003C060000}"/>
    <cellStyle name="20% - Accent2 12 3" xfId="1606" xr:uid="{00000000-0005-0000-0000-00003D060000}"/>
    <cellStyle name="20% - Accent2 12 3 2" xfId="1607" xr:uid="{00000000-0005-0000-0000-00003E060000}"/>
    <cellStyle name="20% - Accent2 12 3 2 2" xfId="1608" xr:uid="{00000000-0005-0000-0000-00003F060000}"/>
    <cellStyle name="20% - Accent2 12 3 3" xfId="1609" xr:uid="{00000000-0005-0000-0000-000040060000}"/>
    <cellStyle name="20% - Accent2 12 4" xfId="1610" xr:uid="{00000000-0005-0000-0000-000041060000}"/>
    <cellStyle name="20% - Accent2 12 4 2" xfId="1611" xr:uid="{00000000-0005-0000-0000-000042060000}"/>
    <cellStyle name="20% - Accent2 12 5" xfId="1612" xr:uid="{00000000-0005-0000-0000-000043060000}"/>
    <cellStyle name="20% - Accent2 12_draft transactions report_052009_rvsd" xfId="1613" xr:uid="{00000000-0005-0000-0000-000044060000}"/>
    <cellStyle name="20% - Accent2 120" xfId="1614" xr:uid="{00000000-0005-0000-0000-000045060000}"/>
    <cellStyle name="20% - Accent2 120 2" xfId="1615" xr:uid="{00000000-0005-0000-0000-000046060000}"/>
    <cellStyle name="20% - Accent2 120 2 2" xfId="1616" xr:uid="{00000000-0005-0000-0000-000047060000}"/>
    <cellStyle name="20% - Accent2 120 2 2 2" xfId="1617" xr:uid="{00000000-0005-0000-0000-000048060000}"/>
    <cellStyle name="20% - Accent2 120 2 3" xfId="1618" xr:uid="{00000000-0005-0000-0000-000049060000}"/>
    <cellStyle name="20% - Accent2 120 3" xfId="1619" xr:uid="{00000000-0005-0000-0000-00004A060000}"/>
    <cellStyle name="20% - Accent2 120 3 2" xfId="1620" xr:uid="{00000000-0005-0000-0000-00004B060000}"/>
    <cellStyle name="20% - Accent2 120 4" xfId="1621" xr:uid="{00000000-0005-0000-0000-00004C060000}"/>
    <cellStyle name="20% - Accent2 121" xfId="1622" xr:uid="{00000000-0005-0000-0000-00004D060000}"/>
    <cellStyle name="20% - Accent2 121 2" xfId="1623" xr:uid="{00000000-0005-0000-0000-00004E060000}"/>
    <cellStyle name="20% - Accent2 121 2 2" xfId="1624" xr:uid="{00000000-0005-0000-0000-00004F060000}"/>
    <cellStyle name="20% - Accent2 121 2 2 2" xfId="1625" xr:uid="{00000000-0005-0000-0000-000050060000}"/>
    <cellStyle name="20% - Accent2 121 2 3" xfId="1626" xr:uid="{00000000-0005-0000-0000-000051060000}"/>
    <cellStyle name="20% - Accent2 121 3" xfId="1627" xr:uid="{00000000-0005-0000-0000-000052060000}"/>
    <cellStyle name="20% - Accent2 121 3 2" xfId="1628" xr:uid="{00000000-0005-0000-0000-000053060000}"/>
    <cellStyle name="20% - Accent2 121 4" xfId="1629" xr:uid="{00000000-0005-0000-0000-000054060000}"/>
    <cellStyle name="20% - Accent2 122" xfId="1630" xr:uid="{00000000-0005-0000-0000-000055060000}"/>
    <cellStyle name="20% - Accent2 123" xfId="1631" xr:uid="{00000000-0005-0000-0000-000056060000}"/>
    <cellStyle name="20% - Accent2 124" xfId="1632" xr:uid="{00000000-0005-0000-0000-000057060000}"/>
    <cellStyle name="20% - Accent2 125" xfId="1633" xr:uid="{00000000-0005-0000-0000-000058060000}"/>
    <cellStyle name="20% - Accent2 126" xfId="1634" xr:uid="{00000000-0005-0000-0000-000059060000}"/>
    <cellStyle name="20% - Accent2 127" xfId="1635" xr:uid="{00000000-0005-0000-0000-00005A060000}"/>
    <cellStyle name="20% - Accent2 127 2" xfId="1636" xr:uid="{00000000-0005-0000-0000-00005B060000}"/>
    <cellStyle name="20% - Accent2 127 2 2" xfId="1637" xr:uid="{00000000-0005-0000-0000-00005C060000}"/>
    <cellStyle name="20% - Accent2 127 2 2 2" xfId="1638" xr:uid="{00000000-0005-0000-0000-00005D060000}"/>
    <cellStyle name="20% - Accent2 127 2 3" xfId="1639" xr:uid="{00000000-0005-0000-0000-00005E060000}"/>
    <cellStyle name="20% - Accent2 127 3" xfId="1640" xr:uid="{00000000-0005-0000-0000-00005F060000}"/>
    <cellStyle name="20% - Accent2 127 3 2" xfId="1641" xr:uid="{00000000-0005-0000-0000-000060060000}"/>
    <cellStyle name="20% - Accent2 127 4" xfId="1642" xr:uid="{00000000-0005-0000-0000-000061060000}"/>
    <cellStyle name="20% - Accent2 128" xfId="1643" xr:uid="{00000000-0005-0000-0000-000062060000}"/>
    <cellStyle name="20% - Accent2 128 2" xfId="1644" xr:uid="{00000000-0005-0000-0000-000063060000}"/>
    <cellStyle name="20% - Accent2 128 2 2" xfId="1645" xr:uid="{00000000-0005-0000-0000-000064060000}"/>
    <cellStyle name="20% - Accent2 128 2 2 2" xfId="1646" xr:uid="{00000000-0005-0000-0000-000065060000}"/>
    <cellStyle name="20% - Accent2 128 2 3" xfId="1647" xr:uid="{00000000-0005-0000-0000-000066060000}"/>
    <cellStyle name="20% - Accent2 128 3" xfId="1648" xr:uid="{00000000-0005-0000-0000-000067060000}"/>
    <cellStyle name="20% - Accent2 128 3 2" xfId="1649" xr:uid="{00000000-0005-0000-0000-000068060000}"/>
    <cellStyle name="20% - Accent2 128 4" xfId="1650" xr:uid="{00000000-0005-0000-0000-000069060000}"/>
    <cellStyle name="20% - Accent2 129" xfId="1651" xr:uid="{00000000-0005-0000-0000-00006A060000}"/>
    <cellStyle name="20% - Accent2 129 2" xfId="1652" xr:uid="{00000000-0005-0000-0000-00006B060000}"/>
    <cellStyle name="20% - Accent2 129 2 2" xfId="1653" xr:uid="{00000000-0005-0000-0000-00006C060000}"/>
    <cellStyle name="20% - Accent2 129 2 2 2" xfId="1654" xr:uid="{00000000-0005-0000-0000-00006D060000}"/>
    <cellStyle name="20% - Accent2 129 2 3" xfId="1655" xr:uid="{00000000-0005-0000-0000-00006E060000}"/>
    <cellStyle name="20% - Accent2 129 3" xfId="1656" xr:uid="{00000000-0005-0000-0000-00006F060000}"/>
    <cellStyle name="20% - Accent2 129 3 2" xfId="1657" xr:uid="{00000000-0005-0000-0000-000070060000}"/>
    <cellStyle name="20% - Accent2 129 4" xfId="1658" xr:uid="{00000000-0005-0000-0000-000071060000}"/>
    <cellStyle name="20% - Accent2 13" xfId="1659" xr:uid="{00000000-0005-0000-0000-000072060000}"/>
    <cellStyle name="20% - Accent2 13 2" xfId="1660" xr:uid="{00000000-0005-0000-0000-000073060000}"/>
    <cellStyle name="20% - Accent2 13 2 2" xfId="1661" xr:uid="{00000000-0005-0000-0000-000074060000}"/>
    <cellStyle name="20% - Accent2 13 2 2 2" xfId="1662" xr:uid="{00000000-0005-0000-0000-000075060000}"/>
    <cellStyle name="20% - Accent2 13 2 2 2 2" xfId="1663" xr:uid="{00000000-0005-0000-0000-000076060000}"/>
    <cellStyle name="20% - Accent2 13 2 2 3" xfId="1664" xr:uid="{00000000-0005-0000-0000-000077060000}"/>
    <cellStyle name="20% - Accent2 13 2 3" xfId="1665" xr:uid="{00000000-0005-0000-0000-000078060000}"/>
    <cellStyle name="20% - Accent2 13 2 3 2" xfId="1666" xr:uid="{00000000-0005-0000-0000-000079060000}"/>
    <cellStyle name="20% - Accent2 13 2 4" xfId="1667" xr:uid="{00000000-0005-0000-0000-00007A060000}"/>
    <cellStyle name="20% - Accent2 13 3" xfId="1668" xr:uid="{00000000-0005-0000-0000-00007B060000}"/>
    <cellStyle name="20% - Accent2 13 3 2" xfId="1669" xr:uid="{00000000-0005-0000-0000-00007C060000}"/>
    <cellStyle name="20% - Accent2 13 3 2 2" xfId="1670" xr:uid="{00000000-0005-0000-0000-00007D060000}"/>
    <cellStyle name="20% - Accent2 13 3 3" xfId="1671" xr:uid="{00000000-0005-0000-0000-00007E060000}"/>
    <cellStyle name="20% - Accent2 13 4" xfId="1672" xr:uid="{00000000-0005-0000-0000-00007F060000}"/>
    <cellStyle name="20% - Accent2 13 4 2" xfId="1673" xr:uid="{00000000-0005-0000-0000-000080060000}"/>
    <cellStyle name="20% - Accent2 13 5" xfId="1674" xr:uid="{00000000-0005-0000-0000-000081060000}"/>
    <cellStyle name="20% - Accent2 13_draft transactions report_052009_rvsd" xfId="1675" xr:uid="{00000000-0005-0000-0000-000082060000}"/>
    <cellStyle name="20% - Accent2 130" xfId="1676" xr:uid="{00000000-0005-0000-0000-000083060000}"/>
    <cellStyle name="20% - Accent2 130 2" xfId="1677" xr:uid="{00000000-0005-0000-0000-000084060000}"/>
    <cellStyle name="20% - Accent2 130 2 2" xfId="1678" xr:uid="{00000000-0005-0000-0000-000085060000}"/>
    <cellStyle name="20% - Accent2 130 2 2 2" xfId="1679" xr:uid="{00000000-0005-0000-0000-000086060000}"/>
    <cellStyle name="20% - Accent2 130 2 3" xfId="1680" xr:uid="{00000000-0005-0000-0000-000087060000}"/>
    <cellStyle name="20% - Accent2 130 3" xfId="1681" xr:uid="{00000000-0005-0000-0000-000088060000}"/>
    <cellStyle name="20% - Accent2 130 3 2" xfId="1682" xr:uid="{00000000-0005-0000-0000-000089060000}"/>
    <cellStyle name="20% - Accent2 130 4" xfId="1683" xr:uid="{00000000-0005-0000-0000-00008A060000}"/>
    <cellStyle name="20% - Accent2 131" xfId="1684" xr:uid="{00000000-0005-0000-0000-00008B060000}"/>
    <cellStyle name="20% - Accent2 131 2" xfId="1685" xr:uid="{00000000-0005-0000-0000-00008C060000}"/>
    <cellStyle name="20% - Accent2 131 2 2" xfId="1686" xr:uid="{00000000-0005-0000-0000-00008D060000}"/>
    <cellStyle name="20% - Accent2 131 2 2 2" xfId="1687" xr:uid="{00000000-0005-0000-0000-00008E060000}"/>
    <cellStyle name="20% - Accent2 131 2 3" xfId="1688" xr:uid="{00000000-0005-0000-0000-00008F060000}"/>
    <cellStyle name="20% - Accent2 131 3" xfId="1689" xr:uid="{00000000-0005-0000-0000-000090060000}"/>
    <cellStyle name="20% - Accent2 131 3 2" xfId="1690" xr:uid="{00000000-0005-0000-0000-000091060000}"/>
    <cellStyle name="20% - Accent2 131 4" xfId="1691" xr:uid="{00000000-0005-0000-0000-000092060000}"/>
    <cellStyle name="20% - Accent2 132" xfId="1692" xr:uid="{00000000-0005-0000-0000-000093060000}"/>
    <cellStyle name="20% - Accent2 132 2" xfId="1693" xr:uid="{00000000-0005-0000-0000-000094060000}"/>
    <cellStyle name="20% - Accent2 132 2 2" xfId="1694" xr:uid="{00000000-0005-0000-0000-000095060000}"/>
    <cellStyle name="20% - Accent2 132 2 2 2" xfId="1695" xr:uid="{00000000-0005-0000-0000-000096060000}"/>
    <cellStyle name="20% - Accent2 132 2 3" xfId="1696" xr:uid="{00000000-0005-0000-0000-000097060000}"/>
    <cellStyle name="20% - Accent2 132 3" xfId="1697" xr:uid="{00000000-0005-0000-0000-000098060000}"/>
    <cellStyle name="20% - Accent2 132 3 2" xfId="1698" xr:uid="{00000000-0005-0000-0000-000099060000}"/>
    <cellStyle name="20% - Accent2 132 4" xfId="1699" xr:uid="{00000000-0005-0000-0000-00009A060000}"/>
    <cellStyle name="20% - Accent2 133" xfId="1700" xr:uid="{00000000-0005-0000-0000-00009B060000}"/>
    <cellStyle name="20% - Accent2 133 2" xfId="1701" xr:uid="{00000000-0005-0000-0000-00009C060000}"/>
    <cellStyle name="20% - Accent2 133 2 2" xfId="1702" xr:uid="{00000000-0005-0000-0000-00009D060000}"/>
    <cellStyle name="20% - Accent2 133 2 2 2" xfId="1703" xr:uid="{00000000-0005-0000-0000-00009E060000}"/>
    <cellStyle name="20% - Accent2 133 2 3" xfId="1704" xr:uid="{00000000-0005-0000-0000-00009F060000}"/>
    <cellStyle name="20% - Accent2 133 3" xfId="1705" xr:uid="{00000000-0005-0000-0000-0000A0060000}"/>
    <cellStyle name="20% - Accent2 133 3 2" xfId="1706" xr:uid="{00000000-0005-0000-0000-0000A1060000}"/>
    <cellStyle name="20% - Accent2 133 4" xfId="1707" xr:uid="{00000000-0005-0000-0000-0000A2060000}"/>
    <cellStyle name="20% - Accent2 134" xfId="1708" xr:uid="{00000000-0005-0000-0000-0000A3060000}"/>
    <cellStyle name="20% - Accent2 134 2" xfId="1709" xr:uid="{00000000-0005-0000-0000-0000A4060000}"/>
    <cellStyle name="20% - Accent2 134 2 2" xfId="1710" xr:uid="{00000000-0005-0000-0000-0000A5060000}"/>
    <cellStyle name="20% - Accent2 134 2 2 2" xfId="1711" xr:uid="{00000000-0005-0000-0000-0000A6060000}"/>
    <cellStyle name="20% - Accent2 134 2 3" xfId="1712" xr:uid="{00000000-0005-0000-0000-0000A7060000}"/>
    <cellStyle name="20% - Accent2 134 3" xfId="1713" xr:uid="{00000000-0005-0000-0000-0000A8060000}"/>
    <cellStyle name="20% - Accent2 134 3 2" xfId="1714" xr:uid="{00000000-0005-0000-0000-0000A9060000}"/>
    <cellStyle name="20% - Accent2 134 4" xfId="1715" xr:uid="{00000000-0005-0000-0000-0000AA060000}"/>
    <cellStyle name="20% - Accent2 135" xfId="1716" xr:uid="{00000000-0005-0000-0000-0000AB060000}"/>
    <cellStyle name="20% - Accent2 136" xfId="1717" xr:uid="{00000000-0005-0000-0000-0000AC060000}"/>
    <cellStyle name="20% - Accent2 137" xfId="1718" xr:uid="{00000000-0005-0000-0000-0000AD060000}"/>
    <cellStyle name="20% - Accent2 138" xfId="1719" xr:uid="{00000000-0005-0000-0000-0000AE060000}"/>
    <cellStyle name="20% - Accent2 138 2" xfId="1720" xr:uid="{00000000-0005-0000-0000-0000AF060000}"/>
    <cellStyle name="20% - Accent2 138 2 2" xfId="1721" xr:uid="{00000000-0005-0000-0000-0000B0060000}"/>
    <cellStyle name="20% - Accent2 138 2 2 2" xfId="1722" xr:uid="{00000000-0005-0000-0000-0000B1060000}"/>
    <cellStyle name="20% - Accent2 138 2 3" xfId="1723" xr:uid="{00000000-0005-0000-0000-0000B2060000}"/>
    <cellStyle name="20% - Accent2 138 3" xfId="1724" xr:uid="{00000000-0005-0000-0000-0000B3060000}"/>
    <cellStyle name="20% - Accent2 138 3 2" xfId="1725" xr:uid="{00000000-0005-0000-0000-0000B4060000}"/>
    <cellStyle name="20% - Accent2 138 4" xfId="1726" xr:uid="{00000000-0005-0000-0000-0000B5060000}"/>
    <cellStyle name="20% - Accent2 139" xfId="1727" xr:uid="{00000000-0005-0000-0000-0000B6060000}"/>
    <cellStyle name="20% - Accent2 139 2" xfId="1728" xr:uid="{00000000-0005-0000-0000-0000B7060000}"/>
    <cellStyle name="20% - Accent2 139 2 2" xfId="1729" xr:uid="{00000000-0005-0000-0000-0000B8060000}"/>
    <cellStyle name="20% - Accent2 139 2 2 2" xfId="1730" xr:uid="{00000000-0005-0000-0000-0000B9060000}"/>
    <cellStyle name="20% - Accent2 139 2 3" xfId="1731" xr:uid="{00000000-0005-0000-0000-0000BA060000}"/>
    <cellStyle name="20% - Accent2 139 3" xfId="1732" xr:uid="{00000000-0005-0000-0000-0000BB060000}"/>
    <cellStyle name="20% - Accent2 139 3 2" xfId="1733" xr:uid="{00000000-0005-0000-0000-0000BC060000}"/>
    <cellStyle name="20% - Accent2 139 4" xfId="1734" xr:uid="{00000000-0005-0000-0000-0000BD060000}"/>
    <cellStyle name="20% - Accent2 14" xfId="1735" xr:uid="{00000000-0005-0000-0000-0000BE060000}"/>
    <cellStyle name="20% - Accent2 14 2" xfId="1736" xr:uid="{00000000-0005-0000-0000-0000BF060000}"/>
    <cellStyle name="20% - Accent2 14 2 2" xfId="1737" xr:uid="{00000000-0005-0000-0000-0000C0060000}"/>
    <cellStyle name="20% - Accent2 14 2 2 2" xfId="1738" xr:uid="{00000000-0005-0000-0000-0000C1060000}"/>
    <cellStyle name="20% - Accent2 14 2 2 2 2" xfId="1739" xr:uid="{00000000-0005-0000-0000-0000C2060000}"/>
    <cellStyle name="20% - Accent2 14 2 2 3" xfId="1740" xr:uid="{00000000-0005-0000-0000-0000C3060000}"/>
    <cellStyle name="20% - Accent2 14 2 3" xfId="1741" xr:uid="{00000000-0005-0000-0000-0000C4060000}"/>
    <cellStyle name="20% - Accent2 14 2 3 2" xfId="1742" xr:uid="{00000000-0005-0000-0000-0000C5060000}"/>
    <cellStyle name="20% - Accent2 14 2 4" xfId="1743" xr:uid="{00000000-0005-0000-0000-0000C6060000}"/>
    <cellStyle name="20% - Accent2 14 3" xfId="1744" xr:uid="{00000000-0005-0000-0000-0000C7060000}"/>
    <cellStyle name="20% - Accent2 14 3 2" xfId="1745" xr:uid="{00000000-0005-0000-0000-0000C8060000}"/>
    <cellStyle name="20% - Accent2 14 3 2 2" xfId="1746" xr:uid="{00000000-0005-0000-0000-0000C9060000}"/>
    <cellStyle name="20% - Accent2 14 3 3" xfId="1747" xr:uid="{00000000-0005-0000-0000-0000CA060000}"/>
    <cellStyle name="20% - Accent2 14 4" xfId="1748" xr:uid="{00000000-0005-0000-0000-0000CB060000}"/>
    <cellStyle name="20% - Accent2 14 4 2" xfId="1749" xr:uid="{00000000-0005-0000-0000-0000CC060000}"/>
    <cellStyle name="20% - Accent2 14 5" xfId="1750" xr:uid="{00000000-0005-0000-0000-0000CD060000}"/>
    <cellStyle name="20% - Accent2 14_draft transactions report_052009_rvsd" xfId="1751" xr:uid="{00000000-0005-0000-0000-0000CE060000}"/>
    <cellStyle name="20% - Accent2 140" xfId="1752" xr:uid="{00000000-0005-0000-0000-0000CF060000}"/>
    <cellStyle name="20% - Accent2 140 2" xfId="1753" xr:uid="{00000000-0005-0000-0000-0000D0060000}"/>
    <cellStyle name="20% - Accent2 140 2 2" xfId="1754" xr:uid="{00000000-0005-0000-0000-0000D1060000}"/>
    <cellStyle name="20% - Accent2 140 2 2 2" xfId="1755" xr:uid="{00000000-0005-0000-0000-0000D2060000}"/>
    <cellStyle name="20% - Accent2 140 2 3" xfId="1756" xr:uid="{00000000-0005-0000-0000-0000D3060000}"/>
    <cellStyle name="20% - Accent2 140 3" xfId="1757" xr:uid="{00000000-0005-0000-0000-0000D4060000}"/>
    <cellStyle name="20% - Accent2 140 3 2" xfId="1758" xr:uid="{00000000-0005-0000-0000-0000D5060000}"/>
    <cellStyle name="20% - Accent2 140 4" xfId="1759" xr:uid="{00000000-0005-0000-0000-0000D6060000}"/>
    <cellStyle name="20% - Accent2 141" xfId="1760" xr:uid="{00000000-0005-0000-0000-0000D7060000}"/>
    <cellStyle name="20% - Accent2 141 2" xfId="1761" xr:uid="{00000000-0005-0000-0000-0000D8060000}"/>
    <cellStyle name="20% - Accent2 141 2 2" xfId="1762" xr:uid="{00000000-0005-0000-0000-0000D9060000}"/>
    <cellStyle name="20% - Accent2 141 2 2 2" xfId="1763" xr:uid="{00000000-0005-0000-0000-0000DA060000}"/>
    <cellStyle name="20% - Accent2 141 2 3" xfId="1764" xr:uid="{00000000-0005-0000-0000-0000DB060000}"/>
    <cellStyle name="20% - Accent2 141 3" xfId="1765" xr:uid="{00000000-0005-0000-0000-0000DC060000}"/>
    <cellStyle name="20% - Accent2 141 3 2" xfId="1766" xr:uid="{00000000-0005-0000-0000-0000DD060000}"/>
    <cellStyle name="20% - Accent2 141 4" xfId="1767" xr:uid="{00000000-0005-0000-0000-0000DE060000}"/>
    <cellStyle name="20% - Accent2 142" xfId="1768" xr:uid="{00000000-0005-0000-0000-0000DF060000}"/>
    <cellStyle name="20% - Accent2 142 2" xfId="1769" xr:uid="{00000000-0005-0000-0000-0000E0060000}"/>
    <cellStyle name="20% - Accent2 142 2 2" xfId="1770" xr:uid="{00000000-0005-0000-0000-0000E1060000}"/>
    <cellStyle name="20% - Accent2 142 2 2 2" xfId="1771" xr:uid="{00000000-0005-0000-0000-0000E2060000}"/>
    <cellStyle name="20% - Accent2 142 2 3" xfId="1772" xr:uid="{00000000-0005-0000-0000-0000E3060000}"/>
    <cellStyle name="20% - Accent2 142 3" xfId="1773" xr:uid="{00000000-0005-0000-0000-0000E4060000}"/>
    <cellStyle name="20% - Accent2 142 3 2" xfId="1774" xr:uid="{00000000-0005-0000-0000-0000E5060000}"/>
    <cellStyle name="20% - Accent2 142 4" xfId="1775" xr:uid="{00000000-0005-0000-0000-0000E6060000}"/>
    <cellStyle name="20% - Accent2 143" xfId="1776" xr:uid="{00000000-0005-0000-0000-0000E7060000}"/>
    <cellStyle name="20% - Accent2 143 2" xfId="1777" xr:uid="{00000000-0005-0000-0000-0000E8060000}"/>
    <cellStyle name="20% - Accent2 143 2 2" xfId="1778" xr:uid="{00000000-0005-0000-0000-0000E9060000}"/>
    <cellStyle name="20% - Accent2 143 2 2 2" xfId="1779" xr:uid="{00000000-0005-0000-0000-0000EA060000}"/>
    <cellStyle name="20% - Accent2 143 2 3" xfId="1780" xr:uid="{00000000-0005-0000-0000-0000EB060000}"/>
    <cellStyle name="20% - Accent2 143 3" xfId="1781" xr:uid="{00000000-0005-0000-0000-0000EC060000}"/>
    <cellStyle name="20% - Accent2 143 3 2" xfId="1782" xr:uid="{00000000-0005-0000-0000-0000ED060000}"/>
    <cellStyle name="20% - Accent2 143 4" xfId="1783" xr:uid="{00000000-0005-0000-0000-0000EE060000}"/>
    <cellStyle name="20% - Accent2 144" xfId="1784" xr:uid="{00000000-0005-0000-0000-0000EF060000}"/>
    <cellStyle name="20% - Accent2 144 2" xfId="1785" xr:uid="{00000000-0005-0000-0000-0000F0060000}"/>
    <cellStyle name="20% - Accent2 144 2 2" xfId="1786" xr:uid="{00000000-0005-0000-0000-0000F1060000}"/>
    <cellStyle name="20% - Accent2 144 2 2 2" xfId="1787" xr:uid="{00000000-0005-0000-0000-0000F2060000}"/>
    <cellStyle name="20% - Accent2 144 2 3" xfId="1788" xr:uid="{00000000-0005-0000-0000-0000F3060000}"/>
    <cellStyle name="20% - Accent2 144 3" xfId="1789" xr:uid="{00000000-0005-0000-0000-0000F4060000}"/>
    <cellStyle name="20% - Accent2 144 3 2" xfId="1790" xr:uid="{00000000-0005-0000-0000-0000F5060000}"/>
    <cellStyle name="20% - Accent2 144 4" xfId="1791" xr:uid="{00000000-0005-0000-0000-0000F6060000}"/>
    <cellStyle name="20% - Accent2 145" xfId="1792" xr:uid="{00000000-0005-0000-0000-0000F7060000}"/>
    <cellStyle name="20% - Accent2 145 2" xfId="1793" xr:uid="{00000000-0005-0000-0000-0000F8060000}"/>
    <cellStyle name="20% - Accent2 145 2 2" xfId="1794" xr:uid="{00000000-0005-0000-0000-0000F9060000}"/>
    <cellStyle name="20% - Accent2 145 2 2 2" xfId="1795" xr:uid="{00000000-0005-0000-0000-0000FA060000}"/>
    <cellStyle name="20% - Accent2 145 2 3" xfId="1796" xr:uid="{00000000-0005-0000-0000-0000FB060000}"/>
    <cellStyle name="20% - Accent2 145 3" xfId="1797" xr:uid="{00000000-0005-0000-0000-0000FC060000}"/>
    <cellStyle name="20% - Accent2 145 3 2" xfId="1798" xr:uid="{00000000-0005-0000-0000-0000FD060000}"/>
    <cellStyle name="20% - Accent2 145 4" xfId="1799" xr:uid="{00000000-0005-0000-0000-0000FE060000}"/>
    <cellStyle name="20% - Accent2 146" xfId="1800" xr:uid="{00000000-0005-0000-0000-0000FF060000}"/>
    <cellStyle name="20% - Accent2 146 2" xfId="1801" xr:uid="{00000000-0005-0000-0000-000000070000}"/>
    <cellStyle name="20% - Accent2 146 2 2" xfId="1802" xr:uid="{00000000-0005-0000-0000-000001070000}"/>
    <cellStyle name="20% - Accent2 146 2 2 2" xfId="1803" xr:uid="{00000000-0005-0000-0000-000002070000}"/>
    <cellStyle name="20% - Accent2 146 2 3" xfId="1804" xr:uid="{00000000-0005-0000-0000-000003070000}"/>
    <cellStyle name="20% - Accent2 146 3" xfId="1805" xr:uid="{00000000-0005-0000-0000-000004070000}"/>
    <cellStyle name="20% - Accent2 146 3 2" xfId="1806" xr:uid="{00000000-0005-0000-0000-000005070000}"/>
    <cellStyle name="20% - Accent2 146 4" xfId="1807" xr:uid="{00000000-0005-0000-0000-000006070000}"/>
    <cellStyle name="20% - Accent2 147" xfId="1808" xr:uid="{00000000-0005-0000-0000-000007070000}"/>
    <cellStyle name="20% - Accent2 148" xfId="1809" xr:uid="{00000000-0005-0000-0000-000008070000}"/>
    <cellStyle name="20% - Accent2 149" xfId="1810" xr:uid="{00000000-0005-0000-0000-000009070000}"/>
    <cellStyle name="20% - Accent2 15" xfId="1811" xr:uid="{00000000-0005-0000-0000-00000A070000}"/>
    <cellStyle name="20% - Accent2 15 2" xfId="1812" xr:uid="{00000000-0005-0000-0000-00000B070000}"/>
    <cellStyle name="20% - Accent2 15 2 2" xfId="1813" xr:uid="{00000000-0005-0000-0000-00000C070000}"/>
    <cellStyle name="20% - Accent2 15 2 2 2" xfId="1814" xr:uid="{00000000-0005-0000-0000-00000D070000}"/>
    <cellStyle name="20% - Accent2 15 2 2 2 2" xfId="1815" xr:uid="{00000000-0005-0000-0000-00000E070000}"/>
    <cellStyle name="20% - Accent2 15 2 2 3" xfId="1816" xr:uid="{00000000-0005-0000-0000-00000F070000}"/>
    <cellStyle name="20% - Accent2 15 2 3" xfId="1817" xr:uid="{00000000-0005-0000-0000-000010070000}"/>
    <cellStyle name="20% - Accent2 15 2 3 2" xfId="1818" xr:uid="{00000000-0005-0000-0000-000011070000}"/>
    <cellStyle name="20% - Accent2 15 2 4" xfId="1819" xr:uid="{00000000-0005-0000-0000-000012070000}"/>
    <cellStyle name="20% - Accent2 15 3" xfId="1820" xr:uid="{00000000-0005-0000-0000-000013070000}"/>
    <cellStyle name="20% - Accent2 15 3 2" xfId="1821" xr:uid="{00000000-0005-0000-0000-000014070000}"/>
    <cellStyle name="20% - Accent2 15 3 2 2" xfId="1822" xr:uid="{00000000-0005-0000-0000-000015070000}"/>
    <cellStyle name="20% - Accent2 15 3 3" xfId="1823" xr:uid="{00000000-0005-0000-0000-000016070000}"/>
    <cellStyle name="20% - Accent2 15 4" xfId="1824" xr:uid="{00000000-0005-0000-0000-000017070000}"/>
    <cellStyle name="20% - Accent2 15 4 2" xfId="1825" xr:uid="{00000000-0005-0000-0000-000018070000}"/>
    <cellStyle name="20% - Accent2 15 5" xfId="1826" xr:uid="{00000000-0005-0000-0000-000019070000}"/>
    <cellStyle name="20% - Accent2 15_draft transactions report_052009_rvsd" xfId="1827" xr:uid="{00000000-0005-0000-0000-00001A070000}"/>
    <cellStyle name="20% - Accent2 150" xfId="1828" xr:uid="{00000000-0005-0000-0000-00001B070000}"/>
    <cellStyle name="20% - Accent2 151" xfId="1829" xr:uid="{00000000-0005-0000-0000-00001C070000}"/>
    <cellStyle name="20% - Accent2 152" xfId="1830" xr:uid="{00000000-0005-0000-0000-00001D070000}"/>
    <cellStyle name="20% - Accent2 153" xfId="1831" xr:uid="{00000000-0005-0000-0000-00001E070000}"/>
    <cellStyle name="20% - Accent2 153 2" xfId="1832" xr:uid="{00000000-0005-0000-0000-00001F070000}"/>
    <cellStyle name="20% - Accent2 153 2 2" xfId="1833" xr:uid="{00000000-0005-0000-0000-000020070000}"/>
    <cellStyle name="20% - Accent2 153 3" xfId="1834" xr:uid="{00000000-0005-0000-0000-000021070000}"/>
    <cellStyle name="20% - Accent2 154" xfId="1835" xr:uid="{00000000-0005-0000-0000-000022070000}"/>
    <cellStyle name="20% - Accent2 154 2" xfId="1836" xr:uid="{00000000-0005-0000-0000-000023070000}"/>
    <cellStyle name="20% - Accent2 155" xfId="1837" xr:uid="{00000000-0005-0000-0000-000024070000}"/>
    <cellStyle name="20% - Accent2 16" xfId="1838" xr:uid="{00000000-0005-0000-0000-000025070000}"/>
    <cellStyle name="20% - Accent2 16 2" xfId="1839" xr:uid="{00000000-0005-0000-0000-000026070000}"/>
    <cellStyle name="20% - Accent2 16 2 2" xfId="1840" xr:uid="{00000000-0005-0000-0000-000027070000}"/>
    <cellStyle name="20% - Accent2 16 2 2 2" xfId="1841" xr:uid="{00000000-0005-0000-0000-000028070000}"/>
    <cellStyle name="20% - Accent2 16 2 2 2 2" xfId="1842" xr:uid="{00000000-0005-0000-0000-000029070000}"/>
    <cellStyle name="20% - Accent2 16 2 2 3" xfId="1843" xr:uid="{00000000-0005-0000-0000-00002A070000}"/>
    <cellStyle name="20% - Accent2 16 2 3" xfId="1844" xr:uid="{00000000-0005-0000-0000-00002B070000}"/>
    <cellStyle name="20% - Accent2 16 2 3 2" xfId="1845" xr:uid="{00000000-0005-0000-0000-00002C070000}"/>
    <cellStyle name="20% - Accent2 16 2 4" xfId="1846" xr:uid="{00000000-0005-0000-0000-00002D070000}"/>
    <cellStyle name="20% - Accent2 16 3" xfId="1847" xr:uid="{00000000-0005-0000-0000-00002E070000}"/>
    <cellStyle name="20% - Accent2 16 3 2" xfId="1848" xr:uid="{00000000-0005-0000-0000-00002F070000}"/>
    <cellStyle name="20% - Accent2 16 3 2 2" xfId="1849" xr:uid="{00000000-0005-0000-0000-000030070000}"/>
    <cellStyle name="20% - Accent2 16 3 3" xfId="1850" xr:uid="{00000000-0005-0000-0000-000031070000}"/>
    <cellStyle name="20% - Accent2 16 4" xfId="1851" xr:uid="{00000000-0005-0000-0000-000032070000}"/>
    <cellStyle name="20% - Accent2 16 4 2" xfId="1852" xr:uid="{00000000-0005-0000-0000-000033070000}"/>
    <cellStyle name="20% - Accent2 16 5" xfId="1853" xr:uid="{00000000-0005-0000-0000-000034070000}"/>
    <cellStyle name="20% - Accent2 16_draft transactions report_052009_rvsd" xfId="1854" xr:uid="{00000000-0005-0000-0000-000035070000}"/>
    <cellStyle name="20% - Accent2 17" xfId="1855" xr:uid="{00000000-0005-0000-0000-000036070000}"/>
    <cellStyle name="20% - Accent2 17 2" xfId="1856" xr:uid="{00000000-0005-0000-0000-000037070000}"/>
    <cellStyle name="20% - Accent2 17 2 2" xfId="1857" xr:uid="{00000000-0005-0000-0000-000038070000}"/>
    <cellStyle name="20% - Accent2 17 2 2 2" xfId="1858" xr:uid="{00000000-0005-0000-0000-000039070000}"/>
    <cellStyle name="20% - Accent2 17 2 2 2 2" xfId="1859" xr:uid="{00000000-0005-0000-0000-00003A070000}"/>
    <cellStyle name="20% - Accent2 17 2 2 3" xfId="1860" xr:uid="{00000000-0005-0000-0000-00003B070000}"/>
    <cellStyle name="20% - Accent2 17 2 3" xfId="1861" xr:uid="{00000000-0005-0000-0000-00003C070000}"/>
    <cellStyle name="20% - Accent2 17 2 3 2" xfId="1862" xr:uid="{00000000-0005-0000-0000-00003D070000}"/>
    <cellStyle name="20% - Accent2 17 2 4" xfId="1863" xr:uid="{00000000-0005-0000-0000-00003E070000}"/>
    <cellStyle name="20% - Accent2 17 3" xfId="1864" xr:uid="{00000000-0005-0000-0000-00003F070000}"/>
    <cellStyle name="20% - Accent2 17 3 2" xfId="1865" xr:uid="{00000000-0005-0000-0000-000040070000}"/>
    <cellStyle name="20% - Accent2 17 3 2 2" xfId="1866" xr:uid="{00000000-0005-0000-0000-000041070000}"/>
    <cellStyle name="20% - Accent2 17 3 3" xfId="1867" xr:uid="{00000000-0005-0000-0000-000042070000}"/>
    <cellStyle name="20% - Accent2 17 4" xfId="1868" xr:uid="{00000000-0005-0000-0000-000043070000}"/>
    <cellStyle name="20% - Accent2 17 4 2" xfId="1869" xr:uid="{00000000-0005-0000-0000-000044070000}"/>
    <cellStyle name="20% - Accent2 17 5" xfId="1870" xr:uid="{00000000-0005-0000-0000-000045070000}"/>
    <cellStyle name="20% - Accent2 17_draft transactions report_052009_rvsd" xfId="1871" xr:uid="{00000000-0005-0000-0000-000046070000}"/>
    <cellStyle name="20% - Accent2 18" xfId="1872" xr:uid="{00000000-0005-0000-0000-000047070000}"/>
    <cellStyle name="20% - Accent2 18 2" xfId="1873" xr:uid="{00000000-0005-0000-0000-000048070000}"/>
    <cellStyle name="20% - Accent2 18 2 2" xfId="1874" xr:uid="{00000000-0005-0000-0000-000049070000}"/>
    <cellStyle name="20% - Accent2 18 2 2 2" xfId="1875" xr:uid="{00000000-0005-0000-0000-00004A070000}"/>
    <cellStyle name="20% - Accent2 18 2 2 2 2" xfId="1876" xr:uid="{00000000-0005-0000-0000-00004B070000}"/>
    <cellStyle name="20% - Accent2 18 2 2 3" xfId="1877" xr:uid="{00000000-0005-0000-0000-00004C070000}"/>
    <cellStyle name="20% - Accent2 18 2 3" xfId="1878" xr:uid="{00000000-0005-0000-0000-00004D070000}"/>
    <cellStyle name="20% - Accent2 18 2 3 2" xfId="1879" xr:uid="{00000000-0005-0000-0000-00004E070000}"/>
    <cellStyle name="20% - Accent2 18 2 4" xfId="1880" xr:uid="{00000000-0005-0000-0000-00004F070000}"/>
    <cellStyle name="20% - Accent2 18 3" xfId="1881" xr:uid="{00000000-0005-0000-0000-000050070000}"/>
    <cellStyle name="20% - Accent2 18 3 2" xfId="1882" xr:uid="{00000000-0005-0000-0000-000051070000}"/>
    <cellStyle name="20% - Accent2 18 3 2 2" xfId="1883" xr:uid="{00000000-0005-0000-0000-000052070000}"/>
    <cellStyle name="20% - Accent2 18 3 3" xfId="1884" xr:uid="{00000000-0005-0000-0000-000053070000}"/>
    <cellStyle name="20% - Accent2 18 4" xfId="1885" xr:uid="{00000000-0005-0000-0000-000054070000}"/>
    <cellStyle name="20% - Accent2 18 4 2" xfId="1886" xr:uid="{00000000-0005-0000-0000-000055070000}"/>
    <cellStyle name="20% - Accent2 18 5" xfId="1887" xr:uid="{00000000-0005-0000-0000-000056070000}"/>
    <cellStyle name="20% - Accent2 18_draft transactions report_052009_rvsd" xfId="1888" xr:uid="{00000000-0005-0000-0000-000057070000}"/>
    <cellStyle name="20% - Accent2 19" xfId="1889" xr:uid="{00000000-0005-0000-0000-000058070000}"/>
    <cellStyle name="20% - Accent2 19 2" xfId="1890" xr:uid="{00000000-0005-0000-0000-000059070000}"/>
    <cellStyle name="20% - Accent2 19 2 2" xfId="1891" xr:uid="{00000000-0005-0000-0000-00005A070000}"/>
    <cellStyle name="20% - Accent2 19 2 2 2" xfId="1892" xr:uid="{00000000-0005-0000-0000-00005B070000}"/>
    <cellStyle name="20% - Accent2 19 2 2 2 2" xfId="1893" xr:uid="{00000000-0005-0000-0000-00005C070000}"/>
    <cellStyle name="20% - Accent2 19 2 2 3" xfId="1894" xr:uid="{00000000-0005-0000-0000-00005D070000}"/>
    <cellStyle name="20% - Accent2 19 2 3" xfId="1895" xr:uid="{00000000-0005-0000-0000-00005E070000}"/>
    <cellStyle name="20% - Accent2 19 2 3 2" xfId="1896" xr:uid="{00000000-0005-0000-0000-00005F070000}"/>
    <cellStyle name="20% - Accent2 19 2 4" xfId="1897" xr:uid="{00000000-0005-0000-0000-000060070000}"/>
    <cellStyle name="20% - Accent2 19 3" xfId="1898" xr:uid="{00000000-0005-0000-0000-000061070000}"/>
    <cellStyle name="20% - Accent2 19 3 2" xfId="1899" xr:uid="{00000000-0005-0000-0000-000062070000}"/>
    <cellStyle name="20% - Accent2 19 3 2 2" xfId="1900" xr:uid="{00000000-0005-0000-0000-000063070000}"/>
    <cellStyle name="20% - Accent2 19 3 3" xfId="1901" xr:uid="{00000000-0005-0000-0000-000064070000}"/>
    <cellStyle name="20% - Accent2 19 4" xfId="1902" xr:uid="{00000000-0005-0000-0000-000065070000}"/>
    <cellStyle name="20% - Accent2 19 4 2" xfId="1903" xr:uid="{00000000-0005-0000-0000-000066070000}"/>
    <cellStyle name="20% - Accent2 19 5" xfId="1904" xr:uid="{00000000-0005-0000-0000-000067070000}"/>
    <cellStyle name="20% - Accent2 19_draft transactions report_052009_rvsd" xfId="1905" xr:uid="{00000000-0005-0000-0000-000068070000}"/>
    <cellStyle name="20% - Accent2 2" xfId="1906" xr:uid="{00000000-0005-0000-0000-000069070000}"/>
    <cellStyle name="20% - Accent2 2 2" xfId="1907" xr:uid="{00000000-0005-0000-0000-00006A070000}"/>
    <cellStyle name="20% - Accent2 2 2 2" xfId="1908" xr:uid="{00000000-0005-0000-0000-00006B070000}"/>
    <cellStyle name="20% - Accent2 2 2 2 2" xfId="1909" xr:uid="{00000000-0005-0000-0000-00006C070000}"/>
    <cellStyle name="20% - Accent2 2 2 2 2 2" xfId="1910" xr:uid="{00000000-0005-0000-0000-00006D070000}"/>
    <cellStyle name="20% - Accent2 2 2 2 2 2 2" xfId="1911" xr:uid="{00000000-0005-0000-0000-00006E070000}"/>
    <cellStyle name="20% - Accent2 2 2 2 2 3" xfId="1912" xr:uid="{00000000-0005-0000-0000-00006F070000}"/>
    <cellStyle name="20% - Accent2 2 2 2 3" xfId="1913" xr:uid="{00000000-0005-0000-0000-000070070000}"/>
    <cellStyle name="20% - Accent2 2 2 2 3 2" xfId="1914" xr:uid="{00000000-0005-0000-0000-000071070000}"/>
    <cellStyle name="20% - Accent2 2 2 2 4" xfId="1915" xr:uid="{00000000-0005-0000-0000-000072070000}"/>
    <cellStyle name="20% - Accent2 2 2 3" xfId="1916" xr:uid="{00000000-0005-0000-0000-000073070000}"/>
    <cellStyle name="20% - Accent2 2 2 3 2" xfId="1917" xr:uid="{00000000-0005-0000-0000-000074070000}"/>
    <cellStyle name="20% - Accent2 2 2 3 2 2" xfId="1918" xr:uid="{00000000-0005-0000-0000-000075070000}"/>
    <cellStyle name="20% - Accent2 2 2 3 3" xfId="1919" xr:uid="{00000000-0005-0000-0000-000076070000}"/>
    <cellStyle name="20% - Accent2 2 2 4" xfId="1920" xr:uid="{00000000-0005-0000-0000-000077070000}"/>
    <cellStyle name="20% - Accent2 2 2 4 2" xfId="1921" xr:uid="{00000000-0005-0000-0000-000078070000}"/>
    <cellStyle name="20% - Accent2 2 2 5" xfId="1922" xr:uid="{00000000-0005-0000-0000-000079070000}"/>
    <cellStyle name="20% - Accent2 2 2_draft transactions report_052009_rvsd" xfId="1923" xr:uid="{00000000-0005-0000-0000-00007A070000}"/>
    <cellStyle name="20% - Accent2 2 3" xfId="1924" xr:uid="{00000000-0005-0000-0000-00007B070000}"/>
    <cellStyle name="20% - Accent2 2 3 2" xfId="1925" xr:uid="{00000000-0005-0000-0000-00007C070000}"/>
    <cellStyle name="20% - Accent2 2 3 2 2" xfId="1926" xr:uid="{00000000-0005-0000-0000-00007D070000}"/>
    <cellStyle name="20% - Accent2 2 3 2 2 2" xfId="1927" xr:uid="{00000000-0005-0000-0000-00007E070000}"/>
    <cellStyle name="20% - Accent2 2 3 2 3" xfId="1928" xr:uid="{00000000-0005-0000-0000-00007F070000}"/>
    <cellStyle name="20% - Accent2 2 3 3" xfId="1929" xr:uid="{00000000-0005-0000-0000-000080070000}"/>
    <cellStyle name="20% - Accent2 2 3 3 2" xfId="1930" xr:uid="{00000000-0005-0000-0000-000081070000}"/>
    <cellStyle name="20% - Accent2 2 3 4" xfId="1931" xr:uid="{00000000-0005-0000-0000-000082070000}"/>
    <cellStyle name="20% - Accent2 2 4" xfId="1932" xr:uid="{00000000-0005-0000-0000-000083070000}"/>
    <cellStyle name="20% - Accent2 2 4 2" xfId="1933" xr:uid="{00000000-0005-0000-0000-000084070000}"/>
    <cellStyle name="20% - Accent2 2 4 2 2" xfId="1934" xr:uid="{00000000-0005-0000-0000-000085070000}"/>
    <cellStyle name="20% - Accent2 2 4 3" xfId="1935" xr:uid="{00000000-0005-0000-0000-000086070000}"/>
    <cellStyle name="20% - Accent2 2 5" xfId="1936" xr:uid="{00000000-0005-0000-0000-000087070000}"/>
    <cellStyle name="20% - Accent2 2 5 2" xfId="1937" xr:uid="{00000000-0005-0000-0000-000088070000}"/>
    <cellStyle name="20% - Accent2 2 6" xfId="1938" xr:uid="{00000000-0005-0000-0000-000089070000}"/>
    <cellStyle name="20% - Accent2 2_draft transactions report_052009_rvsd" xfId="1939" xr:uid="{00000000-0005-0000-0000-00008A070000}"/>
    <cellStyle name="20% - Accent2 20" xfId="1940" xr:uid="{00000000-0005-0000-0000-00008B070000}"/>
    <cellStyle name="20% - Accent2 20 2" xfId="1941" xr:uid="{00000000-0005-0000-0000-00008C070000}"/>
    <cellStyle name="20% - Accent2 20 2 2" xfId="1942" xr:uid="{00000000-0005-0000-0000-00008D070000}"/>
    <cellStyle name="20% - Accent2 20 2 2 2" xfId="1943" xr:uid="{00000000-0005-0000-0000-00008E070000}"/>
    <cellStyle name="20% - Accent2 20 2 2 2 2" xfId="1944" xr:uid="{00000000-0005-0000-0000-00008F070000}"/>
    <cellStyle name="20% - Accent2 20 2 2 3" xfId="1945" xr:uid="{00000000-0005-0000-0000-000090070000}"/>
    <cellStyle name="20% - Accent2 20 2 3" xfId="1946" xr:uid="{00000000-0005-0000-0000-000091070000}"/>
    <cellStyle name="20% - Accent2 20 2 3 2" xfId="1947" xr:uid="{00000000-0005-0000-0000-000092070000}"/>
    <cellStyle name="20% - Accent2 20 2 4" xfId="1948" xr:uid="{00000000-0005-0000-0000-000093070000}"/>
    <cellStyle name="20% - Accent2 20 3" xfId="1949" xr:uid="{00000000-0005-0000-0000-000094070000}"/>
    <cellStyle name="20% - Accent2 20 3 2" xfId="1950" xr:uid="{00000000-0005-0000-0000-000095070000}"/>
    <cellStyle name="20% - Accent2 20 3 2 2" xfId="1951" xr:uid="{00000000-0005-0000-0000-000096070000}"/>
    <cellStyle name="20% - Accent2 20 3 3" xfId="1952" xr:uid="{00000000-0005-0000-0000-000097070000}"/>
    <cellStyle name="20% - Accent2 20 4" xfId="1953" xr:uid="{00000000-0005-0000-0000-000098070000}"/>
    <cellStyle name="20% - Accent2 20 4 2" xfId="1954" xr:uid="{00000000-0005-0000-0000-000099070000}"/>
    <cellStyle name="20% - Accent2 20 5" xfId="1955" xr:uid="{00000000-0005-0000-0000-00009A070000}"/>
    <cellStyle name="20% - Accent2 20_draft transactions report_052009_rvsd" xfId="1956" xr:uid="{00000000-0005-0000-0000-00009B070000}"/>
    <cellStyle name="20% - Accent2 21" xfId="1957" xr:uid="{00000000-0005-0000-0000-00009C070000}"/>
    <cellStyle name="20% - Accent2 21 2" xfId="1958" xr:uid="{00000000-0005-0000-0000-00009D070000}"/>
    <cellStyle name="20% - Accent2 21 2 2" xfId="1959" xr:uid="{00000000-0005-0000-0000-00009E070000}"/>
    <cellStyle name="20% - Accent2 21 2 2 2" xfId="1960" xr:uid="{00000000-0005-0000-0000-00009F070000}"/>
    <cellStyle name="20% - Accent2 21 2 2 2 2" xfId="1961" xr:uid="{00000000-0005-0000-0000-0000A0070000}"/>
    <cellStyle name="20% - Accent2 21 2 2 3" xfId="1962" xr:uid="{00000000-0005-0000-0000-0000A1070000}"/>
    <cellStyle name="20% - Accent2 21 2 3" xfId="1963" xr:uid="{00000000-0005-0000-0000-0000A2070000}"/>
    <cellStyle name="20% - Accent2 21 2 3 2" xfId="1964" xr:uid="{00000000-0005-0000-0000-0000A3070000}"/>
    <cellStyle name="20% - Accent2 21 2 4" xfId="1965" xr:uid="{00000000-0005-0000-0000-0000A4070000}"/>
    <cellStyle name="20% - Accent2 21 3" xfId="1966" xr:uid="{00000000-0005-0000-0000-0000A5070000}"/>
    <cellStyle name="20% - Accent2 21 3 2" xfId="1967" xr:uid="{00000000-0005-0000-0000-0000A6070000}"/>
    <cellStyle name="20% - Accent2 21 3 2 2" xfId="1968" xr:uid="{00000000-0005-0000-0000-0000A7070000}"/>
    <cellStyle name="20% - Accent2 21 3 3" xfId="1969" xr:uid="{00000000-0005-0000-0000-0000A8070000}"/>
    <cellStyle name="20% - Accent2 21 4" xfId="1970" xr:uid="{00000000-0005-0000-0000-0000A9070000}"/>
    <cellStyle name="20% - Accent2 21 4 2" xfId="1971" xr:uid="{00000000-0005-0000-0000-0000AA070000}"/>
    <cellStyle name="20% - Accent2 21 5" xfId="1972" xr:uid="{00000000-0005-0000-0000-0000AB070000}"/>
    <cellStyle name="20% - Accent2 21_draft transactions report_052009_rvsd" xfId="1973" xr:uid="{00000000-0005-0000-0000-0000AC070000}"/>
    <cellStyle name="20% - Accent2 22" xfId="1974" xr:uid="{00000000-0005-0000-0000-0000AD070000}"/>
    <cellStyle name="20% - Accent2 22 2" xfId="1975" xr:uid="{00000000-0005-0000-0000-0000AE070000}"/>
    <cellStyle name="20% - Accent2 22 2 2" xfId="1976" xr:uid="{00000000-0005-0000-0000-0000AF070000}"/>
    <cellStyle name="20% - Accent2 22 2 2 2" xfId="1977" xr:uid="{00000000-0005-0000-0000-0000B0070000}"/>
    <cellStyle name="20% - Accent2 22 2 2 2 2" xfId="1978" xr:uid="{00000000-0005-0000-0000-0000B1070000}"/>
    <cellStyle name="20% - Accent2 22 2 2 3" xfId="1979" xr:uid="{00000000-0005-0000-0000-0000B2070000}"/>
    <cellStyle name="20% - Accent2 22 2 3" xfId="1980" xr:uid="{00000000-0005-0000-0000-0000B3070000}"/>
    <cellStyle name="20% - Accent2 22 2 3 2" xfId="1981" xr:uid="{00000000-0005-0000-0000-0000B4070000}"/>
    <cellStyle name="20% - Accent2 22 2 4" xfId="1982" xr:uid="{00000000-0005-0000-0000-0000B5070000}"/>
    <cellStyle name="20% - Accent2 22 3" xfId="1983" xr:uid="{00000000-0005-0000-0000-0000B6070000}"/>
    <cellStyle name="20% - Accent2 22 3 2" xfId="1984" xr:uid="{00000000-0005-0000-0000-0000B7070000}"/>
    <cellStyle name="20% - Accent2 22 3 2 2" xfId="1985" xr:uid="{00000000-0005-0000-0000-0000B8070000}"/>
    <cellStyle name="20% - Accent2 22 3 3" xfId="1986" xr:uid="{00000000-0005-0000-0000-0000B9070000}"/>
    <cellStyle name="20% - Accent2 22 4" xfId="1987" xr:uid="{00000000-0005-0000-0000-0000BA070000}"/>
    <cellStyle name="20% - Accent2 22 4 2" xfId="1988" xr:uid="{00000000-0005-0000-0000-0000BB070000}"/>
    <cellStyle name="20% - Accent2 22 5" xfId="1989" xr:uid="{00000000-0005-0000-0000-0000BC070000}"/>
    <cellStyle name="20% - Accent2 22_draft transactions report_052009_rvsd" xfId="1990" xr:uid="{00000000-0005-0000-0000-0000BD070000}"/>
    <cellStyle name="20% - Accent2 23" xfId="1991" xr:uid="{00000000-0005-0000-0000-0000BE070000}"/>
    <cellStyle name="20% - Accent2 23 2" xfId="1992" xr:uid="{00000000-0005-0000-0000-0000BF070000}"/>
    <cellStyle name="20% - Accent2 23 2 2" xfId="1993" xr:uid="{00000000-0005-0000-0000-0000C0070000}"/>
    <cellStyle name="20% - Accent2 23 2 2 2" xfId="1994" xr:uid="{00000000-0005-0000-0000-0000C1070000}"/>
    <cellStyle name="20% - Accent2 23 2 2 2 2" xfId="1995" xr:uid="{00000000-0005-0000-0000-0000C2070000}"/>
    <cellStyle name="20% - Accent2 23 2 2 3" xfId="1996" xr:uid="{00000000-0005-0000-0000-0000C3070000}"/>
    <cellStyle name="20% - Accent2 23 2 3" xfId="1997" xr:uid="{00000000-0005-0000-0000-0000C4070000}"/>
    <cellStyle name="20% - Accent2 23 2 3 2" xfId="1998" xr:uid="{00000000-0005-0000-0000-0000C5070000}"/>
    <cellStyle name="20% - Accent2 23 2 4" xfId="1999" xr:uid="{00000000-0005-0000-0000-0000C6070000}"/>
    <cellStyle name="20% - Accent2 23 3" xfId="2000" xr:uid="{00000000-0005-0000-0000-0000C7070000}"/>
    <cellStyle name="20% - Accent2 23 3 2" xfId="2001" xr:uid="{00000000-0005-0000-0000-0000C8070000}"/>
    <cellStyle name="20% - Accent2 23 3 2 2" xfId="2002" xr:uid="{00000000-0005-0000-0000-0000C9070000}"/>
    <cellStyle name="20% - Accent2 23 3 3" xfId="2003" xr:uid="{00000000-0005-0000-0000-0000CA070000}"/>
    <cellStyle name="20% - Accent2 23 4" xfId="2004" xr:uid="{00000000-0005-0000-0000-0000CB070000}"/>
    <cellStyle name="20% - Accent2 23 4 2" xfId="2005" xr:uid="{00000000-0005-0000-0000-0000CC070000}"/>
    <cellStyle name="20% - Accent2 23 5" xfId="2006" xr:uid="{00000000-0005-0000-0000-0000CD070000}"/>
    <cellStyle name="20% - Accent2 23_draft transactions report_052009_rvsd" xfId="2007" xr:uid="{00000000-0005-0000-0000-0000CE070000}"/>
    <cellStyle name="20% - Accent2 24" xfId="2008" xr:uid="{00000000-0005-0000-0000-0000CF070000}"/>
    <cellStyle name="20% - Accent2 24 2" xfId="2009" xr:uid="{00000000-0005-0000-0000-0000D0070000}"/>
    <cellStyle name="20% - Accent2 24 2 2" xfId="2010" xr:uid="{00000000-0005-0000-0000-0000D1070000}"/>
    <cellStyle name="20% - Accent2 24 2 2 2" xfId="2011" xr:uid="{00000000-0005-0000-0000-0000D2070000}"/>
    <cellStyle name="20% - Accent2 24 2 2 2 2" xfId="2012" xr:uid="{00000000-0005-0000-0000-0000D3070000}"/>
    <cellStyle name="20% - Accent2 24 2 2 3" xfId="2013" xr:uid="{00000000-0005-0000-0000-0000D4070000}"/>
    <cellStyle name="20% - Accent2 24 2 3" xfId="2014" xr:uid="{00000000-0005-0000-0000-0000D5070000}"/>
    <cellStyle name="20% - Accent2 24 2 3 2" xfId="2015" xr:uid="{00000000-0005-0000-0000-0000D6070000}"/>
    <cellStyle name="20% - Accent2 24 2 4" xfId="2016" xr:uid="{00000000-0005-0000-0000-0000D7070000}"/>
    <cellStyle name="20% - Accent2 24 3" xfId="2017" xr:uid="{00000000-0005-0000-0000-0000D8070000}"/>
    <cellStyle name="20% - Accent2 24 3 2" xfId="2018" xr:uid="{00000000-0005-0000-0000-0000D9070000}"/>
    <cellStyle name="20% - Accent2 24 3 2 2" xfId="2019" xr:uid="{00000000-0005-0000-0000-0000DA070000}"/>
    <cellStyle name="20% - Accent2 24 3 3" xfId="2020" xr:uid="{00000000-0005-0000-0000-0000DB070000}"/>
    <cellStyle name="20% - Accent2 24 4" xfId="2021" xr:uid="{00000000-0005-0000-0000-0000DC070000}"/>
    <cellStyle name="20% - Accent2 24 4 2" xfId="2022" xr:uid="{00000000-0005-0000-0000-0000DD070000}"/>
    <cellStyle name="20% - Accent2 24 5" xfId="2023" xr:uid="{00000000-0005-0000-0000-0000DE070000}"/>
    <cellStyle name="20% - Accent2 24_draft transactions report_052009_rvsd" xfId="2024" xr:uid="{00000000-0005-0000-0000-0000DF070000}"/>
    <cellStyle name="20% - Accent2 25" xfId="2025" xr:uid="{00000000-0005-0000-0000-0000E0070000}"/>
    <cellStyle name="20% - Accent2 25 2" xfId="2026" xr:uid="{00000000-0005-0000-0000-0000E1070000}"/>
    <cellStyle name="20% - Accent2 25 2 2" xfId="2027" xr:uid="{00000000-0005-0000-0000-0000E2070000}"/>
    <cellStyle name="20% - Accent2 25 2 2 2" xfId="2028" xr:uid="{00000000-0005-0000-0000-0000E3070000}"/>
    <cellStyle name="20% - Accent2 25 2 2 2 2" xfId="2029" xr:uid="{00000000-0005-0000-0000-0000E4070000}"/>
    <cellStyle name="20% - Accent2 25 2 2 3" xfId="2030" xr:uid="{00000000-0005-0000-0000-0000E5070000}"/>
    <cellStyle name="20% - Accent2 25 2 3" xfId="2031" xr:uid="{00000000-0005-0000-0000-0000E6070000}"/>
    <cellStyle name="20% - Accent2 25 2 3 2" xfId="2032" xr:uid="{00000000-0005-0000-0000-0000E7070000}"/>
    <cellStyle name="20% - Accent2 25 2 4" xfId="2033" xr:uid="{00000000-0005-0000-0000-0000E8070000}"/>
    <cellStyle name="20% - Accent2 25 3" xfId="2034" xr:uid="{00000000-0005-0000-0000-0000E9070000}"/>
    <cellStyle name="20% - Accent2 25 3 2" xfId="2035" xr:uid="{00000000-0005-0000-0000-0000EA070000}"/>
    <cellStyle name="20% - Accent2 25 3 2 2" xfId="2036" xr:uid="{00000000-0005-0000-0000-0000EB070000}"/>
    <cellStyle name="20% - Accent2 25 3 3" xfId="2037" xr:uid="{00000000-0005-0000-0000-0000EC070000}"/>
    <cellStyle name="20% - Accent2 25 4" xfId="2038" xr:uid="{00000000-0005-0000-0000-0000ED070000}"/>
    <cellStyle name="20% - Accent2 25 4 2" xfId="2039" xr:uid="{00000000-0005-0000-0000-0000EE070000}"/>
    <cellStyle name="20% - Accent2 25 5" xfId="2040" xr:uid="{00000000-0005-0000-0000-0000EF070000}"/>
    <cellStyle name="20% - Accent2 25_draft transactions report_052009_rvsd" xfId="2041" xr:uid="{00000000-0005-0000-0000-0000F0070000}"/>
    <cellStyle name="20% - Accent2 26" xfId="2042" xr:uid="{00000000-0005-0000-0000-0000F1070000}"/>
    <cellStyle name="20% - Accent2 26 2" xfId="2043" xr:uid="{00000000-0005-0000-0000-0000F2070000}"/>
    <cellStyle name="20% - Accent2 26 2 2" xfId="2044" xr:uid="{00000000-0005-0000-0000-0000F3070000}"/>
    <cellStyle name="20% - Accent2 26 2 2 2" xfId="2045" xr:uid="{00000000-0005-0000-0000-0000F4070000}"/>
    <cellStyle name="20% - Accent2 26 2 2 2 2" xfId="2046" xr:uid="{00000000-0005-0000-0000-0000F5070000}"/>
    <cellStyle name="20% - Accent2 26 2 2 3" xfId="2047" xr:uid="{00000000-0005-0000-0000-0000F6070000}"/>
    <cellStyle name="20% - Accent2 26 2 3" xfId="2048" xr:uid="{00000000-0005-0000-0000-0000F7070000}"/>
    <cellStyle name="20% - Accent2 26 2 3 2" xfId="2049" xr:uid="{00000000-0005-0000-0000-0000F8070000}"/>
    <cellStyle name="20% - Accent2 26 2 4" xfId="2050" xr:uid="{00000000-0005-0000-0000-0000F9070000}"/>
    <cellStyle name="20% - Accent2 26 3" xfId="2051" xr:uid="{00000000-0005-0000-0000-0000FA070000}"/>
    <cellStyle name="20% - Accent2 26 3 2" xfId="2052" xr:uid="{00000000-0005-0000-0000-0000FB070000}"/>
    <cellStyle name="20% - Accent2 26 3 2 2" xfId="2053" xr:uid="{00000000-0005-0000-0000-0000FC070000}"/>
    <cellStyle name="20% - Accent2 26 3 3" xfId="2054" xr:uid="{00000000-0005-0000-0000-0000FD070000}"/>
    <cellStyle name="20% - Accent2 26 4" xfId="2055" xr:uid="{00000000-0005-0000-0000-0000FE070000}"/>
    <cellStyle name="20% - Accent2 26 4 2" xfId="2056" xr:uid="{00000000-0005-0000-0000-0000FF070000}"/>
    <cellStyle name="20% - Accent2 26 5" xfId="2057" xr:uid="{00000000-0005-0000-0000-000000080000}"/>
    <cellStyle name="20% - Accent2 26_draft transactions report_052009_rvsd" xfId="2058" xr:uid="{00000000-0005-0000-0000-000001080000}"/>
    <cellStyle name="20% - Accent2 27" xfId="2059" xr:uid="{00000000-0005-0000-0000-000002080000}"/>
    <cellStyle name="20% - Accent2 27 2" xfId="2060" xr:uid="{00000000-0005-0000-0000-000003080000}"/>
    <cellStyle name="20% - Accent2 27 2 2" xfId="2061" xr:uid="{00000000-0005-0000-0000-000004080000}"/>
    <cellStyle name="20% - Accent2 27 2 2 2" xfId="2062" xr:uid="{00000000-0005-0000-0000-000005080000}"/>
    <cellStyle name="20% - Accent2 27 2 2 2 2" xfId="2063" xr:uid="{00000000-0005-0000-0000-000006080000}"/>
    <cellStyle name="20% - Accent2 27 2 2 3" xfId="2064" xr:uid="{00000000-0005-0000-0000-000007080000}"/>
    <cellStyle name="20% - Accent2 27 2 3" xfId="2065" xr:uid="{00000000-0005-0000-0000-000008080000}"/>
    <cellStyle name="20% - Accent2 27 2 3 2" xfId="2066" xr:uid="{00000000-0005-0000-0000-000009080000}"/>
    <cellStyle name="20% - Accent2 27 2 4" xfId="2067" xr:uid="{00000000-0005-0000-0000-00000A080000}"/>
    <cellStyle name="20% - Accent2 27 3" xfId="2068" xr:uid="{00000000-0005-0000-0000-00000B080000}"/>
    <cellStyle name="20% - Accent2 27 3 2" xfId="2069" xr:uid="{00000000-0005-0000-0000-00000C080000}"/>
    <cellStyle name="20% - Accent2 27 3 2 2" xfId="2070" xr:uid="{00000000-0005-0000-0000-00000D080000}"/>
    <cellStyle name="20% - Accent2 27 3 3" xfId="2071" xr:uid="{00000000-0005-0000-0000-00000E080000}"/>
    <cellStyle name="20% - Accent2 27 4" xfId="2072" xr:uid="{00000000-0005-0000-0000-00000F080000}"/>
    <cellStyle name="20% - Accent2 27 4 2" xfId="2073" xr:uid="{00000000-0005-0000-0000-000010080000}"/>
    <cellStyle name="20% - Accent2 27 5" xfId="2074" xr:uid="{00000000-0005-0000-0000-000011080000}"/>
    <cellStyle name="20% - Accent2 27_draft transactions report_052009_rvsd" xfId="2075" xr:uid="{00000000-0005-0000-0000-000012080000}"/>
    <cellStyle name="20% - Accent2 28" xfId="2076" xr:uid="{00000000-0005-0000-0000-000013080000}"/>
    <cellStyle name="20% - Accent2 28 2" xfId="2077" xr:uid="{00000000-0005-0000-0000-000014080000}"/>
    <cellStyle name="20% - Accent2 28 2 2" xfId="2078" xr:uid="{00000000-0005-0000-0000-000015080000}"/>
    <cellStyle name="20% - Accent2 28 2 2 2" xfId="2079" xr:uid="{00000000-0005-0000-0000-000016080000}"/>
    <cellStyle name="20% - Accent2 28 2 2 2 2" xfId="2080" xr:uid="{00000000-0005-0000-0000-000017080000}"/>
    <cellStyle name="20% - Accent2 28 2 2 3" xfId="2081" xr:uid="{00000000-0005-0000-0000-000018080000}"/>
    <cellStyle name="20% - Accent2 28 2 3" xfId="2082" xr:uid="{00000000-0005-0000-0000-000019080000}"/>
    <cellStyle name="20% - Accent2 28 2 3 2" xfId="2083" xr:uid="{00000000-0005-0000-0000-00001A080000}"/>
    <cellStyle name="20% - Accent2 28 2 4" xfId="2084" xr:uid="{00000000-0005-0000-0000-00001B080000}"/>
    <cellStyle name="20% - Accent2 28 3" xfId="2085" xr:uid="{00000000-0005-0000-0000-00001C080000}"/>
    <cellStyle name="20% - Accent2 28 3 2" xfId="2086" xr:uid="{00000000-0005-0000-0000-00001D080000}"/>
    <cellStyle name="20% - Accent2 28 3 2 2" xfId="2087" xr:uid="{00000000-0005-0000-0000-00001E080000}"/>
    <cellStyle name="20% - Accent2 28 3 3" xfId="2088" xr:uid="{00000000-0005-0000-0000-00001F080000}"/>
    <cellStyle name="20% - Accent2 28 4" xfId="2089" xr:uid="{00000000-0005-0000-0000-000020080000}"/>
    <cellStyle name="20% - Accent2 28 4 2" xfId="2090" xr:uid="{00000000-0005-0000-0000-000021080000}"/>
    <cellStyle name="20% - Accent2 28 5" xfId="2091" xr:uid="{00000000-0005-0000-0000-000022080000}"/>
    <cellStyle name="20% - Accent2 28_draft transactions report_052009_rvsd" xfId="2092" xr:uid="{00000000-0005-0000-0000-000023080000}"/>
    <cellStyle name="20% - Accent2 29" xfId="2093" xr:uid="{00000000-0005-0000-0000-000024080000}"/>
    <cellStyle name="20% - Accent2 29 2" xfId="2094" xr:uid="{00000000-0005-0000-0000-000025080000}"/>
    <cellStyle name="20% - Accent2 29 2 2" xfId="2095" xr:uid="{00000000-0005-0000-0000-000026080000}"/>
    <cellStyle name="20% - Accent2 29 2 2 2" xfId="2096" xr:uid="{00000000-0005-0000-0000-000027080000}"/>
    <cellStyle name="20% - Accent2 29 2 2 2 2" xfId="2097" xr:uid="{00000000-0005-0000-0000-000028080000}"/>
    <cellStyle name="20% - Accent2 29 2 2 3" xfId="2098" xr:uid="{00000000-0005-0000-0000-000029080000}"/>
    <cellStyle name="20% - Accent2 29 2 3" xfId="2099" xr:uid="{00000000-0005-0000-0000-00002A080000}"/>
    <cellStyle name="20% - Accent2 29 2 3 2" xfId="2100" xr:uid="{00000000-0005-0000-0000-00002B080000}"/>
    <cellStyle name="20% - Accent2 29 2 4" xfId="2101" xr:uid="{00000000-0005-0000-0000-00002C080000}"/>
    <cellStyle name="20% - Accent2 29 3" xfId="2102" xr:uid="{00000000-0005-0000-0000-00002D080000}"/>
    <cellStyle name="20% - Accent2 29 3 2" xfId="2103" xr:uid="{00000000-0005-0000-0000-00002E080000}"/>
    <cellStyle name="20% - Accent2 29 3 2 2" xfId="2104" xr:uid="{00000000-0005-0000-0000-00002F080000}"/>
    <cellStyle name="20% - Accent2 29 3 3" xfId="2105" xr:uid="{00000000-0005-0000-0000-000030080000}"/>
    <cellStyle name="20% - Accent2 29 4" xfId="2106" xr:uid="{00000000-0005-0000-0000-000031080000}"/>
    <cellStyle name="20% - Accent2 29 4 2" xfId="2107" xr:uid="{00000000-0005-0000-0000-000032080000}"/>
    <cellStyle name="20% - Accent2 29 5" xfId="2108" xr:uid="{00000000-0005-0000-0000-000033080000}"/>
    <cellStyle name="20% - Accent2 29_draft transactions report_052009_rvsd" xfId="2109" xr:uid="{00000000-0005-0000-0000-000034080000}"/>
    <cellStyle name="20% - Accent2 3" xfId="2110" xr:uid="{00000000-0005-0000-0000-000035080000}"/>
    <cellStyle name="20% - Accent2 3 2" xfId="2111" xr:uid="{00000000-0005-0000-0000-000036080000}"/>
    <cellStyle name="20% - Accent2 3 2 2" xfId="2112" xr:uid="{00000000-0005-0000-0000-000037080000}"/>
    <cellStyle name="20% - Accent2 3 2 2 2" xfId="2113" xr:uid="{00000000-0005-0000-0000-000038080000}"/>
    <cellStyle name="20% - Accent2 3 2 2 2 2" xfId="2114" xr:uid="{00000000-0005-0000-0000-000039080000}"/>
    <cellStyle name="20% - Accent2 3 2 2 2 2 2" xfId="2115" xr:uid="{00000000-0005-0000-0000-00003A080000}"/>
    <cellStyle name="20% - Accent2 3 2 2 2 3" xfId="2116" xr:uid="{00000000-0005-0000-0000-00003B080000}"/>
    <cellStyle name="20% - Accent2 3 2 2 3" xfId="2117" xr:uid="{00000000-0005-0000-0000-00003C080000}"/>
    <cellStyle name="20% - Accent2 3 2 2 3 2" xfId="2118" xr:uid="{00000000-0005-0000-0000-00003D080000}"/>
    <cellStyle name="20% - Accent2 3 2 2 4" xfId="2119" xr:uid="{00000000-0005-0000-0000-00003E080000}"/>
    <cellStyle name="20% - Accent2 3 2 3" xfId="2120" xr:uid="{00000000-0005-0000-0000-00003F080000}"/>
    <cellStyle name="20% - Accent2 3 2 3 2" xfId="2121" xr:uid="{00000000-0005-0000-0000-000040080000}"/>
    <cellStyle name="20% - Accent2 3 2 3 2 2" xfId="2122" xr:uid="{00000000-0005-0000-0000-000041080000}"/>
    <cellStyle name="20% - Accent2 3 2 3 3" xfId="2123" xr:uid="{00000000-0005-0000-0000-000042080000}"/>
    <cellStyle name="20% - Accent2 3 2 4" xfId="2124" xr:uid="{00000000-0005-0000-0000-000043080000}"/>
    <cellStyle name="20% - Accent2 3 2 4 2" xfId="2125" xr:uid="{00000000-0005-0000-0000-000044080000}"/>
    <cellStyle name="20% - Accent2 3 2 5" xfId="2126" xr:uid="{00000000-0005-0000-0000-000045080000}"/>
    <cellStyle name="20% - Accent2 3 2_draft transactions report_052009_rvsd" xfId="2127" xr:uid="{00000000-0005-0000-0000-000046080000}"/>
    <cellStyle name="20% - Accent2 3 3" xfId="2128" xr:uid="{00000000-0005-0000-0000-000047080000}"/>
    <cellStyle name="20% - Accent2 3 3 2" xfId="2129" xr:uid="{00000000-0005-0000-0000-000048080000}"/>
    <cellStyle name="20% - Accent2 3 3 2 2" xfId="2130" xr:uid="{00000000-0005-0000-0000-000049080000}"/>
    <cellStyle name="20% - Accent2 3 3 2 2 2" xfId="2131" xr:uid="{00000000-0005-0000-0000-00004A080000}"/>
    <cellStyle name="20% - Accent2 3 3 2 3" xfId="2132" xr:uid="{00000000-0005-0000-0000-00004B080000}"/>
    <cellStyle name="20% - Accent2 3 3 3" xfId="2133" xr:uid="{00000000-0005-0000-0000-00004C080000}"/>
    <cellStyle name="20% - Accent2 3 3 3 2" xfId="2134" xr:uid="{00000000-0005-0000-0000-00004D080000}"/>
    <cellStyle name="20% - Accent2 3 3 4" xfId="2135" xr:uid="{00000000-0005-0000-0000-00004E080000}"/>
    <cellStyle name="20% - Accent2 3 4" xfId="2136" xr:uid="{00000000-0005-0000-0000-00004F080000}"/>
    <cellStyle name="20% - Accent2 3 4 2" xfId="2137" xr:uid="{00000000-0005-0000-0000-000050080000}"/>
    <cellStyle name="20% - Accent2 3 4 2 2" xfId="2138" xr:uid="{00000000-0005-0000-0000-000051080000}"/>
    <cellStyle name="20% - Accent2 3 4 3" xfId="2139" xr:uid="{00000000-0005-0000-0000-000052080000}"/>
    <cellStyle name="20% - Accent2 3 5" xfId="2140" xr:uid="{00000000-0005-0000-0000-000053080000}"/>
    <cellStyle name="20% - Accent2 3 5 2" xfId="2141" xr:uid="{00000000-0005-0000-0000-000054080000}"/>
    <cellStyle name="20% - Accent2 3 6" xfId="2142" xr:uid="{00000000-0005-0000-0000-000055080000}"/>
    <cellStyle name="20% - Accent2 3_draft transactions report_052009_rvsd" xfId="2143" xr:uid="{00000000-0005-0000-0000-000056080000}"/>
    <cellStyle name="20% - Accent2 30" xfId="2144" xr:uid="{00000000-0005-0000-0000-000057080000}"/>
    <cellStyle name="20% - Accent2 30 2" xfId="2145" xr:uid="{00000000-0005-0000-0000-000058080000}"/>
    <cellStyle name="20% - Accent2 30 2 2" xfId="2146" xr:uid="{00000000-0005-0000-0000-000059080000}"/>
    <cellStyle name="20% - Accent2 30 2 2 2" xfId="2147" xr:uid="{00000000-0005-0000-0000-00005A080000}"/>
    <cellStyle name="20% - Accent2 30 2 2 2 2" xfId="2148" xr:uid="{00000000-0005-0000-0000-00005B080000}"/>
    <cellStyle name="20% - Accent2 30 2 2 3" xfId="2149" xr:uid="{00000000-0005-0000-0000-00005C080000}"/>
    <cellStyle name="20% - Accent2 30 2 3" xfId="2150" xr:uid="{00000000-0005-0000-0000-00005D080000}"/>
    <cellStyle name="20% - Accent2 30 2 3 2" xfId="2151" xr:uid="{00000000-0005-0000-0000-00005E080000}"/>
    <cellStyle name="20% - Accent2 30 2 4" xfId="2152" xr:uid="{00000000-0005-0000-0000-00005F080000}"/>
    <cellStyle name="20% - Accent2 30 3" xfId="2153" xr:uid="{00000000-0005-0000-0000-000060080000}"/>
    <cellStyle name="20% - Accent2 30 3 2" xfId="2154" xr:uid="{00000000-0005-0000-0000-000061080000}"/>
    <cellStyle name="20% - Accent2 30 3 2 2" xfId="2155" xr:uid="{00000000-0005-0000-0000-000062080000}"/>
    <cellStyle name="20% - Accent2 30 3 3" xfId="2156" xr:uid="{00000000-0005-0000-0000-000063080000}"/>
    <cellStyle name="20% - Accent2 30 4" xfId="2157" xr:uid="{00000000-0005-0000-0000-000064080000}"/>
    <cellStyle name="20% - Accent2 30 4 2" xfId="2158" xr:uid="{00000000-0005-0000-0000-000065080000}"/>
    <cellStyle name="20% - Accent2 30 5" xfId="2159" xr:uid="{00000000-0005-0000-0000-000066080000}"/>
    <cellStyle name="20% - Accent2 30_draft transactions report_052009_rvsd" xfId="2160" xr:uid="{00000000-0005-0000-0000-000067080000}"/>
    <cellStyle name="20% - Accent2 31" xfId="2161" xr:uid="{00000000-0005-0000-0000-000068080000}"/>
    <cellStyle name="20% - Accent2 31 2" xfId="2162" xr:uid="{00000000-0005-0000-0000-000069080000}"/>
    <cellStyle name="20% - Accent2 31 2 2" xfId="2163" xr:uid="{00000000-0005-0000-0000-00006A080000}"/>
    <cellStyle name="20% - Accent2 31 2 2 2" xfId="2164" xr:uid="{00000000-0005-0000-0000-00006B080000}"/>
    <cellStyle name="20% - Accent2 31 2 2 2 2" xfId="2165" xr:uid="{00000000-0005-0000-0000-00006C080000}"/>
    <cellStyle name="20% - Accent2 31 2 2 3" xfId="2166" xr:uid="{00000000-0005-0000-0000-00006D080000}"/>
    <cellStyle name="20% - Accent2 31 2 3" xfId="2167" xr:uid="{00000000-0005-0000-0000-00006E080000}"/>
    <cellStyle name="20% - Accent2 31 2 3 2" xfId="2168" xr:uid="{00000000-0005-0000-0000-00006F080000}"/>
    <cellStyle name="20% - Accent2 31 2 4" xfId="2169" xr:uid="{00000000-0005-0000-0000-000070080000}"/>
    <cellStyle name="20% - Accent2 31 3" xfId="2170" xr:uid="{00000000-0005-0000-0000-000071080000}"/>
    <cellStyle name="20% - Accent2 31 3 2" xfId="2171" xr:uid="{00000000-0005-0000-0000-000072080000}"/>
    <cellStyle name="20% - Accent2 31 3 2 2" xfId="2172" xr:uid="{00000000-0005-0000-0000-000073080000}"/>
    <cellStyle name="20% - Accent2 31 3 3" xfId="2173" xr:uid="{00000000-0005-0000-0000-000074080000}"/>
    <cellStyle name="20% - Accent2 31 4" xfId="2174" xr:uid="{00000000-0005-0000-0000-000075080000}"/>
    <cellStyle name="20% - Accent2 31 4 2" xfId="2175" xr:uid="{00000000-0005-0000-0000-000076080000}"/>
    <cellStyle name="20% - Accent2 31 5" xfId="2176" xr:uid="{00000000-0005-0000-0000-000077080000}"/>
    <cellStyle name="20% - Accent2 31_draft transactions report_052009_rvsd" xfId="2177" xr:uid="{00000000-0005-0000-0000-000078080000}"/>
    <cellStyle name="20% - Accent2 32" xfId="2178" xr:uid="{00000000-0005-0000-0000-000079080000}"/>
    <cellStyle name="20% - Accent2 32 2" xfId="2179" xr:uid="{00000000-0005-0000-0000-00007A080000}"/>
    <cellStyle name="20% - Accent2 32 2 2" xfId="2180" xr:uid="{00000000-0005-0000-0000-00007B080000}"/>
    <cellStyle name="20% - Accent2 32 2 2 2" xfId="2181" xr:uid="{00000000-0005-0000-0000-00007C080000}"/>
    <cellStyle name="20% - Accent2 32 2 2 2 2" xfId="2182" xr:uid="{00000000-0005-0000-0000-00007D080000}"/>
    <cellStyle name="20% - Accent2 32 2 2 3" xfId="2183" xr:uid="{00000000-0005-0000-0000-00007E080000}"/>
    <cellStyle name="20% - Accent2 32 2 3" xfId="2184" xr:uid="{00000000-0005-0000-0000-00007F080000}"/>
    <cellStyle name="20% - Accent2 32 2 3 2" xfId="2185" xr:uid="{00000000-0005-0000-0000-000080080000}"/>
    <cellStyle name="20% - Accent2 32 2 4" xfId="2186" xr:uid="{00000000-0005-0000-0000-000081080000}"/>
    <cellStyle name="20% - Accent2 32 3" xfId="2187" xr:uid="{00000000-0005-0000-0000-000082080000}"/>
    <cellStyle name="20% - Accent2 32 3 2" xfId="2188" xr:uid="{00000000-0005-0000-0000-000083080000}"/>
    <cellStyle name="20% - Accent2 32 3 2 2" xfId="2189" xr:uid="{00000000-0005-0000-0000-000084080000}"/>
    <cellStyle name="20% - Accent2 32 3 3" xfId="2190" xr:uid="{00000000-0005-0000-0000-000085080000}"/>
    <cellStyle name="20% - Accent2 32 4" xfId="2191" xr:uid="{00000000-0005-0000-0000-000086080000}"/>
    <cellStyle name="20% - Accent2 32 4 2" xfId="2192" xr:uid="{00000000-0005-0000-0000-000087080000}"/>
    <cellStyle name="20% - Accent2 32 5" xfId="2193" xr:uid="{00000000-0005-0000-0000-000088080000}"/>
    <cellStyle name="20% - Accent2 32_draft transactions report_052009_rvsd" xfId="2194" xr:uid="{00000000-0005-0000-0000-000089080000}"/>
    <cellStyle name="20% - Accent2 33" xfId="2195" xr:uid="{00000000-0005-0000-0000-00008A080000}"/>
    <cellStyle name="20% - Accent2 33 2" xfId="2196" xr:uid="{00000000-0005-0000-0000-00008B080000}"/>
    <cellStyle name="20% - Accent2 33 2 2" xfId="2197" xr:uid="{00000000-0005-0000-0000-00008C080000}"/>
    <cellStyle name="20% - Accent2 33 2 2 2" xfId="2198" xr:uid="{00000000-0005-0000-0000-00008D080000}"/>
    <cellStyle name="20% - Accent2 33 2 3" xfId="2199" xr:uid="{00000000-0005-0000-0000-00008E080000}"/>
    <cellStyle name="20% - Accent2 33 3" xfId="2200" xr:uid="{00000000-0005-0000-0000-00008F080000}"/>
    <cellStyle name="20% - Accent2 33 3 2" xfId="2201" xr:uid="{00000000-0005-0000-0000-000090080000}"/>
    <cellStyle name="20% - Accent2 33 4" xfId="2202" xr:uid="{00000000-0005-0000-0000-000091080000}"/>
    <cellStyle name="20% - Accent2 34" xfId="2203" xr:uid="{00000000-0005-0000-0000-000092080000}"/>
    <cellStyle name="20% - Accent2 34 2" xfId="2204" xr:uid="{00000000-0005-0000-0000-000093080000}"/>
    <cellStyle name="20% - Accent2 34 2 2" xfId="2205" xr:uid="{00000000-0005-0000-0000-000094080000}"/>
    <cellStyle name="20% - Accent2 34 2 2 2" xfId="2206" xr:uid="{00000000-0005-0000-0000-000095080000}"/>
    <cellStyle name="20% - Accent2 34 2 3" xfId="2207" xr:uid="{00000000-0005-0000-0000-000096080000}"/>
    <cellStyle name="20% - Accent2 34 3" xfId="2208" xr:uid="{00000000-0005-0000-0000-000097080000}"/>
    <cellStyle name="20% - Accent2 34 3 2" xfId="2209" xr:uid="{00000000-0005-0000-0000-000098080000}"/>
    <cellStyle name="20% - Accent2 34 4" xfId="2210" xr:uid="{00000000-0005-0000-0000-000099080000}"/>
    <cellStyle name="20% - Accent2 35" xfId="2211" xr:uid="{00000000-0005-0000-0000-00009A080000}"/>
    <cellStyle name="20% - Accent2 35 2" xfId="2212" xr:uid="{00000000-0005-0000-0000-00009B080000}"/>
    <cellStyle name="20% - Accent2 35 2 2" xfId="2213" xr:uid="{00000000-0005-0000-0000-00009C080000}"/>
    <cellStyle name="20% - Accent2 35 2 2 2" xfId="2214" xr:uid="{00000000-0005-0000-0000-00009D080000}"/>
    <cellStyle name="20% - Accent2 35 2 3" xfId="2215" xr:uid="{00000000-0005-0000-0000-00009E080000}"/>
    <cellStyle name="20% - Accent2 35 3" xfId="2216" xr:uid="{00000000-0005-0000-0000-00009F080000}"/>
    <cellStyle name="20% - Accent2 35 3 2" xfId="2217" xr:uid="{00000000-0005-0000-0000-0000A0080000}"/>
    <cellStyle name="20% - Accent2 35 4" xfId="2218" xr:uid="{00000000-0005-0000-0000-0000A1080000}"/>
    <cellStyle name="20% - Accent2 36" xfId="2219" xr:uid="{00000000-0005-0000-0000-0000A2080000}"/>
    <cellStyle name="20% - Accent2 36 2" xfId="2220" xr:uid="{00000000-0005-0000-0000-0000A3080000}"/>
    <cellStyle name="20% - Accent2 36 2 2" xfId="2221" xr:uid="{00000000-0005-0000-0000-0000A4080000}"/>
    <cellStyle name="20% - Accent2 36 2 2 2" xfId="2222" xr:uid="{00000000-0005-0000-0000-0000A5080000}"/>
    <cellStyle name="20% - Accent2 36 2 3" xfId="2223" xr:uid="{00000000-0005-0000-0000-0000A6080000}"/>
    <cellStyle name="20% - Accent2 36 3" xfId="2224" xr:uid="{00000000-0005-0000-0000-0000A7080000}"/>
    <cellStyle name="20% - Accent2 36 3 2" xfId="2225" xr:uid="{00000000-0005-0000-0000-0000A8080000}"/>
    <cellStyle name="20% - Accent2 36 4" xfId="2226" xr:uid="{00000000-0005-0000-0000-0000A9080000}"/>
    <cellStyle name="20% - Accent2 37" xfId="2227" xr:uid="{00000000-0005-0000-0000-0000AA080000}"/>
    <cellStyle name="20% - Accent2 37 2" xfId="2228" xr:uid="{00000000-0005-0000-0000-0000AB080000}"/>
    <cellStyle name="20% - Accent2 37 2 2" xfId="2229" xr:uid="{00000000-0005-0000-0000-0000AC080000}"/>
    <cellStyle name="20% - Accent2 37 2 2 2" xfId="2230" xr:uid="{00000000-0005-0000-0000-0000AD080000}"/>
    <cellStyle name="20% - Accent2 37 2 3" xfId="2231" xr:uid="{00000000-0005-0000-0000-0000AE080000}"/>
    <cellStyle name="20% - Accent2 37 3" xfId="2232" xr:uid="{00000000-0005-0000-0000-0000AF080000}"/>
    <cellStyle name="20% - Accent2 37 3 2" xfId="2233" xr:uid="{00000000-0005-0000-0000-0000B0080000}"/>
    <cellStyle name="20% - Accent2 37 4" xfId="2234" xr:uid="{00000000-0005-0000-0000-0000B1080000}"/>
    <cellStyle name="20% - Accent2 38" xfId="2235" xr:uid="{00000000-0005-0000-0000-0000B2080000}"/>
    <cellStyle name="20% - Accent2 38 2" xfId="2236" xr:uid="{00000000-0005-0000-0000-0000B3080000}"/>
    <cellStyle name="20% - Accent2 38 2 2" xfId="2237" xr:uid="{00000000-0005-0000-0000-0000B4080000}"/>
    <cellStyle name="20% - Accent2 38 2 2 2" xfId="2238" xr:uid="{00000000-0005-0000-0000-0000B5080000}"/>
    <cellStyle name="20% - Accent2 38 2 3" xfId="2239" xr:uid="{00000000-0005-0000-0000-0000B6080000}"/>
    <cellStyle name="20% - Accent2 38 3" xfId="2240" xr:uid="{00000000-0005-0000-0000-0000B7080000}"/>
    <cellStyle name="20% - Accent2 38 3 2" xfId="2241" xr:uid="{00000000-0005-0000-0000-0000B8080000}"/>
    <cellStyle name="20% - Accent2 38 4" xfId="2242" xr:uid="{00000000-0005-0000-0000-0000B9080000}"/>
    <cellStyle name="20% - Accent2 39" xfId="2243" xr:uid="{00000000-0005-0000-0000-0000BA080000}"/>
    <cellStyle name="20% - Accent2 39 2" xfId="2244" xr:uid="{00000000-0005-0000-0000-0000BB080000}"/>
    <cellStyle name="20% - Accent2 39 2 2" xfId="2245" xr:uid="{00000000-0005-0000-0000-0000BC080000}"/>
    <cellStyle name="20% - Accent2 39 2 2 2" xfId="2246" xr:uid="{00000000-0005-0000-0000-0000BD080000}"/>
    <cellStyle name="20% - Accent2 39 2 3" xfId="2247" xr:uid="{00000000-0005-0000-0000-0000BE080000}"/>
    <cellStyle name="20% - Accent2 39 3" xfId="2248" xr:uid="{00000000-0005-0000-0000-0000BF080000}"/>
    <cellStyle name="20% - Accent2 39 3 2" xfId="2249" xr:uid="{00000000-0005-0000-0000-0000C0080000}"/>
    <cellStyle name="20% - Accent2 39 4" xfId="2250" xr:uid="{00000000-0005-0000-0000-0000C1080000}"/>
    <cellStyle name="20% - Accent2 4" xfId="2251" xr:uid="{00000000-0005-0000-0000-0000C2080000}"/>
    <cellStyle name="20% - Accent2 4 2" xfId="2252" xr:uid="{00000000-0005-0000-0000-0000C3080000}"/>
    <cellStyle name="20% - Accent2 4 2 2" xfId="2253" xr:uid="{00000000-0005-0000-0000-0000C4080000}"/>
    <cellStyle name="20% - Accent2 4 2 2 2" xfId="2254" xr:uid="{00000000-0005-0000-0000-0000C5080000}"/>
    <cellStyle name="20% - Accent2 4 2 2 2 2" xfId="2255" xr:uid="{00000000-0005-0000-0000-0000C6080000}"/>
    <cellStyle name="20% - Accent2 4 2 2 2 2 2" xfId="2256" xr:uid="{00000000-0005-0000-0000-0000C7080000}"/>
    <cellStyle name="20% - Accent2 4 2 2 2 3" xfId="2257" xr:uid="{00000000-0005-0000-0000-0000C8080000}"/>
    <cellStyle name="20% - Accent2 4 2 2 3" xfId="2258" xr:uid="{00000000-0005-0000-0000-0000C9080000}"/>
    <cellStyle name="20% - Accent2 4 2 2 3 2" xfId="2259" xr:uid="{00000000-0005-0000-0000-0000CA080000}"/>
    <cellStyle name="20% - Accent2 4 2 2 4" xfId="2260" xr:uid="{00000000-0005-0000-0000-0000CB080000}"/>
    <cellStyle name="20% - Accent2 4 2 3" xfId="2261" xr:uid="{00000000-0005-0000-0000-0000CC080000}"/>
    <cellStyle name="20% - Accent2 4 2 3 2" xfId="2262" xr:uid="{00000000-0005-0000-0000-0000CD080000}"/>
    <cellStyle name="20% - Accent2 4 2 3 2 2" xfId="2263" xr:uid="{00000000-0005-0000-0000-0000CE080000}"/>
    <cellStyle name="20% - Accent2 4 2 3 3" xfId="2264" xr:uid="{00000000-0005-0000-0000-0000CF080000}"/>
    <cellStyle name="20% - Accent2 4 2 4" xfId="2265" xr:uid="{00000000-0005-0000-0000-0000D0080000}"/>
    <cellStyle name="20% - Accent2 4 2 4 2" xfId="2266" xr:uid="{00000000-0005-0000-0000-0000D1080000}"/>
    <cellStyle name="20% - Accent2 4 2 5" xfId="2267" xr:uid="{00000000-0005-0000-0000-0000D2080000}"/>
    <cellStyle name="20% - Accent2 4 2_draft transactions report_052009_rvsd" xfId="2268" xr:uid="{00000000-0005-0000-0000-0000D3080000}"/>
    <cellStyle name="20% - Accent2 4 3" xfId="2269" xr:uid="{00000000-0005-0000-0000-0000D4080000}"/>
    <cellStyle name="20% - Accent2 4 3 2" xfId="2270" xr:uid="{00000000-0005-0000-0000-0000D5080000}"/>
    <cellStyle name="20% - Accent2 4 3 2 2" xfId="2271" xr:uid="{00000000-0005-0000-0000-0000D6080000}"/>
    <cellStyle name="20% - Accent2 4 3 2 2 2" xfId="2272" xr:uid="{00000000-0005-0000-0000-0000D7080000}"/>
    <cellStyle name="20% - Accent2 4 3 2 3" xfId="2273" xr:uid="{00000000-0005-0000-0000-0000D8080000}"/>
    <cellStyle name="20% - Accent2 4 3 3" xfId="2274" xr:uid="{00000000-0005-0000-0000-0000D9080000}"/>
    <cellStyle name="20% - Accent2 4 3 3 2" xfId="2275" xr:uid="{00000000-0005-0000-0000-0000DA080000}"/>
    <cellStyle name="20% - Accent2 4 3 4" xfId="2276" xr:uid="{00000000-0005-0000-0000-0000DB080000}"/>
    <cellStyle name="20% - Accent2 4 4" xfId="2277" xr:uid="{00000000-0005-0000-0000-0000DC080000}"/>
    <cellStyle name="20% - Accent2 4 4 2" xfId="2278" xr:uid="{00000000-0005-0000-0000-0000DD080000}"/>
    <cellStyle name="20% - Accent2 4 4 2 2" xfId="2279" xr:uid="{00000000-0005-0000-0000-0000DE080000}"/>
    <cellStyle name="20% - Accent2 4 4 3" xfId="2280" xr:uid="{00000000-0005-0000-0000-0000DF080000}"/>
    <cellStyle name="20% - Accent2 4 5" xfId="2281" xr:uid="{00000000-0005-0000-0000-0000E0080000}"/>
    <cellStyle name="20% - Accent2 4 5 2" xfId="2282" xr:uid="{00000000-0005-0000-0000-0000E1080000}"/>
    <cellStyle name="20% - Accent2 4 6" xfId="2283" xr:uid="{00000000-0005-0000-0000-0000E2080000}"/>
    <cellStyle name="20% - Accent2 4_draft transactions report_052009_rvsd" xfId="2284" xr:uid="{00000000-0005-0000-0000-0000E3080000}"/>
    <cellStyle name="20% - Accent2 40" xfId="2285" xr:uid="{00000000-0005-0000-0000-0000E4080000}"/>
    <cellStyle name="20% - Accent2 40 2" xfId="2286" xr:uid="{00000000-0005-0000-0000-0000E5080000}"/>
    <cellStyle name="20% - Accent2 40 2 2" xfId="2287" xr:uid="{00000000-0005-0000-0000-0000E6080000}"/>
    <cellStyle name="20% - Accent2 40 2 2 2" xfId="2288" xr:uid="{00000000-0005-0000-0000-0000E7080000}"/>
    <cellStyle name="20% - Accent2 40 2 3" xfId="2289" xr:uid="{00000000-0005-0000-0000-0000E8080000}"/>
    <cellStyle name="20% - Accent2 40 3" xfId="2290" xr:uid="{00000000-0005-0000-0000-0000E9080000}"/>
    <cellStyle name="20% - Accent2 40 3 2" xfId="2291" xr:uid="{00000000-0005-0000-0000-0000EA080000}"/>
    <cellStyle name="20% - Accent2 40 4" xfId="2292" xr:uid="{00000000-0005-0000-0000-0000EB080000}"/>
    <cellStyle name="20% - Accent2 41" xfId="2293" xr:uid="{00000000-0005-0000-0000-0000EC080000}"/>
    <cellStyle name="20% - Accent2 41 2" xfId="2294" xr:uid="{00000000-0005-0000-0000-0000ED080000}"/>
    <cellStyle name="20% - Accent2 41 2 2" xfId="2295" xr:uid="{00000000-0005-0000-0000-0000EE080000}"/>
    <cellStyle name="20% - Accent2 41 2 2 2" xfId="2296" xr:uid="{00000000-0005-0000-0000-0000EF080000}"/>
    <cellStyle name="20% - Accent2 41 2 3" xfId="2297" xr:uid="{00000000-0005-0000-0000-0000F0080000}"/>
    <cellStyle name="20% - Accent2 41 3" xfId="2298" xr:uid="{00000000-0005-0000-0000-0000F1080000}"/>
    <cellStyle name="20% - Accent2 41 3 2" xfId="2299" xr:uid="{00000000-0005-0000-0000-0000F2080000}"/>
    <cellStyle name="20% - Accent2 41 4" xfId="2300" xr:uid="{00000000-0005-0000-0000-0000F3080000}"/>
    <cellStyle name="20% - Accent2 42" xfId="2301" xr:uid="{00000000-0005-0000-0000-0000F4080000}"/>
    <cellStyle name="20% - Accent2 42 2" xfId="2302" xr:uid="{00000000-0005-0000-0000-0000F5080000}"/>
    <cellStyle name="20% - Accent2 42 2 2" xfId="2303" xr:uid="{00000000-0005-0000-0000-0000F6080000}"/>
    <cellStyle name="20% - Accent2 42 2 2 2" xfId="2304" xr:uid="{00000000-0005-0000-0000-0000F7080000}"/>
    <cellStyle name="20% - Accent2 42 2 3" xfId="2305" xr:uid="{00000000-0005-0000-0000-0000F8080000}"/>
    <cellStyle name="20% - Accent2 42 3" xfId="2306" xr:uid="{00000000-0005-0000-0000-0000F9080000}"/>
    <cellStyle name="20% - Accent2 42 3 2" xfId="2307" xr:uid="{00000000-0005-0000-0000-0000FA080000}"/>
    <cellStyle name="20% - Accent2 42 4" xfId="2308" xr:uid="{00000000-0005-0000-0000-0000FB080000}"/>
    <cellStyle name="20% - Accent2 43" xfId="2309" xr:uid="{00000000-0005-0000-0000-0000FC080000}"/>
    <cellStyle name="20% - Accent2 43 2" xfId="2310" xr:uid="{00000000-0005-0000-0000-0000FD080000}"/>
    <cellStyle name="20% - Accent2 43 2 2" xfId="2311" xr:uid="{00000000-0005-0000-0000-0000FE080000}"/>
    <cellStyle name="20% - Accent2 43 2 2 2" xfId="2312" xr:uid="{00000000-0005-0000-0000-0000FF080000}"/>
    <cellStyle name="20% - Accent2 43 2 3" xfId="2313" xr:uid="{00000000-0005-0000-0000-000000090000}"/>
    <cellStyle name="20% - Accent2 43 3" xfId="2314" xr:uid="{00000000-0005-0000-0000-000001090000}"/>
    <cellStyle name="20% - Accent2 43 3 2" xfId="2315" xr:uid="{00000000-0005-0000-0000-000002090000}"/>
    <cellStyle name="20% - Accent2 43 4" xfId="2316" xr:uid="{00000000-0005-0000-0000-000003090000}"/>
    <cellStyle name="20% - Accent2 44" xfId="2317" xr:uid="{00000000-0005-0000-0000-000004090000}"/>
    <cellStyle name="20% - Accent2 44 2" xfId="2318" xr:uid="{00000000-0005-0000-0000-000005090000}"/>
    <cellStyle name="20% - Accent2 44 2 2" xfId="2319" xr:uid="{00000000-0005-0000-0000-000006090000}"/>
    <cellStyle name="20% - Accent2 44 2 2 2" xfId="2320" xr:uid="{00000000-0005-0000-0000-000007090000}"/>
    <cellStyle name="20% - Accent2 44 2 3" xfId="2321" xr:uid="{00000000-0005-0000-0000-000008090000}"/>
    <cellStyle name="20% - Accent2 44 3" xfId="2322" xr:uid="{00000000-0005-0000-0000-000009090000}"/>
    <cellStyle name="20% - Accent2 44 3 2" xfId="2323" xr:uid="{00000000-0005-0000-0000-00000A090000}"/>
    <cellStyle name="20% - Accent2 44 4" xfId="2324" xr:uid="{00000000-0005-0000-0000-00000B090000}"/>
    <cellStyle name="20% - Accent2 45" xfId="2325" xr:uid="{00000000-0005-0000-0000-00000C090000}"/>
    <cellStyle name="20% - Accent2 45 2" xfId="2326" xr:uid="{00000000-0005-0000-0000-00000D090000}"/>
    <cellStyle name="20% - Accent2 45 2 2" xfId="2327" xr:uid="{00000000-0005-0000-0000-00000E090000}"/>
    <cellStyle name="20% - Accent2 45 2 2 2" xfId="2328" xr:uid="{00000000-0005-0000-0000-00000F090000}"/>
    <cellStyle name="20% - Accent2 45 2 3" xfId="2329" xr:uid="{00000000-0005-0000-0000-000010090000}"/>
    <cellStyle name="20% - Accent2 45 3" xfId="2330" xr:uid="{00000000-0005-0000-0000-000011090000}"/>
    <cellStyle name="20% - Accent2 45 3 2" xfId="2331" xr:uid="{00000000-0005-0000-0000-000012090000}"/>
    <cellStyle name="20% - Accent2 45 4" xfId="2332" xr:uid="{00000000-0005-0000-0000-000013090000}"/>
    <cellStyle name="20% - Accent2 46" xfId="2333" xr:uid="{00000000-0005-0000-0000-000014090000}"/>
    <cellStyle name="20% - Accent2 46 2" xfId="2334" xr:uid="{00000000-0005-0000-0000-000015090000}"/>
    <cellStyle name="20% - Accent2 46 2 2" xfId="2335" xr:uid="{00000000-0005-0000-0000-000016090000}"/>
    <cellStyle name="20% - Accent2 46 2 2 2" xfId="2336" xr:uid="{00000000-0005-0000-0000-000017090000}"/>
    <cellStyle name="20% - Accent2 46 2 3" xfId="2337" xr:uid="{00000000-0005-0000-0000-000018090000}"/>
    <cellStyle name="20% - Accent2 46 3" xfId="2338" xr:uid="{00000000-0005-0000-0000-000019090000}"/>
    <cellStyle name="20% - Accent2 46 3 2" xfId="2339" xr:uid="{00000000-0005-0000-0000-00001A090000}"/>
    <cellStyle name="20% - Accent2 46 4" xfId="2340" xr:uid="{00000000-0005-0000-0000-00001B090000}"/>
    <cellStyle name="20% - Accent2 47" xfId="2341" xr:uid="{00000000-0005-0000-0000-00001C090000}"/>
    <cellStyle name="20% - Accent2 47 2" xfId="2342" xr:uid="{00000000-0005-0000-0000-00001D090000}"/>
    <cellStyle name="20% - Accent2 47 2 2" xfId="2343" xr:uid="{00000000-0005-0000-0000-00001E090000}"/>
    <cellStyle name="20% - Accent2 47 2 2 2" xfId="2344" xr:uid="{00000000-0005-0000-0000-00001F090000}"/>
    <cellStyle name="20% - Accent2 47 2 3" xfId="2345" xr:uid="{00000000-0005-0000-0000-000020090000}"/>
    <cellStyle name="20% - Accent2 47 3" xfId="2346" xr:uid="{00000000-0005-0000-0000-000021090000}"/>
    <cellStyle name="20% - Accent2 47 3 2" xfId="2347" xr:uid="{00000000-0005-0000-0000-000022090000}"/>
    <cellStyle name="20% - Accent2 47 4" xfId="2348" xr:uid="{00000000-0005-0000-0000-000023090000}"/>
    <cellStyle name="20% - Accent2 48" xfId="2349" xr:uid="{00000000-0005-0000-0000-000024090000}"/>
    <cellStyle name="20% - Accent2 48 2" xfId="2350" xr:uid="{00000000-0005-0000-0000-000025090000}"/>
    <cellStyle name="20% - Accent2 48 2 2" xfId="2351" xr:uid="{00000000-0005-0000-0000-000026090000}"/>
    <cellStyle name="20% - Accent2 48 2 2 2" xfId="2352" xr:uid="{00000000-0005-0000-0000-000027090000}"/>
    <cellStyle name="20% - Accent2 48 2 3" xfId="2353" xr:uid="{00000000-0005-0000-0000-000028090000}"/>
    <cellStyle name="20% - Accent2 48 3" xfId="2354" xr:uid="{00000000-0005-0000-0000-000029090000}"/>
    <cellStyle name="20% - Accent2 48 3 2" xfId="2355" xr:uid="{00000000-0005-0000-0000-00002A090000}"/>
    <cellStyle name="20% - Accent2 48 4" xfId="2356" xr:uid="{00000000-0005-0000-0000-00002B090000}"/>
    <cellStyle name="20% - Accent2 49" xfId="2357" xr:uid="{00000000-0005-0000-0000-00002C090000}"/>
    <cellStyle name="20% - Accent2 49 2" xfId="2358" xr:uid="{00000000-0005-0000-0000-00002D090000}"/>
    <cellStyle name="20% - Accent2 49 2 2" xfId="2359" xr:uid="{00000000-0005-0000-0000-00002E090000}"/>
    <cellStyle name="20% - Accent2 49 2 2 2" xfId="2360" xr:uid="{00000000-0005-0000-0000-00002F090000}"/>
    <cellStyle name="20% - Accent2 49 2 3" xfId="2361" xr:uid="{00000000-0005-0000-0000-000030090000}"/>
    <cellStyle name="20% - Accent2 49 3" xfId="2362" xr:uid="{00000000-0005-0000-0000-000031090000}"/>
    <cellStyle name="20% - Accent2 49 3 2" xfId="2363" xr:uid="{00000000-0005-0000-0000-000032090000}"/>
    <cellStyle name="20% - Accent2 49 4" xfId="2364" xr:uid="{00000000-0005-0000-0000-000033090000}"/>
    <cellStyle name="20% - Accent2 5" xfId="2365" xr:uid="{00000000-0005-0000-0000-000034090000}"/>
    <cellStyle name="20% - Accent2 5 2" xfId="2366" xr:uid="{00000000-0005-0000-0000-000035090000}"/>
    <cellStyle name="20% - Accent2 5 2 2" xfId="2367" xr:uid="{00000000-0005-0000-0000-000036090000}"/>
    <cellStyle name="20% - Accent2 5 2 2 2" xfId="2368" xr:uid="{00000000-0005-0000-0000-000037090000}"/>
    <cellStyle name="20% - Accent2 5 2 2 2 2" xfId="2369" xr:uid="{00000000-0005-0000-0000-000038090000}"/>
    <cellStyle name="20% - Accent2 5 2 2 2 2 2" xfId="2370" xr:uid="{00000000-0005-0000-0000-000039090000}"/>
    <cellStyle name="20% - Accent2 5 2 2 2 3" xfId="2371" xr:uid="{00000000-0005-0000-0000-00003A090000}"/>
    <cellStyle name="20% - Accent2 5 2 2 3" xfId="2372" xr:uid="{00000000-0005-0000-0000-00003B090000}"/>
    <cellStyle name="20% - Accent2 5 2 2 3 2" xfId="2373" xr:uid="{00000000-0005-0000-0000-00003C090000}"/>
    <cellStyle name="20% - Accent2 5 2 2 4" xfId="2374" xr:uid="{00000000-0005-0000-0000-00003D090000}"/>
    <cellStyle name="20% - Accent2 5 2 3" xfId="2375" xr:uid="{00000000-0005-0000-0000-00003E090000}"/>
    <cellStyle name="20% - Accent2 5 2 3 2" xfId="2376" xr:uid="{00000000-0005-0000-0000-00003F090000}"/>
    <cellStyle name="20% - Accent2 5 2 3 2 2" xfId="2377" xr:uid="{00000000-0005-0000-0000-000040090000}"/>
    <cellStyle name="20% - Accent2 5 2 3 3" xfId="2378" xr:uid="{00000000-0005-0000-0000-000041090000}"/>
    <cellStyle name="20% - Accent2 5 2 4" xfId="2379" xr:uid="{00000000-0005-0000-0000-000042090000}"/>
    <cellStyle name="20% - Accent2 5 2 4 2" xfId="2380" xr:uid="{00000000-0005-0000-0000-000043090000}"/>
    <cellStyle name="20% - Accent2 5 2 5" xfId="2381" xr:uid="{00000000-0005-0000-0000-000044090000}"/>
    <cellStyle name="20% - Accent2 5 2_draft transactions report_052009_rvsd" xfId="2382" xr:uid="{00000000-0005-0000-0000-000045090000}"/>
    <cellStyle name="20% - Accent2 5 3" xfId="2383" xr:uid="{00000000-0005-0000-0000-000046090000}"/>
    <cellStyle name="20% - Accent2 5 3 2" xfId="2384" xr:uid="{00000000-0005-0000-0000-000047090000}"/>
    <cellStyle name="20% - Accent2 5 3 2 2" xfId="2385" xr:uid="{00000000-0005-0000-0000-000048090000}"/>
    <cellStyle name="20% - Accent2 5 3 2 2 2" xfId="2386" xr:uid="{00000000-0005-0000-0000-000049090000}"/>
    <cellStyle name="20% - Accent2 5 3 2 3" xfId="2387" xr:uid="{00000000-0005-0000-0000-00004A090000}"/>
    <cellStyle name="20% - Accent2 5 3 3" xfId="2388" xr:uid="{00000000-0005-0000-0000-00004B090000}"/>
    <cellStyle name="20% - Accent2 5 3 3 2" xfId="2389" xr:uid="{00000000-0005-0000-0000-00004C090000}"/>
    <cellStyle name="20% - Accent2 5 3 4" xfId="2390" xr:uid="{00000000-0005-0000-0000-00004D090000}"/>
    <cellStyle name="20% - Accent2 5 4" xfId="2391" xr:uid="{00000000-0005-0000-0000-00004E090000}"/>
    <cellStyle name="20% - Accent2 5 4 2" xfId="2392" xr:uid="{00000000-0005-0000-0000-00004F090000}"/>
    <cellStyle name="20% - Accent2 5 4 2 2" xfId="2393" xr:uid="{00000000-0005-0000-0000-000050090000}"/>
    <cellStyle name="20% - Accent2 5 4 3" xfId="2394" xr:uid="{00000000-0005-0000-0000-000051090000}"/>
    <cellStyle name="20% - Accent2 5 5" xfId="2395" xr:uid="{00000000-0005-0000-0000-000052090000}"/>
    <cellStyle name="20% - Accent2 5 5 2" xfId="2396" xr:uid="{00000000-0005-0000-0000-000053090000}"/>
    <cellStyle name="20% - Accent2 5 6" xfId="2397" xr:uid="{00000000-0005-0000-0000-000054090000}"/>
    <cellStyle name="20% - Accent2 5_draft transactions report_052009_rvsd" xfId="2398" xr:uid="{00000000-0005-0000-0000-000055090000}"/>
    <cellStyle name="20% - Accent2 50" xfId="2399" xr:uid="{00000000-0005-0000-0000-000056090000}"/>
    <cellStyle name="20% - Accent2 50 2" xfId="2400" xr:uid="{00000000-0005-0000-0000-000057090000}"/>
    <cellStyle name="20% - Accent2 50 2 2" xfId="2401" xr:uid="{00000000-0005-0000-0000-000058090000}"/>
    <cellStyle name="20% - Accent2 50 2 2 2" xfId="2402" xr:uid="{00000000-0005-0000-0000-000059090000}"/>
    <cellStyle name="20% - Accent2 50 2 3" xfId="2403" xr:uid="{00000000-0005-0000-0000-00005A090000}"/>
    <cellStyle name="20% - Accent2 50 3" xfId="2404" xr:uid="{00000000-0005-0000-0000-00005B090000}"/>
    <cellStyle name="20% - Accent2 50 3 2" xfId="2405" xr:uid="{00000000-0005-0000-0000-00005C090000}"/>
    <cellStyle name="20% - Accent2 50 4" xfId="2406" xr:uid="{00000000-0005-0000-0000-00005D090000}"/>
    <cellStyle name="20% - Accent2 51" xfId="2407" xr:uid="{00000000-0005-0000-0000-00005E090000}"/>
    <cellStyle name="20% - Accent2 51 2" xfId="2408" xr:uid="{00000000-0005-0000-0000-00005F090000}"/>
    <cellStyle name="20% - Accent2 51 2 2" xfId="2409" xr:uid="{00000000-0005-0000-0000-000060090000}"/>
    <cellStyle name="20% - Accent2 51 2 2 2" xfId="2410" xr:uid="{00000000-0005-0000-0000-000061090000}"/>
    <cellStyle name="20% - Accent2 51 2 3" xfId="2411" xr:uid="{00000000-0005-0000-0000-000062090000}"/>
    <cellStyle name="20% - Accent2 51 3" xfId="2412" xr:uid="{00000000-0005-0000-0000-000063090000}"/>
    <cellStyle name="20% - Accent2 51 3 2" xfId="2413" xr:uid="{00000000-0005-0000-0000-000064090000}"/>
    <cellStyle name="20% - Accent2 51 4" xfId="2414" xr:uid="{00000000-0005-0000-0000-000065090000}"/>
    <cellStyle name="20% - Accent2 52" xfId="2415" xr:uid="{00000000-0005-0000-0000-000066090000}"/>
    <cellStyle name="20% - Accent2 52 2" xfId="2416" xr:uid="{00000000-0005-0000-0000-000067090000}"/>
    <cellStyle name="20% - Accent2 52 2 2" xfId="2417" xr:uid="{00000000-0005-0000-0000-000068090000}"/>
    <cellStyle name="20% - Accent2 52 2 2 2" xfId="2418" xr:uid="{00000000-0005-0000-0000-000069090000}"/>
    <cellStyle name="20% - Accent2 52 2 3" xfId="2419" xr:uid="{00000000-0005-0000-0000-00006A090000}"/>
    <cellStyle name="20% - Accent2 52 3" xfId="2420" xr:uid="{00000000-0005-0000-0000-00006B090000}"/>
    <cellStyle name="20% - Accent2 52 3 2" xfId="2421" xr:uid="{00000000-0005-0000-0000-00006C090000}"/>
    <cellStyle name="20% - Accent2 52 4" xfId="2422" xr:uid="{00000000-0005-0000-0000-00006D090000}"/>
    <cellStyle name="20% - Accent2 53" xfId="2423" xr:uid="{00000000-0005-0000-0000-00006E090000}"/>
    <cellStyle name="20% - Accent2 53 2" xfId="2424" xr:uid="{00000000-0005-0000-0000-00006F090000}"/>
    <cellStyle name="20% - Accent2 53 2 2" xfId="2425" xr:uid="{00000000-0005-0000-0000-000070090000}"/>
    <cellStyle name="20% - Accent2 53 2 2 2" xfId="2426" xr:uid="{00000000-0005-0000-0000-000071090000}"/>
    <cellStyle name="20% - Accent2 53 2 3" xfId="2427" xr:uid="{00000000-0005-0000-0000-000072090000}"/>
    <cellStyle name="20% - Accent2 53 3" xfId="2428" xr:uid="{00000000-0005-0000-0000-000073090000}"/>
    <cellStyle name="20% - Accent2 53 3 2" xfId="2429" xr:uid="{00000000-0005-0000-0000-000074090000}"/>
    <cellStyle name="20% - Accent2 53 4" xfId="2430" xr:uid="{00000000-0005-0000-0000-000075090000}"/>
    <cellStyle name="20% - Accent2 54" xfId="2431" xr:uid="{00000000-0005-0000-0000-000076090000}"/>
    <cellStyle name="20% - Accent2 54 2" xfId="2432" xr:uid="{00000000-0005-0000-0000-000077090000}"/>
    <cellStyle name="20% - Accent2 54 2 2" xfId="2433" xr:uid="{00000000-0005-0000-0000-000078090000}"/>
    <cellStyle name="20% - Accent2 54 2 2 2" xfId="2434" xr:uid="{00000000-0005-0000-0000-000079090000}"/>
    <cellStyle name="20% - Accent2 54 2 3" xfId="2435" xr:uid="{00000000-0005-0000-0000-00007A090000}"/>
    <cellStyle name="20% - Accent2 54 3" xfId="2436" xr:uid="{00000000-0005-0000-0000-00007B090000}"/>
    <cellStyle name="20% - Accent2 54 3 2" xfId="2437" xr:uid="{00000000-0005-0000-0000-00007C090000}"/>
    <cellStyle name="20% - Accent2 54 4" xfId="2438" xr:uid="{00000000-0005-0000-0000-00007D090000}"/>
    <cellStyle name="20% - Accent2 55" xfId="2439" xr:uid="{00000000-0005-0000-0000-00007E090000}"/>
    <cellStyle name="20% - Accent2 55 2" xfId="2440" xr:uid="{00000000-0005-0000-0000-00007F090000}"/>
    <cellStyle name="20% - Accent2 55 2 2" xfId="2441" xr:uid="{00000000-0005-0000-0000-000080090000}"/>
    <cellStyle name="20% - Accent2 55 2 2 2" xfId="2442" xr:uid="{00000000-0005-0000-0000-000081090000}"/>
    <cellStyle name="20% - Accent2 55 2 3" xfId="2443" xr:uid="{00000000-0005-0000-0000-000082090000}"/>
    <cellStyle name="20% - Accent2 55 3" xfId="2444" xr:uid="{00000000-0005-0000-0000-000083090000}"/>
    <cellStyle name="20% - Accent2 55 3 2" xfId="2445" xr:uid="{00000000-0005-0000-0000-000084090000}"/>
    <cellStyle name="20% - Accent2 55 4" xfId="2446" xr:uid="{00000000-0005-0000-0000-000085090000}"/>
    <cellStyle name="20% - Accent2 56" xfId="2447" xr:uid="{00000000-0005-0000-0000-000086090000}"/>
    <cellStyle name="20% - Accent2 56 2" xfId="2448" xr:uid="{00000000-0005-0000-0000-000087090000}"/>
    <cellStyle name="20% - Accent2 56 2 2" xfId="2449" xr:uid="{00000000-0005-0000-0000-000088090000}"/>
    <cellStyle name="20% - Accent2 56 2 2 2" xfId="2450" xr:uid="{00000000-0005-0000-0000-000089090000}"/>
    <cellStyle name="20% - Accent2 56 2 3" xfId="2451" xr:uid="{00000000-0005-0000-0000-00008A090000}"/>
    <cellStyle name="20% - Accent2 56 3" xfId="2452" xr:uid="{00000000-0005-0000-0000-00008B090000}"/>
    <cellStyle name="20% - Accent2 56 3 2" xfId="2453" xr:uid="{00000000-0005-0000-0000-00008C090000}"/>
    <cellStyle name="20% - Accent2 56 4" xfId="2454" xr:uid="{00000000-0005-0000-0000-00008D090000}"/>
    <cellStyle name="20% - Accent2 57" xfId="2455" xr:uid="{00000000-0005-0000-0000-00008E090000}"/>
    <cellStyle name="20% - Accent2 57 2" xfId="2456" xr:uid="{00000000-0005-0000-0000-00008F090000}"/>
    <cellStyle name="20% - Accent2 57 2 2" xfId="2457" xr:uid="{00000000-0005-0000-0000-000090090000}"/>
    <cellStyle name="20% - Accent2 57 2 2 2" xfId="2458" xr:uid="{00000000-0005-0000-0000-000091090000}"/>
    <cellStyle name="20% - Accent2 57 2 3" xfId="2459" xr:uid="{00000000-0005-0000-0000-000092090000}"/>
    <cellStyle name="20% - Accent2 57 3" xfId="2460" xr:uid="{00000000-0005-0000-0000-000093090000}"/>
    <cellStyle name="20% - Accent2 57 3 2" xfId="2461" xr:uid="{00000000-0005-0000-0000-000094090000}"/>
    <cellStyle name="20% - Accent2 57 4" xfId="2462" xr:uid="{00000000-0005-0000-0000-000095090000}"/>
    <cellStyle name="20% - Accent2 58" xfId="2463" xr:uid="{00000000-0005-0000-0000-000096090000}"/>
    <cellStyle name="20% - Accent2 58 2" xfId="2464" xr:uid="{00000000-0005-0000-0000-000097090000}"/>
    <cellStyle name="20% - Accent2 58 2 2" xfId="2465" xr:uid="{00000000-0005-0000-0000-000098090000}"/>
    <cellStyle name="20% - Accent2 58 2 2 2" xfId="2466" xr:uid="{00000000-0005-0000-0000-000099090000}"/>
    <cellStyle name="20% - Accent2 58 2 3" xfId="2467" xr:uid="{00000000-0005-0000-0000-00009A090000}"/>
    <cellStyle name="20% - Accent2 58 3" xfId="2468" xr:uid="{00000000-0005-0000-0000-00009B090000}"/>
    <cellStyle name="20% - Accent2 58 3 2" xfId="2469" xr:uid="{00000000-0005-0000-0000-00009C090000}"/>
    <cellStyle name="20% - Accent2 58 4" xfId="2470" xr:uid="{00000000-0005-0000-0000-00009D090000}"/>
    <cellStyle name="20% - Accent2 59" xfId="2471" xr:uid="{00000000-0005-0000-0000-00009E090000}"/>
    <cellStyle name="20% - Accent2 59 2" xfId="2472" xr:uid="{00000000-0005-0000-0000-00009F090000}"/>
    <cellStyle name="20% - Accent2 59 2 2" xfId="2473" xr:uid="{00000000-0005-0000-0000-0000A0090000}"/>
    <cellStyle name="20% - Accent2 59 2 2 2" xfId="2474" xr:uid="{00000000-0005-0000-0000-0000A1090000}"/>
    <cellStyle name="20% - Accent2 59 2 3" xfId="2475" xr:uid="{00000000-0005-0000-0000-0000A2090000}"/>
    <cellStyle name="20% - Accent2 59 3" xfId="2476" xr:uid="{00000000-0005-0000-0000-0000A3090000}"/>
    <cellStyle name="20% - Accent2 59 3 2" xfId="2477" xr:uid="{00000000-0005-0000-0000-0000A4090000}"/>
    <cellStyle name="20% - Accent2 59 4" xfId="2478" xr:uid="{00000000-0005-0000-0000-0000A5090000}"/>
    <cellStyle name="20% - Accent2 6" xfId="2479" xr:uid="{00000000-0005-0000-0000-0000A6090000}"/>
    <cellStyle name="20% - Accent2 6 2" xfId="2480" xr:uid="{00000000-0005-0000-0000-0000A7090000}"/>
    <cellStyle name="20% - Accent2 6 2 2" xfId="2481" xr:uid="{00000000-0005-0000-0000-0000A8090000}"/>
    <cellStyle name="20% - Accent2 6 2 2 2" xfId="2482" xr:uid="{00000000-0005-0000-0000-0000A9090000}"/>
    <cellStyle name="20% - Accent2 6 2 2 2 2" xfId="2483" xr:uid="{00000000-0005-0000-0000-0000AA090000}"/>
    <cellStyle name="20% - Accent2 6 2 2 2 2 2" xfId="2484" xr:uid="{00000000-0005-0000-0000-0000AB090000}"/>
    <cellStyle name="20% - Accent2 6 2 2 2 3" xfId="2485" xr:uid="{00000000-0005-0000-0000-0000AC090000}"/>
    <cellStyle name="20% - Accent2 6 2 2 3" xfId="2486" xr:uid="{00000000-0005-0000-0000-0000AD090000}"/>
    <cellStyle name="20% - Accent2 6 2 2 3 2" xfId="2487" xr:uid="{00000000-0005-0000-0000-0000AE090000}"/>
    <cellStyle name="20% - Accent2 6 2 2 4" xfId="2488" xr:uid="{00000000-0005-0000-0000-0000AF090000}"/>
    <cellStyle name="20% - Accent2 6 2 3" xfId="2489" xr:uid="{00000000-0005-0000-0000-0000B0090000}"/>
    <cellStyle name="20% - Accent2 6 2 3 2" xfId="2490" xr:uid="{00000000-0005-0000-0000-0000B1090000}"/>
    <cellStyle name="20% - Accent2 6 2 3 2 2" xfId="2491" xr:uid="{00000000-0005-0000-0000-0000B2090000}"/>
    <cellStyle name="20% - Accent2 6 2 3 3" xfId="2492" xr:uid="{00000000-0005-0000-0000-0000B3090000}"/>
    <cellStyle name="20% - Accent2 6 2 4" xfId="2493" xr:uid="{00000000-0005-0000-0000-0000B4090000}"/>
    <cellStyle name="20% - Accent2 6 2 4 2" xfId="2494" xr:uid="{00000000-0005-0000-0000-0000B5090000}"/>
    <cellStyle name="20% - Accent2 6 2 5" xfId="2495" xr:uid="{00000000-0005-0000-0000-0000B6090000}"/>
    <cellStyle name="20% - Accent2 6 2_draft transactions report_052009_rvsd" xfId="2496" xr:uid="{00000000-0005-0000-0000-0000B7090000}"/>
    <cellStyle name="20% - Accent2 6 3" xfId="2497" xr:uid="{00000000-0005-0000-0000-0000B8090000}"/>
    <cellStyle name="20% - Accent2 6 3 2" xfId="2498" xr:uid="{00000000-0005-0000-0000-0000B9090000}"/>
    <cellStyle name="20% - Accent2 6 3 2 2" xfId="2499" xr:uid="{00000000-0005-0000-0000-0000BA090000}"/>
    <cellStyle name="20% - Accent2 6 3 2 2 2" xfId="2500" xr:uid="{00000000-0005-0000-0000-0000BB090000}"/>
    <cellStyle name="20% - Accent2 6 3 2 3" xfId="2501" xr:uid="{00000000-0005-0000-0000-0000BC090000}"/>
    <cellStyle name="20% - Accent2 6 3 3" xfId="2502" xr:uid="{00000000-0005-0000-0000-0000BD090000}"/>
    <cellStyle name="20% - Accent2 6 3 3 2" xfId="2503" xr:uid="{00000000-0005-0000-0000-0000BE090000}"/>
    <cellStyle name="20% - Accent2 6 3 4" xfId="2504" xr:uid="{00000000-0005-0000-0000-0000BF090000}"/>
    <cellStyle name="20% - Accent2 6 4" xfId="2505" xr:uid="{00000000-0005-0000-0000-0000C0090000}"/>
    <cellStyle name="20% - Accent2 6 4 2" xfId="2506" xr:uid="{00000000-0005-0000-0000-0000C1090000}"/>
    <cellStyle name="20% - Accent2 6 4 2 2" xfId="2507" xr:uid="{00000000-0005-0000-0000-0000C2090000}"/>
    <cellStyle name="20% - Accent2 6 4 3" xfId="2508" xr:uid="{00000000-0005-0000-0000-0000C3090000}"/>
    <cellStyle name="20% - Accent2 6 5" xfId="2509" xr:uid="{00000000-0005-0000-0000-0000C4090000}"/>
    <cellStyle name="20% - Accent2 6 5 2" xfId="2510" xr:uid="{00000000-0005-0000-0000-0000C5090000}"/>
    <cellStyle name="20% - Accent2 6 6" xfId="2511" xr:uid="{00000000-0005-0000-0000-0000C6090000}"/>
    <cellStyle name="20% - Accent2 6_draft transactions report_052009_rvsd" xfId="2512" xr:uid="{00000000-0005-0000-0000-0000C7090000}"/>
    <cellStyle name="20% - Accent2 60" xfId="2513" xr:uid="{00000000-0005-0000-0000-0000C8090000}"/>
    <cellStyle name="20% - Accent2 60 2" xfId="2514" xr:uid="{00000000-0005-0000-0000-0000C9090000}"/>
    <cellStyle name="20% - Accent2 60 2 2" xfId="2515" xr:uid="{00000000-0005-0000-0000-0000CA090000}"/>
    <cellStyle name="20% - Accent2 60 2 2 2" xfId="2516" xr:uid="{00000000-0005-0000-0000-0000CB090000}"/>
    <cellStyle name="20% - Accent2 60 2 3" xfId="2517" xr:uid="{00000000-0005-0000-0000-0000CC090000}"/>
    <cellStyle name="20% - Accent2 60 3" xfId="2518" xr:uid="{00000000-0005-0000-0000-0000CD090000}"/>
    <cellStyle name="20% - Accent2 60 3 2" xfId="2519" xr:uid="{00000000-0005-0000-0000-0000CE090000}"/>
    <cellStyle name="20% - Accent2 60 4" xfId="2520" xr:uid="{00000000-0005-0000-0000-0000CF090000}"/>
    <cellStyle name="20% - Accent2 61" xfId="2521" xr:uid="{00000000-0005-0000-0000-0000D0090000}"/>
    <cellStyle name="20% - Accent2 61 2" xfId="2522" xr:uid="{00000000-0005-0000-0000-0000D1090000}"/>
    <cellStyle name="20% - Accent2 61 2 2" xfId="2523" xr:uid="{00000000-0005-0000-0000-0000D2090000}"/>
    <cellStyle name="20% - Accent2 61 2 2 2" xfId="2524" xr:uid="{00000000-0005-0000-0000-0000D3090000}"/>
    <cellStyle name="20% - Accent2 61 2 3" xfId="2525" xr:uid="{00000000-0005-0000-0000-0000D4090000}"/>
    <cellStyle name="20% - Accent2 61 3" xfId="2526" xr:uid="{00000000-0005-0000-0000-0000D5090000}"/>
    <cellStyle name="20% - Accent2 61 3 2" xfId="2527" xr:uid="{00000000-0005-0000-0000-0000D6090000}"/>
    <cellStyle name="20% - Accent2 61 4" xfId="2528" xr:uid="{00000000-0005-0000-0000-0000D7090000}"/>
    <cellStyle name="20% - Accent2 62" xfId="2529" xr:uid="{00000000-0005-0000-0000-0000D8090000}"/>
    <cellStyle name="20% - Accent2 62 2" xfId="2530" xr:uid="{00000000-0005-0000-0000-0000D9090000}"/>
    <cellStyle name="20% - Accent2 62 2 2" xfId="2531" xr:uid="{00000000-0005-0000-0000-0000DA090000}"/>
    <cellStyle name="20% - Accent2 62 2 2 2" xfId="2532" xr:uid="{00000000-0005-0000-0000-0000DB090000}"/>
    <cellStyle name="20% - Accent2 62 2 3" xfId="2533" xr:uid="{00000000-0005-0000-0000-0000DC090000}"/>
    <cellStyle name="20% - Accent2 62 3" xfId="2534" xr:uid="{00000000-0005-0000-0000-0000DD090000}"/>
    <cellStyle name="20% - Accent2 62 3 2" xfId="2535" xr:uid="{00000000-0005-0000-0000-0000DE090000}"/>
    <cellStyle name="20% - Accent2 62 4" xfId="2536" xr:uid="{00000000-0005-0000-0000-0000DF090000}"/>
    <cellStyle name="20% - Accent2 63" xfId="2537" xr:uid="{00000000-0005-0000-0000-0000E0090000}"/>
    <cellStyle name="20% - Accent2 63 2" xfId="2538" xr:uid="{00000000-0005-0000-0000-0000E1090000}"/>
    <cellStyle name="20% - Accent2 63 2 2" xfId="2539" xr:uid="{00000000-0005-0000-0000-0000E2090000}"/>
    <cellStyle name="20% - Accent2 63 2 2 2" xfId="2540" xr:uid="{00000000-0005-0000-0000-0000E3090000}"/>
    <cellStyle name="20% - Accent2 63 2 3" xfId="2541" xr:uid="{00000000-0005-0000-0000-0000E4090000}"/>
    <cellStyle name="20% - Accent2 63 3" xfId="2542" xr:uid="{00000000-0005-0000-0000-0000E5090000}"/>
    <cellStyle name="20% - Accent2 63 3 2" xfId="2543" xr:uid="{00000000-0005-0000-0000-0000E6090000}"/>
    <cellStyle name="20% - Accent2 63 4" xfId="2544" xr:uid="{00000000-0005-0000-0000-0000E7090000}"/>
    <cellStyle name="20% - Accent2 64" xfId="2545" xr:uid="{00000000-0005-0000-0000-0000E8090000}"/>
    <cellStyle name="20% - Accent2 64 2" xfId="2546" xr:uid="{00000000-0005-0000-0000-0000E9090000}"/>
    <cellStyle name="20% - Accent2 64 2 2" xfId="2547" xr:uid="{00000000-0005-0000-0000-0000EA090000}"/>
    <cellStyle name="20% - Accent2 64 2 2 2" xfId="2548" xr:uid="{00000000-0005-0000-0000-0000EB090000}"/>
    <cellStyle name="20% - Accent2 64 2 3" xfId="2549" xr:uid="{00000000-0005-0000-0000-0000EC090000}"/>
    <cellStyle name="20% - Accent2 64 3" xfId="2550" xr:uid="{00000000-0005-0000-0000-0000ED090000}"/>
    <cellStyle name="20% - Accent2 64 3 2" xfId="2551" xr:uid="{00000000-0005-0000-0000-0000EE090000}"/>
    <cellStyle name="20% - Accent2 64 4" xfId="2552" xr:uid="{00000000-0005-0000-0000-0000EF090000}"/>
    <cellStyle name="20% - Accent2 65" xfId="2553" xr:uid="{00000000-0005-0000-0000-0000F0090000}"/>
    <cellStyle name="20% - Accent2 65 2" xfId="2554" xr:uid="{00000000-0005-0000-0000-0000F1090000}"/>
    <cellStyle name="20% - Accent2 65 2 2" xfId="2555" xr:uid="{00000000-0005-0000-0000-0000F2090000}"/>
    <cellStyle name="20% - Accent2 65 2 2 2" xfId="2556" xr:uid="{00000000-0005-0000-0000-0000F3090000}"/>
    <cellStyle name="20% - Accent2 65 2 3" xfId="2557" xr:uid="{00000000-0005-0000-0000-0000F4090000}"/>
    <cellStyle name="20% - Accent2 65 3" xfId="2558" xr:uid="{00000000-0005-0000-0000-0000F5090000}"/>
    <cellStyle name="20% - Accent2 65 3 2" xfId="2559" xr:uid="{00000000-0005-0000-0000-0000F6090000}"/>
    <cellStyle name="20% - Accent2 65 4" xfId="2560" xr:uid="{00000000-0005-0000-0000-0000F7090000}"/>
    <cellStyle name="20% - Accent2 66" xfId="2561" xr:uid="{00000000-0005-0000-0000-0000F8090000}"/>
    <cellStyle name="20% - Accent2 66 2" xfId="2562" xr:uid="{00000000-0005-0000-0000-0000F9090000}"/>
    <cellStyle name="20% - Accent2 66 2 2" xfId="2563" xr:uid="{00000000-0005-0000-0000-0000FA090000}"/>
    <cellStyle name="20% - Accent2 66 2 2 2" xfId="2564" xr:uid="{00000000-0005-0000-0000-0000FB090000}"/>
    <cellStyle name="20% - Accent2 66 2 3" xfId="2565" xr:uid="{00000000-0005-0000-0000-0000FC090000}"/>
    <cellStyle name="20% - Accent2 66 3" xfId="2566" xr:uid="{00000000-0005-0000-0000-0000FD090000}"/>
    <cellStyle name="20% - Accent2 66 3 2" xfId="2567" xr:uid="{00000000-0005-0000-0000-0000FE090000}"/>
    <cellStyle name="20% - Accent2 66 4" xfId="2568" xr:uid="{00000000-0005-0000-0000-0000FF090000}"/>
    <cellStyle name="20% - Accent2 67" xfId="2569" xr:uid="{00000000-0005-0000-0000-0000000A0000}"/>
    <cellStyle name="20% - Accent2 67 2" xfId="2570" xr:uid="{00000000-0005-0000-0000-0000010A0000}"/>
    <cellStyle name="20% - Accent2 67 2 2" xfId="2571" xr:uid="{00000000-0005-0000-0000-0000020A0000}"/>
    <cellStyle name="20% - Accent2 67 2 2 2" xfId="2572" xr:uid="{00000000-0005-0000-0000-0000030A0000}"/>
    <cellStyle name="20% - Accent2 67 2 3" xfId="2573" xr:uid="{00000000-0005-0000-0000-0000040A0000}"/>
    <cellStyle name="20% - Accent2 67 3" xfId="2574" xr:uid="{00000000-0005-0000-0000-0000050A0000}"/>
    <cellStyle name="20% - Accent2 67 3 2" xfId="2575" xr:uid="{00000000-0005-0000-0000-0000060A0000}"/>
    <cellStyle name="20% - Accent2 67 4" xfId="2576" xr:uid="{00000000-0005-0000-0000-0000070A0000}"/>
    <cellStyle name="20% - Accent2 68" xfId="2577" xr:uid="{00000000-0005-0000-0000-0000080A0000}"/>
    <cellStyle name="20% - Accent2 68 2" xfId="2578" xr:uid="{00000000-0005-0000-0000-0000090A0000}"/>
    <cellStyle name="20% - Accent2 68 2 2" xfId="2579" xr:uid="{00000000-0005-0000-0000-00000A0A0000}"/>
    <cellStyle name="20% - Accent2 68 2 2 2" xfId="2580" xr:uid="{00000000-0005-0000-0000-00000B0A0000}"/>
    <cellStyle name="20% - Accent2 68 2 3" xfId="2581" xr:uid="{00000000-0005-0000-0000-00000C0A0000}"/>
    <cellStyle name="20% - Accent2 68 3" xfId="2582" xr:uid="{00000000-0005-0000-0000-00000D0A0000}"/>
    <cellStyle name="20% - Accent2 68 3 2" xfId="2583" xr:uid="{00000000-0005-0000-0000-00000E0A0000}"/>
    <cellStyle name="20% - Accent2 68 4" xfId="2584" xr:uid="{00000000-0005-0000-0000-00000F0A0000}"/>
    <cellStyle name="20% - Accent2 69" xfId="2585" xr:uid="{00000000-0005-0000-0000-0000100A0000}"/>
    <cellStyle name="20% - Accent2 69 2" xfId="2586" xr:uid="{00000000-0005-0000-0000-0000110A0000}"/>
    <cellStyle name="20% - Accent2 69 2 2" xfId="2587" xr:uid="{00000000-0005-0000-0000-0000120A0000}"/>
    <cellStyle name="20% - Accent2 69 2 2 2" xfId="2588" xr:uid="{00000000-0005-0000-0000-0000130A0000}"/>
    <cellStyle name="20% - Accent2 69 2 3" xfId="2589" xr:uid="{00000000-0005-0000-0000-0000140A0000}"/>
    <cellStyle name="20% - Accent2 69 3" xfId="2590" xr:uid="{00000000-0005-0000-0000-0000150A0000}"/>
    <cellStyle name="20% - Accent2 69 3 2" xfId="2591" xr:uid="{00000000-0005-0000-0000-0000160A0000}"/>
    <cellStyle name="20% - Accent2 69 4" xfId="2592" xr:uid="{00000000-0005-0000-0000-0000170A0000}"/>
    <cellStyle name="20% - Accent2 7" xfId="2593" xr:uid="{00000000-0005-0000-0000-0000180A0000}"/>
    <cellStyle name="20% - Accent2 7 2" xfId="2594" xr:uid="{00000000-0005-0000-0000-0000190A0000}"/>
    <cellStyle name="20% - Accent2 7 2 2" xfId="2595" xr:uid="{00000000-0005-0000-0000-00001A0A0000}"/>
    <cellStyle name="20% - Accent2 7 2 2 2" xfId="2596" xr:uid="{00000000-0005-0000-0000-00001B0A0000}"/>
    <cellStyle name="20% - Accent2 7 2 2 2 2" xfId="2597" xr:uid="{00000000-0005-0000-0000-00001C0A0000}"/>
    <cellStyle name="20% - Accent2 7 2 2 2 2 2" xfId="2598" xr:uid="{00000000-0005-0000-0000-00001D0A0000}"/>
    <cellStyle name="20% - Accent2 7 2 2 2 3" xfId="2599" xr:uid="{00000000-0005-0000-0000-00001E0A0000}"/>
    <cellStyle name="20% - Accent2 7 2 2 3" xfId="2600" xr:uid="{00000000-0005-0000-0000-00001F0A0000}"/>
    <cellStyle name="20% - Accent2 7 2 2 3 2" xfId="2601" xr:uid="{00000000-0005-0000-0000-0000200A0000}"/>
    <cellStyle name="20% - Accent2 7 2 2 4" xfId="2602" xr:uid="{00000000-0005-0000-0000-0000210A0000}"/>
    <cellStyle name="20% - Accent2 7 2 3" xfId="2603" xr:uid="{00000000-0005-0000-0000-0000220A0000}"/>
    <cellStyle name="20% - Accent2 7 2 3 2" xfId="2604" xr:uid="{00000000-0005-0000-0000-0000230A0000}"/>
    <cellStyle name="20% - Accent2 7 2 3 2 2" xfId="2605" xr:uid="{00000000-0005-0000-0000-0000240A0000}"/>
    <cellStyle name="20% - Accent2 7 2 3 3" xfId="2606" xr:uid="{00000000-0005-0000-0000-0000250A0000}"/>
    <cellStyle name="20% - Accent2 7 2 4" xfId="2607" xr:uid="{00000000-0005-0000-0000-0000260A0000}"/>
    <cellStyle name="20% - Accent2 7 2 4 2" xfId="2608" xr:uid="{00000000-0005-0000-0000-0000270A0000}"/>
    <cellStyle name="20% - Accent2 7 2 5" xfId="2609" xr:uid="{00000000-0005-0000-0000-0000280A0000}"/>
    <cellStyle name="20% - Accent2 7 2_draft transactions report_052009_rvsd" xfId="2610" xr:uid="{00000000-0005-0000-0000-0000290A0000}"/>
    <cellStyle name="20% - Accent2 7 3" xfId="2611" xr:uid="{00000000-0005-0000-0000-00002A0A0000}"/>
    <cellStyle name="20% - Accent2 7 3 2" xfId="2612" xr:uid="{00000000-0005-0000-0000-00002B0A0000}"/>
    <cellStyle name="20% - Accent2 7 3 2 2" xfId="2613" xr:uid="{00000000-0005-0000-0000-00002C0A0000}"/>
    <cellStyle name="20% - Accent2 7 3 2 2 2" xfId="2614" xr:uid="{00000000-0005-0000-0000-00002D0A0000}"/>
    <cellStyle name="20% - Accent2 7 3 2 3" xfId="2615" xr:uid="{00000000-0005-0000-0000-00002E0A0000}"/>
    <cellStyle name="20% - Accent2 7 3 3" xfId="2616" xr:uid="{00000000-0005-0000-0000-00002F0A0000}"/>
    <cellStyle name="20% - Accent2 7 3 3 2" xfId="2617" xr:uid="{00000000-0005-0000-0000-0000300A0000}"/>
    <cellStyle name="20% - Accent2 7 3 4" xfId="2618" xr:uid="{00000000-0005-0000-0000-0000310A0000}"/>
    <cellStyle name="20% - Accent2 7 4" xfId="2619" xr:uid="{00000000-0005-0000-0000-0000320A0000}"/>
    <cellStyle name="20% - Accent2 7 4 2" xfId="2620" xr:uid="{00000000-0005-0000-0000-0000330A0000}"/>
    <cellStyle name="20% - Accent2 7 4 2 2" xfId="2621" xr:uid="{00000000-0005-0000-0000-0000340A0000}"/>
    <cellStyle name="20% - Accent2 7 4 3" xfId="2622" xr:uid="{00000000-0005-0000-0000-0000350A0000}"/>
    <cellStyle name="20% - Accent2 7 5" xfId="2623" xr:uid="{00000000-0005-0000-0000-0000360A0000}"/>
    <cellStyle name="20% - Accent2 7 5 2" xfId="2624" xr:uid="{00000000-0005-0000-0000-0000370A0000}"/>
    <cellStyle name="20% - Accent2 7 6" xfId="2625" xr:uid="{00000000-0005-0000-0000-0000380A0000}"/>
    <cellStyle name="20% - Accent2 7_draft transactions report_052009_rvsd" xfId="2626" xr:uid="{00000000-0005-0000-0000-0000390A0000}"/>
    <cellStyle name="20% - Accent2 70" xfId="2627" xr:uid="{00000000-0005-0000-0000-00003A0A0000}"/>
    <cellStyle name="20% - Accent2 70 2" xfId="2628" xr:uid="{00000000-0005-0000-0000-00003B0A0000}"/>
    <cellStyle name="20% - Accent2 70 2 2" xfId="2629" xr:uid="{00000000-0005-0000-0000-00003C0A0000}"/>
    <cellStyle name="20% - Accent2 70 2 2 2" xfId="2630" xr:uid="{00000000-0005-0000-0000-00003D0A0000}"/>
    <cellStyle name="20% - Accent2 70 2 3" xfId="2631" xr:uid="{00000000-0005-0000-0000-00003E0A0000}"/>
    <cellStyle name="20% - Accent2 70 3" xfId="2632" xr:uid="{00000000-0005-0000-0000-00003F0A0000}"/>
    <cellStyle name="20% - Accent2 70 3 2" xfId="2633" xr:uid="{00000000-0005-0000-0000-0000400A0000}"/>
    <cellStyle name="20% - Accent2 70 4" xfId="2634" xr:uid="{00000000-0005-0000-0000-0000410A0000}"/>
    <cellStyle name="20% - Accent2 71" xfId="2635" xr:uid="{00000000-0005-0000-0000-0000420A0000}"/>
    <cellStyle name="20% - Accent2 71 2" xfId="2636" xr:uid="{00000000-0005-0000-0000-0000430A0000}"/>
    <cellStyle name="20% - Accent2 71 2 2" xfId="2637" xr:uid="{00000000-0005-0000-0000-0000440A0000}"/>
    <cellStyle name="20% - Accent2 71 2 2 2" xfId="2638" xr:uid="{00000000-0005-0000-0000-0000450A0000}"/>
    <cellStyle name="20% - Accent2 71 2 3" xfId="2639" xr:uid="{00000000-0005-0000-0000-0000460A0000}"/>
    <cellStyle name="20% - Accent2 71 3" xfId="2640" xr:uid="{00000000-0005-0000-0000-0000470A0000}"/>
    <cellStyle name="20% - Accent2 71 3 2" xfId="2641" xr:uid="{00000000-0005-0000-0000-0000480A0000}"/>
    <cellStyle name="20% - Accent2 71 4" xfId="2642" xr:uid="{00000000-0005-0000-0000-0000490A0000}"/>
    <cellStyle name="20% - Accent2 72" xfId="2643" xr:uid="{00000000-0005-0000-0000-00004A0A0000}"/>
    <cellStyle name="20% - Accent2 72 2" xfId="2644" xr:uid="{00000000-0005-0000-0000-00004B0A0000}"/>
    <cellStyle name="20% - Accent2 72 2 2" xfId="2645" xr:uid="{00000000-0005-0000-0000-00004C0A0000}"/>
    <cellStyle name="20% - Accent2 72 2 2 2" xfId="2646" xr:uid="{00000000-0005-0000-0000-00004D0A0000}"/>
    <cellStyle name="20% - Accent2 72 2 3" xfId="2647" xr:uid="{00000000-0005-0000-0000-00004E0A0000}"/>
    <cellStyle name="20% - Accent2 72 3" xfId="2648" xr:uid="{00000000-0005-0000-0000-00004F0A0000}"/>
    <cellStyle name="20% - Accent2 72 3 2" xfId="2649" xr:uid="{00000000-0005-0000-0000-0000500A0000}"/>
    <cellStyle name="20% - Accent2 72 4" xfId="2650" xr:uid="{00000000-0005-0000-0000-0000510A0000}"/>
    <cellStyle name="20% - Accent2 73" xfId="2651" xr:uid="{00000000-0005-0000-0000-0000520A0000}"/>
    <cellStyle name="20% - Accent2 73 2" xfId="2652" xr:uid="{00000000-0005-0000-0000-0000530A0000}"/>
    <cellStyle name="20% - Accent2 73 2 2" xfId="2653" xr:uid="{00000000-0005-0000-0000-0000540A0000}"/>
    <cellStyle name="20% - Accent2 73 2 2 2" xfId="2654" xr:uid="{00000000-0005-0000-0000-0000550A0000}"/>
    <cellStyle name="20% - Accent2 73 2 3" xfId="2655" xr:uid="{00000000-0005-0000-0000-0000560A0000}"/>
    <cellStyle name="20% - Accent2 73 3" xfId="2656" xr:uid="{00000000-0005-0000-0000-0000570A0000}"/>
    <cellStyle name="20% - Accent2 73 3 2" xfId="2657" xr:uid="{00000000-0005-0000-0000-0000580A0000}"/>
    <cellStyle name="20% - Accent2 73 4" xfId="2658" xr:uid="{00000000-0005-0000-0000-0000590A0000}"/>
    <cellStyle name="20% - Accent2 74" xfId="2659" xr:uid="{00000000-0005-0000-0000-00005A0A0000}"/>
    <cellStyle name="20% - Accent2 74 2" xfId="2660" xr:uid="{00000000-0005-0000-0000-00005B0A0000}"/>
    <cellStyle name="20% - Accent2 74 2 2" xfId="2661" xr:uid="{00000000-0005-0000-0000-00005C0A0000}"/>
    <cellStyle name="20% - Accent2 74 2 2 2" xfId="2662" xr:uid="{00000000-0005-0000-0000-00005D0A0000}"/>
    <cellStyle name="20% - Accent2 74 2 3" xfId="2663" xr:uid="{00000000-0005-0000-0000-00005E0A0000}"/>
    <cellStyle name="20% - Accent2 74 3" xfId="2664" xr:uid="{00000000-0005-0000-0000-00005F0A0000}"/>
    <cellStyle name="20% - Accent2 74 3 2" xfId="2665" xr:uid="{00000000-0005-0000-0000-0000600A0000}"/>
    <cellStyle name="20% - Accent2 74 4" xfId="2666" xr:uid="{00000000-0005-0000-0000-0000610A0000}"/>
    <cellStyle name="20% - Accent2 75" xfId="2667" xr:uid="{00000000-0005-0000-0000-0000620A0000}"/>
    <cellStyle name="20% - Accent2 75 2" xfId="2668" xr:uid="{00000000-0005-0000-0000-0000630A0000}"/>
    <cellStyle name="20% - Accent2 75 2 2" xfId="2669" xr:uid="{00000000-0005-0000-0000-0000640A0000}"/>
    <cellStyle name="20% - Accent2 75 2 2 2" xfId="2670" xr:uid="{00000000-0005-0000-0000-0000650A0000}"/>
    <cellStyle name="20% - Accent2 75 2 3" xfId="2671" xr:uid="{00000000-0005-0000-0000-0000660A0000}"/>
    <cellStyle name="20% - Accent2 75 3" xfId="2672" xr:uid="{00000000-0005-0000-0000-0000670A0000}"/>
    <cellStyle name="20% - Accent2 75 3 2" xfId="2673" xr:uid="{00000000-0005-0000-0000-0000680A0000}"/>
    <cellStyle name="20% - Accent2 75 4" xfId="2674" xr:uid="{00000000-0005-0000-0000-0000690A0000}"/>
    <cellStyle name="20% - Accent2 76" xfId="2675" xr:uid="{00000000-0005-0000-0000-00006A0A0000}"/>
    <cellStyle name="20% - Accent2 76 2" xfId="2676" xr:uid="{00000000-0005-0000-0000-00006B0A0000}"/>
    <cellStyle name="20% - Accent2 76 2 2" xfId="2677" xr:uid="{00000000-0005-0000-0000-00006C0A0000}"/>
    <cellStyle name="20% - Accent2 76 2 2 2" xfId="2678" xr:uid="{00000000-0005-0000-0000-00006D0A0000}"/>
    <cellStyle name="20% - Accent2 76 2 3" xfId="2679" xr:uid="{00000000-0005-0000-0000-00006E0A0000}"/>
    <cellStyle name="20% - Accent2 76 3" xfId="2680" xr:uid="{00000000-0005-0000-0000-00006F0A0000}"/>
    <cellStyle name="20% - Accent2 76 3 2" xfId="2681" xr:uid="{00000000-0005-0000-0000-0000700A0000}"/>
    <cellStyle name="20% - Accent2 76 4" xfId="2682" xr:uid="{00000000-0005-0000-0000-0000710A0000}"/>
    <cellStyle name="20% - Accent2 77" xfId="2683" xr:uid="{00000000-0005-0000-0000-0000720A0000}"/>
    <cellStyle name="20% - Accent2 77 2" xfId="2684" xr:uid="{00000000-0005-0000-0000-0000730A0000}"/>
    <cellStyle name="20% - Accent2 77 2 2" xfId="2685" xr:uid="{00000000-0005-0000-0000-0000740A0000}"/>
    <cellStyle name="20% - Accent2 77 2 2 2" xfId="2686" xr:uid="{00000000-0005-0000-0000-0000750A0000}"/>
    <cellStyle name="20% - Accent2 77 2 3" xfId="2687" xr:uid="{00000000-0005-0000-0000-0000760A0000}"/>
    <cellStyle name="20% - Accent2 77 3" xfId="2688" xr:uid="{00000000-0005-0000-0000-0000770A0000}"/>
    <cellStyle name="20% - Accent2 77 3 2" xfId="2689" xr:uid="{00000000-0005-0000-0000-0000780A0000}"/>
    <cellStyle name="20% - Accent2 77 4" xfId="2690" xr:uid="{00000000-0005-0000-0000-0000790A0000}"/>
    <cellStyle name="20% - Accent2 78" xfId="2691" xr:uid="{00000000-0005-0000-0000-00007A0A0000}"/>
    <cellStyle name="20% - Accent2 78 2" xfId="2692" xr:uid="{00000000-0005-0000-0000-00007B0A0000}"/>
    <cellStyle name="20% - Accent2 78 2 2" xfId="2693" xr:uid="{00000000-0005-0000-0000-00007C0A0000}"/>
    <cellStyle name="20% - Accent2 78 2 2 2" xfId="2694" xr:uid="{00000000-0005-0000-0000-00007D0A0000}"/>
    <cellStyle name="20% - Accent2 78 2 3" xfId="2695" xr:uid="{00000000-0005-0000-0000-00007E0A0000}"/>
    <cellStyle name="20% - Accent2 78 3" xfId="2696" xr:uid="{00000000-0005-0000-0000-00007F0A0000}"/>
    <cellStyle name="20% - Accent2 78 3 2" xfId="2697" xr:uid="{00000000-0005-0000-0000-0000800A0000}"/>
    <cellStyle name="20% - Accent2 78 4" xfId="2698" xr:uid="{00000000-0005-0000-0000-0000810A0000}"/>
    <cellStyle name="20% - Accent2 79" xfId="2699" xr:uid="{00000000-0005-0000-0000-0000820A0000}"/>
    <cellStyle name="20% - Accent2 79 2" xfId="2700" xr:uid="{00000000-0005-0000-0000-0000830A0000}"/>
    <cellStyle name="20% - Accent2 79 2 2" xfId="2701" xr:uid="{00000000-0005-0000-0000-0000840A0000}"/>
    <cellStyle name="20% - Accent2 79 2 2 2" xfId="2702" xr:uid="{00000000-0005-0000-0000-0000850A0000}"/>
    <cellStyle name="20% - Accent2 79 2 3" xfId="2703" xr:uid="{00000000-0005-0000-0000-0000860A0000}"/>
    <cellStyle name="20% - Accent2 79 3" xfId="2704" xr:uid="{00000000-0005-0000-0000-0000870A0000}"/>
    <cellStyle name="20% - Accent2 79 3 2" xfId="2705" xr:uid="{00000000-0005-0000-0000-0000880A0000}"/>
    <cellStyle name="20% - Accent2 79 4" xfId="2706" xr:uid="{00000000-0005-0000-0000-0000890A0000}"/>
    <cellStyle name="20% - Accent2 8" xfId="2707" xr:uid="{00000000-0005-0000-0000-00008A0A0000}"/>
    <cellStyle name="20% - Accent2 8 2" xfId="2708" xr:uid="{00000000-0005-0000-0000-00008B0A0000}"/>
    <cellStyle name="20% - Accent2 8 2 2" xfId="2709" xr:uid="{00000000-0005-0000-0000-00008C0A0000}"/>
    <cellStyle name="20% - Accent2 8 2 2 2" xfId="2710" xr:uid="{00000000-0005-0000-0000-00008D0A0000}"/>
    <cellStyle name="20% - Accent2 8 2 2 2 2" xfId="2711" xr:uid="{00000000-0005-0000-0000-00008E0A0000}"/>
    <cellStyle name="20% - Accent2 8 2 2 2 2 2" xfId="2712" xr:uid="{00000000-0005-0000-0000-00008F0A0000}"/>
    <cellStyle name="20% - Accent2 8 2 2 2 3" xfId="2713" xr:uid="{00000000-0005-0000-0000-0000900A0000}"/>
    <cellStyle name="20% - Accent2 8 2 2 3" xfId="2714" xr:uid="{00000000-0005-0000-0000-0000910A0000}"/>
    <cellStyle name="20% - Accent2 8 2 2 3 2" xfId="2715" xr:uid="{00000000-0005-0000-0000-0000920A0000}"/>
    <cellStyle name="20% - Accent2 8 2 2 4" xfId="2716" xr:uid="{00000000-0005-0000-0000-0000930A0000}"/>
    <cellStyle name="20% - Accent2 8 2 3" xfId="2717" xr:uid="{00000000-0005-0000-0000-0000940A0000}"/>
    <cellStyle name="20% - Accent2 8 2 3 2" xfId="2718" xr:uid="{00000000-0005-0000-0000-0000950A0000}"/>
    <cellStyle name="20% - Accent2 8 2 3 2 2" xfId="2719" xr:uid="{00000000-0005-0000-0000-0000960A0000}"/>
    <cellStyle name="20% - Accent2 8 2 3 3" xfId="2720" xr:uid="{00000000-0005-0000-0000-0000970A0000}"/>
    <cellStyle name="20% - Accent2 8 2 4" xfId="2721" xr:uid="{00000000-0005-0000-0000-0000980A0000}"/>
    <cellStyle name="20% - Accent2 8 2 4 2" xfId="2722" xr:uid="{00000000-0005-0000-0000-0000990A0000}"/>
    <cellStyle name="20% - Accent2 8 2 5" xfId="2723" xr:uid="{00000000-0005-0000-0000-00009A0A0000}"/>
    <cellStyle name="20% - Accent2 8 2_draft transactions report_052009_rvsd" xfId="2724" xr:uid="{00000000-0005-0000-0000-00009B0A0000}"/>
    <cellStyle name="20% - Accent2 8 3" xfId="2725" xr:uid="{00000000-0005-0000-0000-00009C0A0000}"/>
    <cellStyle name="20% - Accent2 8 3 2" xfId="2726" xr:uid="{00000000-0005-0000-0000-00009D0A0000}"/>
    <cellStyle name="20% - Accent2 8 3 2 2" xfId="2727" xr:uid="{00000000-0005-0000-0000-00009E0A0000}"/>
    <cellStyle name="20% - Accent2 8 3 2 2 2" xfId="2728" xr:uid="{00000000-0005-0000-0000-00009F0A0000}"/>
    <cellStyle name="20% - Accent2 8 3 2 3" xfId="2729" xr:uid="{00000000-0005-0000-0000-0000A00A0000}"/>
    <cellStyle name="20% - Accent2 8 3 3" xfId="2730" xr:uid="{00000000-0005-0000-0000-0000A10A0000}"/>
    <cellStyle name="20% - Accent2 8 3 3 2" xfId="2731" xr:uid="{00000000-0005-0000-0000-0000A20A0000}"/>
    <cellStyle name="20% - Accent2 8 3 4" xfId="2732" xr:uid="{00000000-0005-0000-0000-0000A30A0000}"/>
    <cellStyle name="20% - Accent2 8 4" xfId="2733" xr:uid="{00000000-0005-0000-0000-0000A40A0000}"/>
    <cellStyle name="20% - Accent2 8 4 2" xfId="2734" xr:uid="{00000000-0005-0000-0000-0000A50A0000}"/>
    <cellStyle name="20% - Accent2 8 4 2 2" xfId="2735" xr:uid="{00000000-0005-0000-0000-0000A60A0000}"/>
    <cellStyle name="20% - Accent2 8 4 3" xfId="2736" xr:uid="{00000000-0005-0000-0000-0000A70A0000}"/>
    <cellStyle name="20% - Accent2 8 5" xfId="2737" xr:uid="{00000000-0005-0000-0000-0000A80A0000}"/>
    <cellStyle name="20% - Accent2 8 5 2" xfId="2738" xr:uid="{00000000-0005-0000-0000-0000A90A0000}"/>
    <cellStyle name="20% - Accent2 8 6" xfId="2739" xr:uid="{00000000-0005-0000-0000-0000AA0A0000}"/>
    <cellStyle name="20% - Accent2 8_draft transactions report_052009_rvsd" xfId="2740" xr:uid="{00000000-0005-0000-0000-0000AB0A0000}"/>
    <cellStyle name="20% - Accent2 80" xfId="2741" xr:uid="{00000000-0005-0000-0000-0000AC0A0000}"/>
    <cellStyle name="20% - Accent2 80 2" xfId="2742" xr:uid="{00000000-0005-0000-0000-0000AD0A0000}"/>
    <cellStyle name="20% - Accent2 80 2 2" xfId="2743" xr:uid="{00000000-0005-0000-0000-0000AE0A0000}"/>
    <cellStyle name="20% - Accent2 80 2 2 2" xfId="2744" xr:uid="{00000000-0005-0000-0000-0000AF0A0000}"/>
    <cellStyle name="20% - Accent2 80 2 3" xfId="2745" xr:uid="{00000000-0005-0000-0000-0000B00A0000}"/>
    <cellStyle name="20% - Accent2 80 3" xfId="2746" xr:uid="{00000000-0005-0000-0000-0000B10A0000}"/>
    <cellStyle name="20% - Accent2 80 3 2" xfId="2747" xr:uid="{00000000-0005-0000-0000-0000B20A0000}"/>
    <cellStyle name="20% - Accent2 80 4" xfId="2748" xr:uid="{00000000-0005-0000-0000-0000B30A0000}"/>
    <cellStyle name="20% - Accent2 81" xfId="2749" xr:uid="{00000000-0005-0000-0000-0000B40A0000}"/>
    <cellStyle name="20% - Accent2 81 2" xfId="2750" xr:uid="{00000000-0005-0000-0000-0000B50A0000}"/>
    <cellStyle name="20% - Accent2 81 2 2" xfId="2751" xr:uid="{00000000-0005-0000-0000-0000B60A0000}"/>
    <cellStyle name="20% - Accent2 81 2 2 2" xfId="2752" xr:uid="{00000000-0005-0000-0000-0000B70A0000}"/>
    <cellStyle name="20% - Accent2 81 2 3" xfId="2753" xr:uid="{00000000-0005-0000-0000-0000B80A0000}"/>
    <cellStyle name="20% - Accent2 81 3" xfId="2754" xr:uid="{00000000-0005-0000-0000-0000B90A0000}"/>
    <cellStyle name="20% - Accent2 81 3 2" xfId="2755" xr:uid="{00000000-0005-0000-0000-0000BA0A0000}"/>
    <cellStyle name="20% - Accent2 81 4" xfId="2756" xr:uid="{00000000-0005-0000-0000-0000BB0A0000}"/>
    <cellStyle name="20% - Accent2 82" xfId="2757" xr:uid="{00000000-0005-0000-0000-0000BC0A0000}"/>
    <cellStyle name="20% - Accent2 82 2" xfId="2758" xr:uid="{00000000-0005-0000-0000-0000BD0A0000}"/>
    <cellStyle name="20% - Accent2 83" xfId="2759" xr:uid="{00000000-0005-0000-0000-0000BE0A0000}"/>
    <cellStyle name="20% - Accent2 83 2" xfId="2760" xr:uid="{00000000-0005-0000-0000-0000BF0A0000}"/>
    <cellStyle name="20% - Accent2 84" xfId="2761" xr:uid="{00000000-0005-0000-0000-0000C00A0000}"/>
    <cellStyle name="20% - Accent2 84 2" xfId="2762" xr:uid="{00000000-0005-0000-0000-0000C10A0000}"/>
    <cellStyle name="20% - Accent2 85" xfId="2763" xr:uid="{00000000-0005-0000-0000-0000C20A0000}"/>
    <cellStyle name="20% - Accent2 85 2" xfId="2764" xr:uid="{00000000-0005-0000-0000-0000C30A0000}"/>
    <cellStyle name="20% - Accent2 85 2 2" xfId="2765" xr:uid="{00000000-0005-0000-0000-0000C40A0000}"/>
    <cellStyle name="20% - Accent2 85 2 2 2" xfId="2766" xr:uid="{00000000-0005-0000-0000-0000C50A0000}"/>
    <cellStyle name="20% - Accent2 85 2 3" xfId="2767" xr:uid="{00000000-0005-0000-0000-0000C60A0000}"/>
    <cellStyle name="20% - Accent2 85 3" xfId="2768" xr:uid="{00000000-0005-0000-0000-0000C70A0000}"/>
    <cellStyle name="20% - Accent2 85 3 2" xfId="2769" xr:uid="{00000000-0005-0000-0000-0000C80A0000}"/>
    <cellStyle name="20% - Accent2 85 4" xfId="2770" xr:uid="{00000000-0005-0000-0000-0000C90A0000}"/>
    <cellStyle name="20% - Accent2 86" xfId="2771" xr:uid="{00000000-0005-0000-0000-0000CA0A0000}"/>
    <cellStyle name="20% - Accent2 86 2" xfId="2772" xr:uid="{00000000-0005-0000-0000-0000CB0A0000}"/>
    <cellStyle name="20% - Accent2 86 2 2" xfId="2773" xr:uid="{00000000-0005-0000-0000-0000CC0A0000}"/>
    <cellStyle name="20% - Accent2 86 2 2 2" xfId="2774" xr:uid="{00000000-0005-0000-0000-0000CD0A0000}"/>
    <cellStyle name="20% - Accent2 86 2 3" xfId="2775" xr:uid="{00000000-0005-0000-0000-0000CE0A0000}"/>
    <cellStyle name="20% - Accent2 86 3" xfId="2776" xr:uid="{00000000-0005-0000-0000-0000CF0A0000}"/>
    <cellStyle name="20% - Accent2 86 3 2" xfId="2777" xr:uid="{00000000-0005-0000-0000-0000D00A0000}"/>
    <cellStyle name="20% - Accent2 86 4" xfId="2778" xr:uid="{00000000-0005-0000-0000-0000D10A0000}"/>
    <cellStyle name="20% - Accent2 87" xfId="2779" xr:uid="{00000000-0005-0000-0000-0000D20A0000}"/>
    <cellStyle name="20% - Accent2 87 2" xfId="2780" xr:uid="{00000000-0005-0000-0000-0000D30A0000}"/>
    <cellStyle name="20% - Accent2 87 2 2" xfId="2781" xr:uid="{00000000-0005-0000-0000-0000D40A0000}"/>
    <cellStyle name="20% - Accent2 87 2 2 2" xfId="2782" xr:uid="{00000000-0005-0000-0000-0000D50A0000}"/>
    <cellStyle name="20% - Accent2 87 2 3" xfId="2783" xr:uid="{00000000-0005-0000-0000-0000D60A0000}"/>
    <cellStyle name="20% - Accent2 87 3" xfId="2784" xr:uid="{00000000-0005-0000-0000-0000D70A0000}"/>
    <cellStyle name="20% - Accent2 87 3 2" xfId="2785" xr:uid="{00000000-0005-0000-0000-0000D80A0000}"/>
    <cellStyle name="20% - Accent2 87 4" xfId="2786" xr:uid="{00000000-0005-0000-0000-0000D90A0000}"/>
    <cellStyle name="20% - Accent2 88" xfId="2787" xr:uid="{00000000-0005-0000-0000-0000DA0A0000}"/>
    <cellStyle name="20% - Accent2 88 2" xfId="2788" xr:uid="{00000000-0005-0000-0000-0000DB0A0000}"/>
    <cellStyle name="20% - Accent2 88 2 2" xfId="2789" xr:uid="{00000000-0005-0000-0000-0000DC0A0000}"/>
    <cellStyle name="20% - Accent2 88 2 2 2" xfId="2790" xr:uid="{00000000-0005-0000-0000-0000DD0A0000}"/>
    <cellStyle name="20% - Accent2 88 2 3" xfId="2791" xr:uid="{00000000-0005-0000-0000-0000DE0A0000}"/>
    <cellStyle name="20% - Accent2 88 3" xfId="2792" xr:uid="{00000000-0005-0000-0000-0000DF0A0000}"/>
    <cellStyle name="20% - Accent2 88 3 2" xfId="2793" xr:uid="{00000000-0005-0000-0000-0000E00A0000}"/>
    <cellStyle name="20% - Accent2 88 4" xfId="2794" xr:uid="{00000000-0005-0000-0000-0000E10A0000}"/>
    <cellStyle name="20% - Accent2 89" xfId="2795" xr:uid="{00000000-0005-0000-0000-0000E20A0000}"/>
    <cellStyle name="20% - Accent2 89 2" xfId="2796" xr:uid="{00000000-0005-0000-0000-0000E30A0000}"/>
    <cellStyle name="20% - Accent2 89 2 2" xfId="2797" xr:uid="{00000000-0005-0000-0000-0000E40A0000}"/>
    <cellStyle name="20% - Accent2 89 2 2 2" xfId="2798" xr:uid="{00000000-0005-0000-0000-0000E50A0000}"/>
    <cellStyle name="20% - Accent2 89 2 3" xfId="2799" xr:uid="{00000000-0005-0000-0000-0000E60A0000}"/>
    <cellStyle name="20% - Accent2 89 3" xfId="2800" xr:uid="{00000000-0005-0000-0000-0000E70A0000}"/>
    <cellStyle name="20% - Accent2 89 3 2" xfId="2801" xr:uid="{00000000-0005-0000-0000-0000E80A0000}"/>
    <cellStyle name="20% - Accent2 89 4" xfId="2802" xr:uid="{00000000-0005-0000-0000-0000E90A0000}"/>
    <cellStyle name="20% - Accent2 9" xfId="2803" xr:uid="{00000000-0005-0000-0000-0000EA0A0000}"/>
    <cellStyle name="20% - Accent2 9 2" xfId="2804" xr:uid="{00000000-0005-0000-0000-0000EB0A0000}"/>
    <cellStyle name="20% - Accent2 9 2 2" xfId="2805" xr:uid="{00000000-0005-0000-0000-0000EC0A0000}"/>
    <cellStyle name="20% - Accent2 9 2 2 2" xfId="2806" xr:uid="{00000000-0005-0000-0000-0000ED0A0000}"/>
    <cellStyle name="20% - Accent2 9 2 2 2 2" xfId="2807" xr:uid="{00000000-0005-0000-0000-0000EE0A0000}"/>
    <cellStyle name="20% - Accent2 9 2 2 2 2 2" xfId="2808" xr:uid="{00000000-0005-0000-0000-0000EF0A0000}"/>
    <cellStyle name="20% - Accent2 9 2 2 2 3" xfId="2809" xr:uid="{00000000-0005-0000-0000-0000F00A0000}"/>
    <cellStyle name="20% - Accent2 9 2 2 3" xfId="2810" xr:uid="{00000000-0005-0000-0000-0000F10A0000}"/>
    <cellStyle name="20% - Accent2 9 2 2 3 2" xfId="2811" xr:uid="{00000000-0005-0000-0000-0000F20A0000}"/>
    <cellStyle name="20% - Accent2 9 2 2 4" xfId="2812" xr:uid="{00000000-0005-0000-0000-0000F30A0000}"/>
    <cellStyle name="20% - Accent2 9 2 3" xfId="2813" xr:uid="{00000000-0005-0000-0000-0000F40A0000}"/>
    <cellStyle name="20% - Accent2 9 2 3 2" xfId="2814" xr:uid="{00000000-0005-0000-0000-0000F50A0000}"/>
    <cellStyle name="20% - Accent2 9 2 3 2 2" xfId="2815" xr:uid="{00000000-0005-0000-0000-0000F60A0000}"/>
    <cellStyle name="20% - Accent2 9 2 3 3" xfId="2816" xr:uid="{00000000-0005-0000-0000-0000F70A0000}"/>
    <cellStyle name="20% - Accent2 9 2 4" xfId="2817" xr:uid="{00000000-0005-0000-0000-0000F80A0000}"/>
    <cellStyle name="20% - Accent2 9 2 4 2" xfId="2818" xr:uid="{00000000-0005-0000-0000-0000F90A0000}"/>
    <cellStyle name="20% - Accent2 9 2 5" xfId="2819" xr:uid="{00000000-0005-0000-0000-0000FA0A0000}"/>
    <cellStyle name="20% - Accent2 9 2_draft transactions report_052009_rvsd" xfId="2820" xr:uid="{00000000-0005-0000-0000-0000FB0A0000}"/>
    <cellStyle name="20% - Accent2 9 3" xfId="2821" xr:uid="{00000000-0005-0000-0000-0000FC0A0000}"/>
    <cellStyle name="20% - Accent2 9 3 2" xfId="2822" xr:uid="{00000000-0005-0000-0000-0000FD0A0000}"/>
    <cellStyle name="20% - Accent2 9 3 2 2" xfId="2823" xr:uid="{00000000-0005-0000-0000-0000FE0A0000}"/>
    <cellStyle name="20% - Accent2 9 3 2 2 2" xfId="2824" xr:uid="{00000000-0005-0000-0000-0000FF0A0000}"/>
    <cellStyle name="20% - Accent2 9 3 2 3" xfId="2825" xr:uid="{00000000-0005-0000-0000-0000000B0000}"/>
    <cellStyle name="20% - Accent2 9 3 3" xfId="2826" xr:uid="{00000000-0005-0000-0000-0000010B0000}"/>
    <cellStyle name="20% - Accent2 9 3 3 2" xfId="2827" xr:uid="{00000000-0005-0000-0000-0000020B0000}"/>
    <cellStyle name="20% - Accent2 9 3 4" xfId="2828" xr:uid="{00000000-0005-0000-0000-0000030B0000}"/>
    <cellStyle name="20% - Accent2 9 4" xfId="2829" xr:uid="{00000000-0005-0000-0000-0000040B0000}"/>
    <cellStyle name="20% - Accent2 9 4 2" xfId="2830" xr:uid="{00000000-0005-0000-0000-0000050B0000}"/>
    <cellStyle name="20% - Accent2 9 4 2 2" xfId="2831" xr:uid="{00000000-0005-0000-0000-0000060B0000}"/>
    <cellStyle name="20% - Accent2 9 4 3" xfId="2832" xr:uid="{00000000-0005-0000-0000-0000070B0000}"/>
    <cellStyle name="20% - Accent2 9 5" xfId="2833" xr:uid="{00000000-0005-0000-0000-0000080B0000}"/>
    <cellStyle name="20% - Accent2 9 5 2" xfId="2834" xr:uid="{00000000-0005-0000-0000-0000090B0000}"/>
    <cellStyle name="20% - Accent2 9 6" xfId="2835" xr:uid="{00000000-0005-0000-0000-00000A0B0000}"/>
    <cellStyle name="20% - Accent2 9_draft transactions report_052009_rvsd" xfId="2836" xr:uid="{00000000-0005-0000-0000-00000B0B0000}"/>
    <cellStyle name="20% - Accent2 90" xfId="2837" xr:uid="{00000000-0005-0000-0000-00000C0B0000}"/>
    <cellStyle name="20% - Accent2 90 2" xfId="2838" xr:uid="{00000000-0005-0000-0000-00000D0B0000}"/>
    <cellStyle name="20% - Accent2 90 2 2" xfId="2839" xr:uid="{00000000-0005-0000-0000-00000E0B0000}"/>
    <cellStyle name="20% - Accent2 90 2 2 2" xfId="2840" xr:uid="{00000000-0005-0000-0000-00000F0B0000}"/>
    <cellStyle name="20% - Accent2 90 2 3" xfId="2841" xr:uid="{00000000-0005-0000-0000-0000100B0000}"/>
    <cellStyle name="20% - Accent2 90 3" xfId="2842" xr:uid="{00000000-0005-0000-0000-0000110B0000}"/>
    <cellStyle name="20% - Accent2 90 3 2" xfId="2843" xr:uid="{00000000-0005-0000-0000-0000120B0000}"/>
    <cellStyle name="20% - Accent2 90 4" xfId="2844" xr:uid="{00000000-0005-0000-0000-0000130B0000}"/>
    <cellStyle name="20% - Accent2 91" xfId="2845" xr:uid="{00000000-0005-0000-0000-0000140B0000}"/>
    <cellStyle name="20% - Accent2 91 2" xfId="2846" xr:uid="{00000000-0005-0000-0000-0000150B0000}"/>
    <cellStyle name="20% - Accent2 91 2 2" xfId="2847" xr:uid="{00000000-0005-0000-0000-0000160B0000}"/>
    <cellStyle name="20% - Accent2 91 2 2 2" xfId="2848" xr:uid="{00000000-0005-0000-0000-0000170B0000}"/>
    <cellStyle name="20% - Accent2 91 2 3" xfId="2849" xr:uid="{00000000-0005-0000-0000-0000180B0000}"/>
    <cellStyle name="20% - Accent2 91 3" xfId="2850" xr:uid="{00000000-0005-0000-0000-0000190B0000}"/>
    <cellStyle name="20% - Accent2 91 3 2" xfId="2851" xr:uid="{00000000-0005-0000-0000-00001A0B0000}"/>
    <cellStyle name="20% - Accent2 91 4" xfId="2852" xr:uid="{00000000-0005-0000-0000-00001B0B0000}"/>
    <cellStyle name="20% - Accent2 92" xfId="2853" xr:uid="{00000000-0005-0000-0000-00001C0B0000}"/>
    <cellStyle name="20% - Accent2 92 2" xfId="2854" xr:uid="{00000000-0005-0000-0000-00001D0B0000}"/>
    <cellStyle name="20% - Accent2 92 2 2" xfId="2855" xr:uid="{00000000-0005-0000-0000-00001E0B0000}"/>
    <cellStyle name="20% - Accent2 92 2 2 2" xfId="2856" xr:uid="{00000000-0005-0000-0000-00001F0B0000}"/>
    <cellStyle name="20% - Accent2 92 2 3" xfId="2857" xr:uid="{00000000-0005-0000-0000-0000200B0000}"/>
    <cellStyle name="20% - Accent2 92 3" xfId="2858" xr:uid="{00000000-0005-0000-0000-0000210B0000}"/>
    <cellStyle name="20% - Accent2 92 3 2" xfId="2859" xr:uid="{00000000-0005-0000-0000-0000220B0000}"/>
    <cellStyle name="20% - Accent2 92 4" xfId="2860" xr:uid="{00000000-0005-0000-0000-0000230B0000}"/>
    <cellStyle name="20% - Accent2 93" xfId="2861" xr:uid="{00000000-0005-0000-0000-0000240B0000}"/>
    <cellStyle name="20% - Accent2 93 2" xfId="2862" xr:uid="{00000000-0005-0000-0000-0000250B0000}"/>
    <cellStyle name="20% - Accent2 93 2 2" xfId="2863" xr:uid="{00000000-0005-0000-0000-0000260B0000}"/>
    <cellStyle name="20% - Accent2 93 2 2 2" xfId="2864" xr:uid="{00000000-0005-0000-0000-0000270B0000}"/>
    <cellStyle name="20% - Accent2 93 2 3" xfId="2865" xr:uid="{00000000-0005-0000-0000-0000280B0000}"/>
    <cellStyle name="20% - Accent2 93 3" xfId="2866" xr:uid="{00000000-0005-0000-0000-0000290B0000}"/>
    <cellStyle name="20% - Accent2 93 3 2" xfId="2867" xr:uid="{00000000-0005-0000-0000-00002A0B0000}"/>
    <cellStyle name="20% - Accent2 93 4" xfId="2868" xr:uid="{00000000-0005-0000-0000-00002B0B0000}"/>
    <cellStyle name="20% - Accent2 94" xfId="2869" xr:uid="{00000000-0005-0000-0000-00002C0B0000}"/>
    <cellStyle name="20% - Accent2 94 2" xfId="2870" xr:uid="{00000000-0005-0000-0000-00002D0B0000}"/>
    <cellStyle name="20% - Accent2 94 2 2" xfId="2871" xr:uid="{00000000-0005-0000-0000-00002E0B0000}"/>
    <cellStyle name="20% - Accent2 94 2 2 2" xfId="2872" xr:uid="{00000000-0005-0000-0000-00002F0B0000}"/>
    <cellStyle name="20% - Accent2 94 2 3" xfId="2873" xr:uid="{00000000-0005-0000-0000-0000300B0000}"/>
    <cellStyle name="20% - Accent2 94 3" xfId="2874" xr:uid="{00000000-0005-0000-0000-0000310B0000}"/>
    <cellStyle name="20% - Accent2 94 3 2" xfId="2875" xr:uid="{00000000-0005-0000-0000-0000320B0000}"/>
    <cellStyle name="20% - Accent2 94 4" xfId="2876" xr:uid="{00000000-0005-0000-0000-0000330B0000}"/>
    <cellStyle name="20% - Accent2 95" xfId="2877" xr:uid="{00000000-0005-0000-0000-0000340B0000}"/>
    <cellStyle name="20% - Accent2 95 2" xfId="2878" xr:uid="{00000000-0005-0000-0000-0000350B0000}"/>
    <cellStyle name="20% - Accent2 95 2 2" xfId="2879" xr:uid="{00000000-0005-0000-0000-0000360B0000}"/>
    <cellStyle name="20% - Accent2 95 2 2 2" xfId="2880" xr:uid="{00000000-0005-0000-0000-0000370B0000}"/>
    <cellStyle name="20% - Accent2 95 2 3" xfId="2881" xr:uid="{00000000-0005-0000-0000-0000380B0000}"/>
    <cellStyle name="20% - Accent2 95 3" xfId="2882" xr:uid="{00000000-0005-0000-0000-0000390B0000}"/>
    <cellStyle name="20% - Accent2 95 3 2" xfId="2883" xr:uid="{00000000-0005-0000-0000-00003A0B0000}"/>
    <cellStyle name="20% - Accent2 95 4" xfId="2884" xr:uid="{00000000-0005-0000-0000-00003B0B0000}"/>
    <cellStyle name="20% - Accent2 96" xfId="2885" xr:uid="{00000000-0005-0000-0000-00003C0B0000}"/>
    <cellStyle name="20% - Accent2 96 2" xfId="2886" xr:uid="{00000000-0005-0000-0000-00003D0B0000}"/>
    <cellStyle name="20% - Accent2 96 2 2" xfId="2887" xr:uid="{00000000-0005-0000-0000-00003E0B0000}"/>
    <cellStyle name="20% - Accent2 96 2 2 2" xfId="2888" xr:uid="{00000000-0005-0000-0000-00003F0B0000}"/>
    <cellStyle name="20% - Accent2 96 2 3" xfId="2889" xr:uid="{00000000-0005-0000-0000-0000400B0000}"/>
    <cellStyle name="20% - Accent2 96 3" xfId="2890" xr:uid="{00000000-0005-0000-0000-0000410B0000}"/>
    <cellStyle name="20% - Accent2 96 3 2" xfId="2891" xr:uid="{00000000-0005-0000-0000-0000420B0000}"/>
    <cellStyle name="20% - Accent2 96 4" xfId="2892" xr:uid="{00000000-0005-0000-0000-0000430B0000}"/>
    <cellStyle name="20% - Accent2 97" xfId="2893" xr:uid="{00000000-0005-0000-0000-0000440B0000}"/>
    <cellStyle name="20% - Accent2 97 2" xfId="2894" xr:uid="{00000000-0005-0000-0000-0000450B0000}"/>
    <cellStyle name="20% - Accent2 97 2 2" xfId="2895" xr:uid="{00000000-0005-0000-0000-0000460B0000}"/>
    <cellStyle name="20% - Accent2 97 2 2 2" xfId="2896" xr:uid="{00000000-0005-0000-0000-0000470B0000}"/>
    <cellStyle name="20% - Accent2 97 2 3" xfId="2897" xr:uid="{00000000-0005-0000-0000-0000480B0000}"/>
    <cellStyle name="20% - Accent2 97 3" xfId="2898" xr:uid="{00000000-0005-0000-0000-0000490B0000}"/>
    <cellStyle name="20% - Accent2 97 3 2" xfId="2899" xr:uid="{00000000-0005-0000-0000-00004A0B0000}"/>
    <cellStyle name="20% - Accent2 97 4" xfId="2900" xr:uid="{00000000-0005-0000-0000-00004B0B0000}"/>
    <cellStyle name="20% - Accent2 98" xfId="2901" xr:uid="{00000000-0005-0000-0000-00004C0B0000}"/>
    <cellStyle name="20% - Accent2 98 2" xfId="2902" xr:uid="{00000000-0005-0000-0000-00004D0B0000}"/>
    <cellStyle name="20% - Accent2 98 2 2" xfId="2903" xr:uid="{00000000-0005-0000-0000-00004E0B0000}"/>
    <cellStyle name="20% - Accent2 98 2 2 2" xfId="2904" xr:uid="{00000000-0005-0000-0000-00004F0B0000}"/>
    <cellStyle name="20% - Accent2 98 2 3" xfId="2905" xr:uid="{00000000-0005-0000-0000-0000500B0000}"/>
    <cellStyle name="20% - Accent2 98 3" xfId="2906" xr:uid="{00000000-0005-0000-0000-0000510B0000}"/>
    <cellStyle name="20% - Accent2 98 3 2" xfId="2907" xr:uid="{00000000-0005-0000-0000-0000520B0000}"/>
    <cellStyle name="20% - Accent2 98 4" xfId="2908" xr:uid="{00000000-0005-0000-0000-0000530B0000}"/>
    <cellStyle name="20% - Accent2 99" xfId="2909" xr:uid="{00000000-0005-0000-0000-0000540B0000}"/>
    <cellStyle name="20% - Accent2 99 2" xfId="2910" xr:uid="{00000000-0005-0000-0000-0000550B0000}"/>
    <cellStyle name="20% - Accent2 99 2 2" xfId="2911" xr:uid="{00000000-0005-0000-0000-0000560B0000}"/>
    <cellStyle name="20% - Accent2 99 2 2 2" xfId="2912" xr:uid="{00000000-0005-0000-0000-0000570B0000}"/>
    <cellStyle name="20% - Accent2 99 2 3" xfId="2913" xr:uid="{00000000-0005-0000-0000-0000580B0000}"/>
    <cellStyle name="20% - Accent2 99 3" xfId="2914" xr:uid="{00000000-0005-0000-0000-0000590B0000}"/>
    <cellStyle name="20% - Accent2 99 3 2" xfId="2915" xr:uid="{00000000-0005-0000-0000-00005A0B0000}"/>
    <cellStyle name="20% - Accent2 99 4" xfId="2916" xr:uid="{00000000-0005-0000-0000-00005B0B0000}"/>
    <cellStyle name="20% - Accent3 10" xfId="2917" xr:uid="{00000000-0005-0000-0000-00005C0B0000}"/>
    <cellStyle name="20% - Accent3 10 2" xfId="2918" xr:uid="{00000000-0005-0000-0000-00005D0B0000}"/>
    <cellStyle name="20% - Accent3 10 2 2" xfId="2919" xr:uid="{00000000-0005-0000-0000-00005E0B0000}"/>
    <cellStyle name="20% - Accent3 10 2 2 2" xfId="2920" xr:uid="{00000000-0005-0000-0000-00005F0B0000}"/>
    <cellStyle name="20% - Accent3 10 2 2 2 2" xfId="2921" xr:uid="{00000000-0005-0000-0000-0000600B0000}"/>
    <cellStyle name="20% - Accent3 10 2 2 3" xfId="2922" xr:uid="{00000000-0005-0000-0000-0000610B0000}"/>
    <cellStyle name="20% - Accent3 10 2 3" xfId="2923" xr:uid="{00000000-0005-0000-0000-0000620B0000}"/>
    <cellStyle name="20% - Accent3 10 2 3 2" xfId="2924" xr:uid="{00000000-0005-0000-0000-0000630B0000}"/>
    <cellStyle name="20% - Accent3 10 2 4" xfId="2925" xr:uid="{00000000-0005-0000-0000-0000640B0000}"/>
    <cellStyle name="20% - Accent3 10 3" xfId="2926" xr:uid="{00000000-0005-0000-0000-0000650B0000}"/>
    <cellStyle name="20% - Accent3 10 3 2" xfId="2927" xr:uid="{00000000-0005-0000-0000-0000660B0000}"/>
    <cellStyle name="20% - Accent3 10 3 2 2" xfId="2928" xr:uid="{00000000-0005-0000-0000-0000670B0000}"/>
    <cellStyle name="20% - Accent3 10 3 3" xfId="2929" xr:uid="{00000000-0005-0000-0000-0000680B0000}"/>
    <cellStyle name="20% - Accent3 10 4" xfId="2930" xr:uid="{00000000-0005-0000-0000-0000690B0000}"/>
    <cellStyle name="20% - Accent3 10 4 2" xfId="2931" xr:uid="{00000000-0005-0000-0000-00006A0B0000}"/>
    <cellStyle name="20% - Accent3 10 5" xfId="2932" xr:uid="{00000000-0005-0000-0000-00006B0B0000}"/>
    <cellStyle name="20% - Accent3 10_draft transactions report_052009_rvsd" xfId="2933" xr:uid="{00000000-0005-0000-0000-00006C0B0000}"/>
    <cellStyle name="20% - Accent3 100" xfId="2934" xr:uid="{00000000-0005-0000-0000-00006D0B0000}"/>
    <cellStyle name="20% - Accent3 100 2" xfId="2935" xr:uid="{00000000-0005-0000-0000-00006E0B0000}"/>
    <cellStyle name="20% - Accent3 101" xfId="2936" xr:uid="{00000000-0005-0000-0000-00006F0B0000}"/>
    <cellStyle name="20% - Accent3 101 2" xfId="2937" xr:uid="{00000000-0005-0000-0000-0000700B0000}"/>
    <cellStyle name="20% - Accent3 102" xfId="2938" xr:uid="{00000000-0005-0000-0000-0000710B0000}"/>
    <cellStyle name="20% - Accent3 102 2" xfId="2939" xr:uid="{00000000-0005-0000-0000-0000720B0000}"/>
    <cellStyle name="20% - Accent3 103" xfId="2940" xr:uid="{00000000-0005-0000-0000-0000730B0000}"/>
    <cellStyle name="20% - Accent3 103 2" xfId="2941" xr:uid="{00000000-0005-0000-0000-0000740B0000}"/>
    <cellStyle name="20% - Accent3 104" xfId="2942" xr:uid="{00000000-0005-0000-0000-0000750B0000}"/>
    <cellStyle name="20% - Accent3 104 2" xfId="2943" xr:uid="{00000000-0005-0000-0000-0000760B0000}"/>
    <cellStyle name="20% - Accent3 105" xfId="2944" xr:uid="{00000000-0005-0000-0000-0000770B0000}"/>
    <cellStyle name="20% - Accent3 105 2" xfId="2945" xr:uid="{00000000-0005-0000-0000-0000780B0000}"/>
    <cellStyle name="20% - Accent3 106" xfId="2946" xr:uid="{00000000-0005-0000-0000-0000790B0000}"/>
    <cellStyle name="20% - Accent3 106 2" xfId="2947" xr:uid="{00000000-0005-0000-0000-00007A0B0000}"/>
    <cellStyle name="20% - Accent3 107" xfId="2948" xr:uid="{00000000-0005-0000-0000-00007B0B0000}"/>
    <cellStyle name="20% - Accent3 107 2" xfId="2949" xr:uid="{00000000-0005-0000-0000-00007C0B0000}"/>
    <cellStyle name="20% - Accent3 108" xfId="2950" xr:uid="{00000000-0005-0000-0000-00007D0B0000}"/>
    <cellStyle name="20% - Accent3 108 2" xfId="2951" xr:uid="{00000000-0005-0000-0000-00007E0B0000}"/>
    <cellStyle name="20% - Accent3 109" xfId="2952" xr:uid="{00000000-0005-0000-0000-00007F0B0000}"/>
    <cellStyle name="20% - Accent3 109 2" xfId="2953" xr:uid="{00000000-0005-0000-0000-0000800B0000}"/>
    <cellStyle name="20% - Accent3 11" xfId="2954" xr:uid="{00000000-0005-0000-0000-0000810B0000}"/>
    <cellStyle name="20% - Accent3 11 2" xfId="2955" xr:uid="{00000000-0005-0000-0000-0000820B0000}"/>
    <cellStyle name="20% - Accent3 11 2 2" xfId="2956" xr:uid="{00000000-0005-0000-0000-0000830B0000}"/>
    <cellStyle name="20% - Accent3 11 2 2 2" xfId="2957" xr:uid="{00000000-0005-0000-0000-0000840B0000}"/>
    <cellStyle name="20% - Accent3 11 2 2 2 2" xfId="2958" xr:uid="{00000000-0005-0000-0000-0000850B0000}"/>
    <cellStyle name="20% - Accent3 11 2 2 3" xfId="2959" xr:uid="{00000000-0005-0000-0000-0000860B0000}"/>
    <cellStyle name="20% - Accent3 11 2 3" xfId="2960" xr:uid="{00000000-0005-0000-0000-0000870B0000}"/>
    <cellStyle name="20% - Accent3 11 2 3 2" xfId="2961" xr:uid="{00000000-0005-0000-0000-0000880B0000}"/>
    <cellStyle name="20% - Accent3 11 2 4" xfId="2962" xr:uid="{00000000-0005-0000-0000-0000890B0000}"/>
    <cellStyle name="20% - Accent3 11 3" xfId="2963" xr:uid="{00000000-0005-0000-0000-00008A0B0000}"/>
    <cellStyle name="20% - Accent3 11 3 2" xfId="2964" xr:uid="{00000000-0005-0000-0000-00008B0B0000}"/>
    <cellStyle name="20% - Accent3 11 3 2 2" xfId="2965" xr:uid="{00000000-0005-0000-0000-00008C0B0000}"/>
    <cellStyle name="20% - Accent3 11 3 3" xfId="2966" xr:uid="{00000000-0005-0000-0000-00008D0B0000}"/>
    <cellStyle name="20% - Accent3 11 4" xfId="2967" xr:uid="{00000000-0005-0000-0000-00008E0B0000}"/>
    <cellStyle name="20% - Accent3 11 4 2" xfId="2968" xr:uid="{00000000-0005-0000-0000-00008F0B0000}"/>
    <cellStyle name="20% - Accent3 11 5" xfId="2969" xr:uid="{00000000-0005-0000-0000-0000900B0000}"/>
    <cellStyle name="20% - Accent3 11_draft transactions report_052009_rvsd" xfId="2970" xr:uid="{00000000-0005-0000-0000-0000910B0000}"/>
    <cellStyle name="20% - Accent3 110" xfId="2971" xr:uid="{00000000-0005-0000-0000-0000920B0000}"/>
    <cellStyle name="20% - Accent3 110 2" xfId="2972" xr:uid="{00000000-0005-0000-0000-0000930B0000}"/>
    <cellStyle name="20% - Accent3 110 2 2" xfId="2973" xr:uid="{00000000-0005-0000-0000-0000940B0000}"/>
    <cellStyle name="20% - Accent3 110 2 2 2" xfId="2974" xr:uid="{00000000-0005-0000-0000-0000950B0000}"/>
    <cellStyle name="20% - Accent3 110 2 3" xfId="2975" xr:uid="{00000000-0005-0000-0000-0000960B0000}"/>
    <cellStyle name="20% - Accent3 110 3" xfId="2976" xr:uid="{00000000-0005-0000-0000-0000970B0000}"/>
    <cellStyle name="20% - Accent3 110 3 2" xfId="2977" xr:uid="{00000000-0005-0000-0000-0000980B0000}"/>
    <cellStyle name="20% - Accent3 110 4" xfId="2978" xr:uid="{00000000-0005-0000-0000-0000990B0000}"/>
    <cellStyle name="20% - Accent3 111" xfId="2979" xr:uid="{00000000-0005-0000-0000-00009A0B0000}"/>
    <cellStyle name="20% - Accent3 111 2" xfId="2980" xr:uid="{00000000-0005-0000-0000-00009B0B0000}"/>
    <cellStyle name="20% - Accent3 111 2 2" xfId="2981" xr:uid="{00000000-0005-0000-0000-00009C0B0000}"/>
    <cellStyle name="20% - Accent3 111 2 2 2" xfId="2982" xr:uid="{00000000-0005-0000-0000-00009D0B0000}"/>
    <cellStyle name="20% - Accent3 111 2 3" xfId="2983" xr:uid="{00000000-0005-0000-0000-00009E0B0000}"/>
    <cellStyle name="20% - Accent3 111 3" xfId="2984" xr:uid="{00000000-0005-0000-0000-00009F0B0000}"/>
    <cellStyle name="20% - Accent3 111 3 2" xfId="2985" xr:uid="{00000000-0005-0000-0000-0000A00B0000}"/>
    <cellStyle name="20% - Accent3 111 4" xfId="2986" xr:uid="{00000000-0005-0000-0000-0000A10B0000}"/>
    <cellStyle name="20% - Accent3 112" xfId="2987" xr:uid="{00000000-0005-0000-0000-0000A20B0000}"/>
    <cellStyle name="20% - Accent3 112 2" xfId="2988" xr:uid="{00000000-0005-0000-0000-0000A30B0000}"/>
    <cellStyle name="20% - Accent3 112 2 2" xfId="2989" xr:uid="{00000000-0005-0000-0000-0000A40B0000}"/>
    <cellStyle name="20% - Accent3 112 2 2 2" xfId="2990" xr:uid="{00000000-0005-0000-0000-0000A50B0000}"/>
    <cellStyle name="20% - Accent3 112 2 3" xfId="2991" xr:uid="{00000000-0005-0000-0000-0000A60B0000}"/>
    <cellStyle name="20% - Accent3 112 3" xfId="2992" xr:uid="{00000000-0005-0000-0000-0000A70B0000}"/>
    <cellStyle name="20% - Accent3 112 3 2" xfId="2993" xr:uid="{00000000-0005-0000-0000-0000A80B0000}"/>
    <cellStyle name="20% - Accent3 112 4" xfId="2994" xr:uid="{00000000-0005-0000-0000-0000A90B0000}"/>
    <cellStyle name="20% - Accent3 113" xfId="2995" xr:uid="{00000000-0005-0000-0000-0000AA0B0000}"/>
    <cellStyle name="20% - Accent3 113 2" xfId="2996" xr:uid="{00000000-0005-0000-0000-0000AB0B0000}"/>
    <cellStyle name="20% - Accent3 113 2 2" xfId="2997" xr:uid="{00000000-0005-0000-0000-0000AC0B0000}"/>
    <cellStyle name="20% - Accent3 113 2 2 2" xfId="2998" xr:uid="{00000000-0005-0000-0000-0000AD0B0000}"/>
    <cellStyle name="20% - Accent3 113 2 3" xfId="2999" xr:uid="{00000000-0005-0000-0000-0000AE0B0000}"/>
    <cellStyle name="20% - Accent3 113 3" xfId="3000" xr:uid="{00000000-0005-0000-0000-0000AF0B0000}"/>
    <cellStyle name="20% - Accent3 113 3 2" xfId="3001" xr:uid="{00000000-0005-0000-0000-0000B00B0000}"/>
    <cellStyle name="20% - Accent3 113 4" xfId="3002" xr:uid="{00000000-0005-0000-0000-0000B10B0000}"/>
    <cellStyle name="20% - Accent3 114" xfId="3003" xr:uid="{00000000-0005-0000-0000-0000B20B0000}"/>
    <cellStyle name="20% - Accent3 114 2" xfId="3004" xr:uid="{00000000-0005-0000-0000-0000B30B0000}"/>
    <cellStyle name="20% - Accent3 114 2 2" xfId="3005" xr:uid="{00000000-0005-0000-0000-0000B40B0000}"/>
    <cellStyle name="20% - Accent3 114 2 2 2" xfId="3006" xr:uid="{00000000-0005-0000-0000-0000B50B0000}"/>
    <cellStyle name="20% - Accent3 114 2 3" xfId="3007" xr:uid="{00000000-0005-0000-0000-0000B60B0000}"/>
    <cellStyle name="20% - Accent3 114 3" xfId="3008" xr:uid="{00000000-0005-0000-0000-0000B70B0000}"/>
    <cellStyle name="20% - Accent3 114 3 2" xfId="3009" xr:uid="{00000000-0005-0000-0000-0000B80B0000}"/>
    <cellStyle name="20% - Accent3 114 4" xfId="3010" xr:uid="{00000000-0005-0000-0000-0000B90B0000}"/>
    <cellStyle name="20% - Accent3 115" xfId="3011" xr:uid="{00000000-0005-0000-0000-0000BA0B0000}"/>
    <cellStyle name="20% - Accent3 115 2" xfId="3012" xr:uid="{00000000-0005-0000-0000-0000BB0B0000}"/>
    <cellStyle name="20% - Accent3 115 2 2" xfId="3013" xr:uid="{00000000-0005-0000-0000-0000BC0B0000}"/>
    <cellStyle name="20% - Accent3 115 2 2 2" xfId="3014" xr:uid="{00000000-0005-0000-0000-0000BD0B0000}"/>
    <cellStyle name="20% - Accent3 115 2 3" xfId="3015" xr:uid="{00000000-0005-0000-0000-0000BE0B0000}"/>
    <cellStyle name="20% - Accent3 115 3" xfId="3016" xr:uid="{00000000-0005-0000-0000-0000BF0B0000}"/>
    <cellStyle name="20% - Accent3 115 3 2" xfId="3017" xr:uid="{00000000-0005-0000-0000-0000C00B0000}"/>
    <cellStyle name="20% - Accent3 115 4" xfId="3018" xr:uid="{00000000-0005-0000-0000-0000C10B0000}"/>
    <cellStyle name="20% - Accent3 116" xfId="3019" xr:uid="{00000000-0005-0000-0000-0000C20B0000}"/>
    <cellStyle name="20% - Accent3 116 2" xfId="3020" xr:uid="{00000000-0005-0000-0000-0000C30B0000}"/>
    <cellStyle name="20% - Accent3 116 2 2" xfId="3021" xr:uid="{00000000-0005-0000-0000-0000C40B0000}"/>
    <cellStyle name="20% - Accent3 116 2 2 2" xfId="3022" xr:uid="{00000000-0005-0000-0000-0000C50B0000}"/>
    <cellStyle name="20% - Accent3 116 2 3" xfId="3023" xr:uid="{00000000-0005-0000-0000-0000C60B0000}"/>
    <cellStyle name="20% - Accent3 116 3" xfId="3024" xr:uid="{00000000-0005-0000-0000-0000C70B0000}"/>
    <cellStyle name="20% - Accent3 116 3 2" xfId="3025" xr:uid="{00000000-0005-0000-0000-0000C80B0000}"/>
    <cellStyle name="20% - Accent3 116 4" xfId="3026" xr:uid="{00000000-0005-0000-0000-0000C90B0000}"/>
    <cellStyle name="20% - Accent3 117" xfId="3027" xr:uid="{00000000-0005-0000-0000-0000CA0B0000}"/>
    <cellStyle name="20% - Accent3 117 2" xfId="3028" xr:uid="{00000000-0005-0000-0000-0000CB0B0000}"/>
    <cellStyle name="20% - Accent3 117 2 2" xfId="3029" xr:uid="{00000000-0005-0000-0000-0000CC0B0000}"/>
    <cellStyle name="20% - Accent3 117 2 2 2" xfId="3030" xr:uid="{00000000-0005-0000-0000-0000CD0B0000}"/>
    <cellStyle name="20% - Accent3 117 2 3" xfId="3031" xr:uid="{00000000-0005-0000-0000-0000CE0B0000}"/>
    <cellStyle name="20% - Accent3 117 3" xfId="3032" xr:uid="{00000000-0005-0000-0000-0000CF0B0000}"/>
    <cellStyle name="20% - Accent3 117 3 2" xfId="3033" xr:uid="{00000000-0005-0000-0000-0000D00B0000}"/>
    <cellStyle name="20% - Accent3 117 4" xfId="3034" xr:uid="{00000000-0005-0000-0000-0000D10B0000}"/>
    <cellStyle name="20% - Accent3 118" xfId="3035" xr:uid="{00000000-0005-0000-0000-0000D20B0000}"/>
    <cellStyle name="20% - Accent3 118 2" xfId="3036" xr:uid="{00000000-0005-0000-0000-0000D30B0000}"/>
    <cellStyle name="20% - Accent3 118 2 2" xfId="3037" xr:uid="{00000000-0005-0000-0000-0000D40B0000}"/>
    <cellStyle name="20% - Accent3 118 2 2 2" xfId="3038" xr:uid="{00000000-0005-0000-0000-0000D50B0000}"/>
    <cellStyle name="20% - Accent3 118 2 3" xfId="3039" xr:uid="{00000000-0005-0000-0000-0000D60B0000}"/>
    <cellStyle name="20% - Accent3 118 3" xfId="3040" xr:uid="{00000000-0005-0000-0000-0000D70B0000}"/>
    <cellStyle name="20% - Accent3 118 3 2" xfId="3041" xr:uid="{00000000-0005-0000-0000-0000D80B0000}"/>
    <cellStyle name="20% - Accent3 118 4" xfId="3042" xr:uid="{00000000-0005-0000-0000-0000D90B0000}"/>
    <cellStyle name="20% - Accent3 119" xfId="3043" xr:uid="{00000000-0005-0000-0000-0000DA0B0000}"/>
    <cellStyle name="20% - Accent3 119 2" xfId="3044" xr:uid="{00000000-0005-0000-0000-0000DB0B0000}"/>
    <cellStyle name="20% - Accent3 119 2 2" xfId="3045" xr:uid="{00000000-0005-0000-0000-0000DC0B0000}"/>
    <cellStyle name="20% - Accent3 119 2 2 2" xfId="3046" xr:uid="{00000000-0005-0000-0000-0000DD0B0000}"/>
    <cellStyle name="20% - Accent3 119 2 3" xfId="3047" xr:uid="{00000000-0005-0000-0000-0000DE0B0000}"/>
    <cellStyle name="20% - Accent3 119 3" xfId="3048" xr:uid="{00000000-0005-0000-0000-0000DF0B0000}"/>
    <cellStyle name="20% - Accent3 119 3 2" xfId="3049" xr:uid="{00000000-0005-0000-0000-0000E00B0000}"/>
    <cellStyle name="20% - Accent3 119 4" xfId="3050" xr:uid="{00000000-0005-0000-0000-0000E10B0000}"/>
    <cellStyle name="20% - Accent3 12" xfId="3051" xr:uid="{00000000-0005-0000-0000-0000E20B0000}"/>
    <cellStyle name="20% - Accent3 12 2" xfId="3052" xr:uid="{00000000-0005-0000-0000-0000E30B0000}"/>
    <cellStyle name="20% - Accent3 12 2 2" xfId="3053" xr:uid="{00000000-0005-0000-0000-0000E40B0000}"/>
    <cellStyle name="20% - Accent3 12 2 2 2" xfId="3054" xr:uid="{00000000-0005-0000-0000-0000E50B0000}"/>
    <cellStyle name="20% - Accent3 12 2 2 2 2" xfId="3055" xr:uid="{00000000-0005-0000-0000-0000E60B0000}"/>
    <cellStyle name="20% - Accent3 12 2 2 3" xfId="3056" xr:uid="{00000000-0005-0000-0000-0000E70B0000}"/>
    <cellStyle name="20% - Accent3 12 2 3" xfId="3057" xr:uid="{00000000-0005-0000-0000-0000E80B0000}"/>
    <cellStyle name="20% - Accent3 12 2 3 2" xfId="3058" xr:uid="{00000000-0005-0000-0000-0000E90B0000}"/>
    <cellStyle name="20% - Accent3 12 2 4" xfId="3059" xr:uid="{00000000-0005-0000-0000-0000EA0B0000}"/>
    <cellStyle name="20% - Accent3 12 3" xfId="3060" xr:uid="{00000000-0005-0000-0000-0000EB0B0000}"/>
    <cellStyle name="20% - Accent3 12 3 2" xfId="3061" xr:uid="{00000000-0005-0000-0000-0000EC0B0000}"/>
    <cellStyle name="20% - Accent3 12 3 2 2" xfId="3062" xr:uid="{00000000-0005-0000-0000-0000ED0B0000}"/>
    <cellStyle name="20% - Accent3 12 3 3" xfId="3063" xr:uid="{00000000-0005-0000-0000-0000EE0B0000}"/>
    <cellStyle name="20% - Accent3 12 4" xfId="3064" xr:uid="{00000000-0005-0000-0000-0000EF0B0000}"/>
    <cellStyle name="20% - Accent3 12 4 2" xfId="3065" xr:uid="{00000000-0005-0000-0000-0000F00B0000}"/>
    <cellStyle name="20% - Accent3 12 5" xfId="3066" xr:uid="{00000000-0005-0000-0000-0000F10B0000}"/>
    <cellStyle name="20% - Accent3 12_draft transactions report_052009_rvsd" xfId="3067" xr:uid="{00000000-0005-0000-0000-0000F20B0000}"/>
    <cellStyle name="20% - Accent3 120" xfId="3068" xr:uid="{00000000-0005-0000-0000-0000F30B0000}"/>
    <cellStyle name="20% - Accent3 120 2" xfId="3069" xr:uid="{00000000-0005-0000-0000-0000F40B0000}"/>
    <cellStyle name="20% - Accent3 120 2 2" xfId="3070" xr:uid="{00000000-0005-0000-0000-0000F50B0000}"/>
    <cellStyle name="20% - Accent3 120 2 2 2" xfId="3071" xr:uid="{00000000-0005-0000-0000-0000F60B0000}"/>
    <cellStyle name="20% - Accent3 120 2 3" xfId="3072" xr:uid="{00000000-0005-0000-0000-0000F70B0000}"/>
    <cellStyle name="20% - Accent3 120 3" xfId="3073" xr:uid="{00000000-0005-0000-0000-0000F80B0000}"/>
    <cellStyle name="20% - Accent3 120 3 2" xfId="3074" xr:uid="{00000000-0005-0000-0000-0000F90B0000}"/>
    <cellStyle name="20% - Accent3 120 4" xfId="3075" xr:uid="{00000000-0005-0000-0000-0000FA0B0000}"/>
    <cellStyle name="20% - Accent3 121" xfId="3076" xr:uid="{00000000-0005-0000-0000-0000FB0B0000}"/>
    <cellStyle name="20% - Accent3 121 2" xfId="3077" xr:uid="{00000000-0005-0000-0000-0000FC0B0000}"/>
    <cellStyle name="20% - Accent3 121 2 2" xfId="3078" xr:uid="{00000000-0005-0000-0000-0000FD0B0000}"/>
    <cellStyle name="20% - Accent3 121 2 2 2" xfId="3079" xr:uid="{00000000-0005-0000-0000-0000FE0B0000}"/>
    <cellStyle name="20% - Accent3 121 2 3" xfId="3080" xr:uid="{00000000-0005-0000-0000-0000FF0B0000}"/>
    <cellStyle name="20% - Accent3 121 3" xfId="3081" xr:uid="{00000000-0005-0000-0000-0000000C0000}"/>
    <cellStyle name="20% - Accent3 121 3 2" xfId="3082" xr:uid="{00000000-0005-0000-0000-0000010C0000}"/>
    <cellStyle name="20% - Accent3 121 4" xfId="3083" xr:uid="{00000000-0005-0000-0000-0000020C0000}"/>
    <cellStyle name="20% - Accent3 122" xfId="3084" xr:uid="{00000000-0005-0000-0000-0000030C0000}"/>
    <cellStyle name="20% - Accent3 123" xfId="3085" xr:uid="{00000000-0005-0000-0000-0000040C0000}"/>
    <cellStyle name="20% - Accent3 124" xfId="3086" xr:uid="{00000000-0005-0000-0000-0000050C0000}"/>
    <cellStyle name="20% - Accent3 125" xfId="3087" xr:uid="{00000000-0005-0000-0000-0000060C0000}"/>
    <cellStyle name="20% - Accent3 126" xfId="3088" xr:uid="{00000000-0005-0000-0000-0000070C0000}"/>
    <cellStyle name="20% - Accent3 127" xfId="3089" xr:uid="{00000000-0005-0000-0000-0000080C0000}"/>
    <cellStyle name="20% - Accent3 127 2" xfId="3090" xr:uid="{00000000-0005-0000-0000-0000090C0000}"/>
    <cellStyle name="20% - Accent3 127 2 2" xfId="3091" xr:uid="{00000000-0005-0000-0000-00000A0C0000}"/>
    <cellStyle name="20% - Accent3 127 2 2 2" xfId="3092" xr:uid="{00000000-0005-0000-0000-00000B0C0000}"/>
    <cellStyle name="20% - Accent3 127 2 3" xfId="3093" xr:uid="{00000000-0005-0000-0000-00000C0C0000}"/>
    <cellStyle name="20% - Accent3 127 3" xfId="3094" xr:uid="{00000000-0005-0000-0000-00000D0C0000}"/>
    <cellStyle name="20% - Accent3 127 3 2" xfId="3095" xr:uid="{00000000-0005-0000-0000-00000E0C0000}"/>
    <cellStyle name="20% - Accent3 127 4" xfId="3096" xr:uid="{00000000-0005-0000-0000-00000F0C0000}"/>
    <cellStyle name="20% - Accent3 128" xfId="3097" xr:uid="{00000000-0005-0000-0000-0000100C0000}"/>
    <cellStyle name="20% - Accent3 128 2" xfId="3098" xr:uid="{00000000-0005-0000-0000-0000110C0000}"/>
    <cellStyle name="20% - Accent3 128 2 2" xfId="3099" xr:uid="{00000000-0005-0000-0000-0000120C0000}"/>
    <cellStyle name="20% - Accent3 128 2 2 2" xfId="3100" xr:uid="{00000000-0005-0000-0000-0000130C0000}"/>
    <cellStyle name="20% - Accent3 128 2 3" xfId="3101" xr:uid="{00000000-0005-0000-0000-0000140C0000}"/>
    <cellStyle name="20% - Accent3 128 3" xfId="3102" xr:uid="{00000000-0005-0000-0000-0000150C0000}"/>
    <cellStyle name="20% - Accent3 128 3 2" xfId="3103" xr:uid="{00000000-0005-0000-0000-0000160C0000}"/>
    <cellStyle name="20% - Accent3 128 4" xfId="3104" xr:uid="{00000000-0005-0000-0000-0000170C0000}"/>
    <cellStyle name="20% - Accent3 129" xfId="3105" xr:uid="{00000000-0005-0000-0000-0000180C0000}"/>
    <cellStyle name="20% - Accent3 129 2" xfId="3106" xr:uid="{00000000-0005-0000-0000-0000190C0000}"/>
    <cellStyle name="20% - Accent3 129 2 2" xfId="3107" xr:uid="{00000000-0005-0000-0000-00001A0C0000}"/>
    <cellStyle name="20% - Accent3 129 2 2 2" xfId="3108" xr:uid="{00000000-0005-0000-0000-00001B0C0000}"/>
    <cellStyle name="20% - Accent3 129 2 3" xfId="3109" xr:uid="{00000000-0005-0000-0000-00001C0C0000}"/>
    <cellStyle name="20% - Accent3 129 3" xfId="3110" xr:uid="{00000000-0005-0000-0000-00001D0C0000}"/>
    <cellStyle name="20% - Accent3 129 3 2" xfId="3111" xr:uid="{00000000-0005-0000-0000-00001E0C0000}"/>
    <cellStyle name="20% - Accent3 129 4" xfId="3112" xr:uid="{00000000-0005-0000-0000-00001F0C0000}"/>
    <cellStyle name="20% - Accent3 13" xfId="3113" xr:uid="{00000000-0005-0000-0000-0000200C0000}"/>
    <cellStyle name="20% - Accent3 13 2" xfId="3114" xr:uid="{00000000-0005-0000-0000-0000210C0000}"/>
    <cellStyle name="20% - Accent3 13 2 2" xfId="3115" xr:uid="{00000000-0005-0000-0000-0000220C0000}"/>
    <cellStyle name="20% - Accent3 13 2 2 2" xfId="3116" xr:uid="{00000000-0005-0000-0000-0000230C0000}"/>
    <cellStyle name="20% - Accent3 13 2 2 2 2" xfId="3117" xr:uid="{00000000-0005-0000-0000-0000240C0000}"/>
    <cellStyle name="20% - Accent3 13 2 2 3" xfId="3118" xr:uid="{00000000-0005-0000-0000-0000250C0000}"/>
    <cellStyle name="20% - Accent3 13 2 3" xfId="3119" xr:uid="{00000000-0005-0000-0000-0000260C0000}"/>
    <cellStyle name="20% - Accent3 13 2 3 2" xfId="3120" xr:uid="{00000000-0005-0000-0000-0000270C0000}"/>
    <cellStyle name="20% - Accent3 13 2 4" xfId="3121" xr:uid="{00000000-0005-0000-0000-0000280C0000}"/>
    <cellStyle name="20% - Accent3 13 3" xfId="3122" xr:uid="{00000000-0005-0000-0000-0000290C0000}"/>
    <cellStyle name="20% - Accent3 13 3 2" xfId="3123" xr:uid="{00000000-0005-0000-0000-00002A0C0000}"/>
    <cellStyle name="20% - Accent3 13 3 2 2" xfId="3124" xr:uid="{00000000-0005-0000-0000-00002B0C0000}"/>
    <cellStyle name="20% - Accent3 13 3 3" xfId="3125" xr:uid="{00000000-0005-0000-0000-00002C0C0000}"/>
    <cellStyle name="20% - Accent3 13 4" xfId="3126" xr:uid="{00000000-0005-0000-0000-00002D0C0000}"/>
    <cellStyle name="20% - Accent3 13 4 2" xfId="3127" xr:uid="{00000000-0005-0000-0000-00002E0C0000}"/>
    <cellStyle name="20% - Accent3 13 5" xfId="3128" xr:uid="{00000000-0005-0000-0000-00002F0C0000}"/>
    <cellStyle name="20% - Accent3 13_draft transactions report_052009_rvsd" xfId="3129" xr:uid="{00000000-0005-0000-0000-0000300C0000}"/>
    <cellStyle name="20% - Accent3 130" xfId="3130" xr:uid="{00000000-0005-0000-0000-0000310C0000}"/>
    <cellStyle name="20% - Accent3 130 2" xfId="3131" xr:uid="{00000000-0005-0000-0000-0000320C0000}"/>
    <cellStyle name="20% - Accent3 130 2 2" xfId="3132" xr:uid="{00000000-0005-0000-0000-0000330C0000}"/>
    <cellStyle name="20% - Accent3 130 2 2 2" xfId="3133" xr:uid="{00000000-0005-0000-0000-0000340C0000}"/>
    <cellStyle name="20% - Accent3 130 2 3" xfId="3134" xr:uid="{00000000-0005-0000-0000-0000350C0000}"/>
    <cellStyle name="20% - Accent3 130 3" xfId="3135" xr:uid="{00000000-0005-0000-0000-0000360C0000}"/>
    <cellStyle name="20% - Accent3 130 3 2" xfId="3136" xr:uid="{00000000-0005-0000-0000-0000370C0000}"/>
    <cellStyle name="20% - Accent3 130 4" xfId="3137" xr:uid="{00000000-0005-0000-0000-0000380C0000}"/>
    <cellStyle name="20% - Accent3 131" xfId="3138" xr:uid="{00000000-0005-0000-0000-0000390C0000}"/>
    <cellStyle name="20% - Accent3 131 2" xfId="3139" xr:uid="{00000000-0005-0000-0000-00003A0C0000}"/>
    <cellStyle name="20% - Accent3 131 2 2" xfId="3140" xr:uid="{00000000-0005-0000-0000-00003B0C0000}"/>
    <cellStyle name="20% - Accent3 131 2 2 2" xfId="3141" xr:uid="{00000000-0005-0000-0000-00003C0C0000}"/>
    <cellStyle name="20% - Accent3 131 2 3" xfId="3142" xr:uid="{00000000-0005-0000-0000-00003D0C0000}"/>
    <cellStyle name="20% - Accent3 131 3" xfId="3143" xr:uid="{00000000-0005-0000-0000-00003E0C0000}"/>
    <cellStyle name="20% - Accent3 131 3 2" xfId="3144" xr:uid="{00000000-0005-0000-0000-00003F0C0000}"/>
    <cellStyle name="20% - Accent3 131 4" xfId="3145" xr:uid="{00000000-0005-0000-0000-0000400C0000}"/>
    <cellStyle name="20% - Accent3 132" xfId="3146" xr:uid="{00000000-0005-0000-0000-0000410C0000}"/>
    <cellStyle name="20% - Accent3 132 2" xfId="3147" xr:uid="{00000000-0005-0000-0000-0000420C0000}"/>
    <cellStyle name="20% - Accent3 132 2 2" xfId="3148" xr:uid="{00000000-0005-0000-0000-0000430C0000}"/>
    <cellStyle name="20% - Accent3 132 2 2 2" xfId="3149" xr:uid="{00000000-0005-0000-0000-0000440C0000}"/>
    <cellStyle name="20% - Accent3 132 2 3" xfId="3150" xr:uid="{00000000-0005-0000-0000-0000450C0000}"/>
    <cellStyle name="20% - Accent3 132 3" xfId="3151" xr:uid="{00000000-0005-0000-0000-0000460C0000}"/>
    <cellStyle name="20% - Accent3 132 3 2" xfId="3152" xr:uid="{00000000-0005-0000-0000-0000470C0000}"/>
    <cellStyle name="20% - Accent3 132 4" xfId="3153" xr:uid="{00000000-0005-0000-0000-0000480C0000}"/>
    <cellStyle name="20% - Accent3 133" xfId="3154" xr:uid="{00000000-0005-0000-0000-0000490C0000}"/>
    <cellStyle name="20% - Accent3 133 2" xfId="3155" xr:uid="{00000000-0005-0000-0000-00004A0C0000}"/>
    <cellStyle name="20% - Accent3 133 2 2" xfId="3156" xr:uid="{00000000-0005-0000-0000-00004B0C0000}"/>
    <cellStyle name="20% - Accent3 133 2 2 2" xfId="3157" xr:uid="{00000000-0005-0000-0000-00004C0C0000}"/>
    <cellStyle name="20% - Accent3 133 2 3" xfId="3158" xr:uid="{00000000-0005-0000-0000-00004D0C0000}"/>
    <cellStyle name="20% - Accent3 133 3" xfId="3159" xr:uid="{00000000-0005-0000-0000-00004E0C0000}"/>
    <cellStyle name="20% - Accent3 133 3 2" xfId="3160" xr:uid="{00000000-0005-0000-0000-00004F0C0000}"/>
    <cellStyle name="20% - Accent3 133 4" xfId="3161" xr:uid="{00000000-0005-0000-0000-0000500C0000}"/>
    <cellStyle name="20% - Accent3 134" xfId="3162" xr:uid="{00000000-0005-0000-0000-0000510C0000}"/>
    <cellStyle name="20% - Accent3 134 2" xfId="3163" xr:uid="{00000000-0005-0000-0000-0000520C0000}"/>
    <cellStyle name="20% - Accent3 134 2 2" xfId="3164" xr:uid="{00000000-0005-0000-0000-0000530C0000}"/>
    <cellStyle name="20% - Accent3 134 2 2 2" xfId="3165" xr:uid="{00000000-0005-0000-0000-0000540C0000}"/>
    <cellStyle name="20% - Accent3 134 2 3" xfId="3166" xr:uid="{00000000-0005-0000-0000-0000550C0000}"/>
    <cellStyle name="20% - Accent3 134 3" xfId="3167" xr:uid="{00000000-0005-0000-0000-0000560C0000}"/>
    <cellStyle name="20% - Accent3 134 3 2" xfId="3168" xr:uid="{00000000-0005-0000-0000-0000570C0000}"/>
    <cellStyle name="20% - Accent3 134 4" xfId="3169" xr:uid="{00000000-0005-0000-0000-0000580C0000}"/>
    <cellStyle name="20% - Accent3 135" xfId="3170" xr:uid="{00000000-0005-0000-0000-0000590C0000}"/>
    <cellStyle name="20% - Accent3 136" xfId="3171" xr:uid="{00000000-0005-0000-0000-00005A0C0000}"/>
    <cellStyle name="20% - Accent3 137" xfId="3172" xr:uid="{00000000-0005-0000-0000-00005B0C0000}"/>
    <cellStyle name="20% - Accent3 138" xfId="3173" xr:uid="{00000000-0005-0000-0000-00005C0C0000}"/>
    <cellStyle name="20% - Accent3 138 2" xfId="3174" xr:uid="{00000000-0005-0000-0000-00005D0C0000}"/>
    <cellStyle name="20% - Accent3 138 2 2" xfId="3175" xr:uid="{00000000-0005-0000-0000-00005E0C0000}"/>
    <cellStyle name="20% - Accent3 138 2 2 2" xfId="3176" xr:uid="{00000000-0005-0000-0000-00005F0C0000}"/>
    <cellStyle name="20% - Accent3 138 2 3" xfId="3177" xr:uid="{00000000-0005-0000-0000-0000600C0000}"/>
    <cellStyle name="20% - Accent3 138 3" xfId="3178" xr:uid="{00000000-0005-0000-0000-0000610C0000}"/>
    <cellStyle name="20% - Accent3 138 3 2" xfId="3179" xr:uid="{00000000-0005-0000-0000-0000620C0000}"/>
    <cellStyle name="20% - Accent3 138 4" xfId="3180" xr:uid="{00000000-0005-0000-0000-0000630C0000}"/>
    <cellStyle name="20% - Accent3 139" xfId="3181" xr:uid="{00000000-0005-0000-0000-0000640C0000}"/>
    <cellStyle name="20% - Accent3 139 2" xfId="3182" xr:uid="{00000000-0005-0000-0000-0000650C0000}"/>
    <cellStyle name="20% - Accent3 139 2 2" xfId="3183" xr:uid="{00000000-0005-0000-0000-0000660C0000}"/>
    <cellStyle name="20% - Accent3 139 2 2 2" xfId="3184" xr:uid="{00000000-0005-0000-0000-0000670C0000}"/>
    <cellStyle name="20% - Accent3 139 2 3" xfId="3185" xr:uid="{00000000-0005-0000-0000-0000680C0000}"/>
    <cellStyle name="20% - Accent3 139 3" xfId="3186" xr:uid="{00000000-0005-0000-0000-0000690C0000}"/>
    <cellStyle name="20% - Accent3 139 3 2" xfId="3187" xr:uid="{00000000-0005-0000-0000-00006A0C0000}"/>
    <cellStyle name="20% - Accent3 139 4" xfId="3188" xr:uid="{00000000-0005-0000-0000-00006B0C0000}"/>
    <cellStyle name="20% - Accent3 14" xfId="3189" xr:uid="{00000000-0005-0000-0000-00006C0C0000}"/>
    <cellStyle name="20% - Accent3 14 2" xfId="3190" xr:uid="{00000000-0005-0000-0000-00006D0C0000}"/>
    <cellStyle name="20% - Accent3 14 2 2" xfId="3191" xr:uid="{00000000-0005-0000-0000-00006E0C0000}"/>
    <cellStyle name="20% - Accent3 14 2 2 2" xfId="3192" xr:uid="{00000000-0005-0000-0000-00006F0C0000}"/>
    <cellStyle name="20% - Accent3 14 2 2 2 2" xfId="3193" xr:uid="{00000000-0005-0000-0000-0000700C0000}"/>
    <cellStyle name="20% - Accent3 14 2 2 3" xfId="3194" xr:uid="{00000000-0005-0000-0000-0000710C0000}"/>
    <cellStyle name="20% - Accent3 14 2 3" xfId="3195" xr:uid="{00000000-0005-0000-0000-0000720C0000}"/>
    <cellStyle name="20% - Accent3 14 2 3 2" xfId="3196" xr:uid="{00000000-0005-0000-0000-0000730C0000}"/>
    <cellStyle name="20% - Accent3 14 2 4" xfId="3197" xr:uid="{00000000-0005-0000-0000-0000740C0000}"/>
    <cellStyle name="20% - Accent3 14 3" xfId="3198" xr:uid="{00000000-0005-0000-0000-0000750C0000}"/>
    <cellStyle name="20% - Accent3 14 3 2" xfId="3199" xr:uid="{00000000-0005-0000-0000-0000760C0000}"/>
    <cellStyle name="20% - Accent3 14 3 2 2" xfId="3200" xr:uid="{00000000-0005-0000-0000-0000770C0000}"/>
    <cellStyle name="20% - Accent3 14 3 3" xfId="3201" xr:uid="{00000000-0005-0000-0000-0000780C0000}"/>
    <cellStyle name="20% - Accent3 14 4" xfId="3202" xr:uid="{00000000-0005-0000-0000-0000790C0000}"/>
    <cellStyle name="20% - Accent3 14 4 2" xfId="3203" xr:uid="{00000000-0005-0000-0000-00007A0C0000}"/>
    <cellStyle name="20% - Accent3 14 5" xfId="3204" xr:uid="{00000000-0005-0000-0000-00007B0C0000}"/>
    <cellStyle name="20% - Accent3 14_draft transactions report_052009_rvsd" xfId="3205" xr:uid="{00000000-0005-0000-0000-00007C0C0000}"/>
    <cellStyle name="20% - Accent3 140" xfId="3206" xr:uid="{00000000-0005-0000-0000-00007D0C0000}"/>
    <cellStyle name="20% - Accent3 140 2" xfId="3207" xr:uid="{00000000-0005-0000-0000-00007E0C0000}"/>
    <cellStyle name="20% - Accent3 140 2 2" xfId="3208" xr:uid="{00000000-0005-0000-0000-00007F0C0000}"/>
    <cellStyle name="20% - Accent3 140 2 2 2" xfId="3209" xr:uid="{00000000-0005-0000-0000-0000800C0000}"/>
    <cellStyle name="20% - Accent3 140 2 3" xfId="3210" xr:uid="{00000000-0005-0000-0000-0000810C0000}"/>
    <cellStyle name="20% - Accent3 140 3" xfId="3211" xr:uid="{00000000-0005-0000-0000-0000820C0000}"/>
    <cellStyle name="20% - Accent3 140 3 2" xfId="3212" xr:uid="{00000000-0005-0000-0000-0000830C0000}"/>
    <cellStyle name="20% - Accent3 140 4" xfId="3213" xr:uid="{00000000-0005-0000-0000-0000840C0000}"/>
    <cellStyle name="20% - Accent3 141" xfId="3214" xr:uid="{00000000-0005-0000-0000-0000850C0000}"/>
    <cellStyle name="20% - Accent3 141 2" xfId="3215" xr:uid="{00000000-0005-0000-0000-0000860C0000}"/>
    <cellStyle name="20% - Accent3 141 2 2" xfId="3216" xr:uid="{00000000-0005-0000-0000-0000870C0000}"/>
    <cellStyle name="20% - Accent3 141 2 2 2" xfId="3217" xr:uid="{00000000-0005-0000-0000-0000880C0000}"/>
    <cellStyle name="20% - Accent3 141 2 3" xfId="3218" xr:uid="{00000000-0005-0000-0000-0000890C0000}"/>
    <cellStyle name="20% - Accent3 141 3" xfId="3219" xr:uid="{00000000-0005-0000-0000-00008A0C0000}"/>
    <cellStyle name="20% - Accent3 141 3 2" xfId="3220" xr:uid="{00000000-0005-0000-0000-00008B0C0000}"/>
    <cellStyle name="20% - Accent3 141 4" xfId="3221" xr:uid="{00000000-0005-0000-0000-00008C0C0000}"/>
    <cellStyle name="20% - Accent3 142" xfId="3222" xr:uid="{00000000-0005-0000-0000-00008D0C0000}"/>
    <cellStyle name="20% - Accent3 142 2" xfId="3223" xr:uid="{00000000-0005-0000-0000-00008E0C0000}"/>
    <cellStyle name="20% - Accent3 142 2 2" xfId="3224" xr:uid="{00000000-0005-0000-0000-00008F0C0000}"/>
    <cellStyle name="20% - Accent3 142 2 2 2" xfId="3225" xr:uid="{00000000-0005-0000-0000-0000900C0000}"/>
    <cellStyle name="20% - Accent3 142 2 3" xfId="3226" xr:uid="{00000000-0005-0000-0000-0000910C0000}"/>
    <cellStyle name="20% - Accent3 142 3" xfId="3227" xr:uid="{00000000-0005-0000-0000-0000920C0000}"/>
    <cellStyle name="20% - Accent3 142 3 2" xfId="3228" xr:uid="{00000000-0005-0000-0000-0000930C0000}"/>
    <cellStyle name="20% - Accent3 142 4" xfId="3229" xr:uid="{00000000-0005-0000-0000-0000940C0000}"/>
    <cellStyle name="20% - Accent3 143" xfId="3230" xr:uid="{00000000-0005-0000-0000-0000950C0000}"/>
    <cellStyle name="20% - Accent3 143 2" xfId="3231" xr:uid="{00000000-0005-0000-0000-0000960C0000}"/>
    <cellStyle name="20% - Accent3 143 2 2" xfId="3232" xr:uid="{00000000-0005-0000-0000-0000970C0000}"/>
    <cellStyle name="20% - Accent3 143 2 2 2" xfId="3233" xr:uid="{00000000-0005-0000-0000-0000980C0000}"/>
    <cellStyle name="20% - Accent3 143 2 3" xfId="3234" xr:uid="{00000000-0005-0000-0000-0000990C0000}"/>
    <cellStyle name="20% - Accent3 143 3" xfId="3235" xr:uid="{00000000-0005-0000-0000-00009A0C0000}"/>
    <cellStyle name="20% - Accent3 143 3 2" xfId="3236" xr:uid="{00000000-0005-0000-0000-00009B0C0000}"/>
    <cellStyle name="20% - Accent3 143 4" xfId="3237" xr:uid="{00000000-0005-0000-0000-00009C0C0000}"/>
    <cellStyle name="20% - Accent3 144" xfId="3238" xr:uid="{00000000-0005-0000-0000-00009D0C0000}"/>
    <cellStyle name="20% - Accent3 144 2" xfId="3239" xr:uid="{00000000-0005-0000-0000-00009E0C0000}"/>
    <cellStyle name="20% - Accent3 144 2 2" xfId="3240" xr:uid="{00000000-0005-0000-0000-00009F0C0000}"/>
    <cellStyle name="20% - Accent3 144 2 2 2" xfId="3241" xr:uid="{00000000-0005-0000-0000-0000A00C0000}"/>
    <cellStyle name="20% - Accent3 144 2 3" xfId="3242" xr:uid="{00000000-0005-0000-0000-0000A10C0000}"/>
    <cellStyle name="20% - Accent3 144 3" xfId="3243" xr:uid="{00000000-0005-0000-0000-0000A20C0000}"/>
    <cellStyle name="20% - Accent3 144 3 2" xfId="3244" xr:uid="{00000000-0005-0000-0000-0000A30C0000}"/>
    <cellStyle name="20% - Accent3 144 4" xfId="3245" xr:uid="{00000000-0005-0000-0000-0000A40C0000}"/>
    <cellStyle name="20% - Accent3 145" xfId="3246" xr:uid="{00000000-0005-0000-0000-0000A50C0000}"/>
    <cellStyle name="20% - Accent3 145 2" xfId="3247" xr:uid="{00000000-0005-0000-0000-0000A60C0000}"/>
    <cellStyle name="20% - Accent3 145 2 2" xfId="3248" xr:uid="{00000000-0005-0000-0000-0000A70C0000}"/>
    <cellStyle name="20% - Accent3 145 2 2 2" xfId="3249" xr:uid="{00000000-0005-0000-0000-0000A80C0000}"/>
    <cellStyle name="20% - Accent3 145 2 3" xfId="3250" xr:uid="{00000000-0005-0000-0000-0000A90C0000}"/>
    <cellStyle name="20% - Accent3 145 3" xfId="3251" xr:uid="{00000000-0005-0000-0000-0000AA0C0000}"/>
    <cellStyle name="20% - Accent3 145 3 2" xfId="3252" xr:uid="{00000000-0005-0000-0000-0000AB0C0000}"/>
    <cellStyle name="20% - Accent3 145 4" xfId="3253" xr:uid="{00000000-0005-0000-0000-0000AC0C0000}"/>
    <cellStyle name="20% - Accent3 146" xfId="3254" xr:uid="{00000000-0005-0000-0000-0000AD0C0000}"/>
    <cellStyle name="20% - Accent3 146 2" xfId="3255" xr:uid="{00000000-0005-0000-0000-0000AE0C0000}"/>
    <cellStyle name="20% - Accent3 146 2 2" xfId="3256" xr:uid="{00000000-0005-0000-0000-0000AF0C0000}"/>
    <cellStyle name="20% - Accent3 146 2 2 2" xfId="3257" xr:uid="{00000000-0005-0000-0000-0000B00C0000}"/>
    <cellStyle name="20% - Accent3 146 2 3" xfId="3258" xr:uid="{00000000-0005-0000-0000-0000B10C0000}"/>
    <cellStyle name="20% - Accent3 146 3" xfId="3259" xr:uid="{00000000-0005-0000-0000-0000B20C0000}"/>
    <cellStyle name="20% - Accent3 146 3 2" xfId="3260" xr:uid="{00000000-0005-0000-0000-0000B30C0000}"/>
    <cellStyle name="20% - Accent3 146 4" xfId="3261" xr:uid="{00000000-0005-0000-0000-0000B40C0000}"/>
    <cellStyle name="20% - Accent3 147" xfId="3262" xr:uid="{00000000-0005-0000-0000-0000B50C0000}"/>
    <cellStyle name="20% - Accent3 148" xfId="3263" xr:uid="{00000000-0005-0000-0000-0000B60C0000}"/>
    <cellStyle name="20% - Accent3 149" xfId="3264" xr:uid="{00000000-0005-0000-0000-0000B70C0000}"/>
    <cellStyle name="20% - Accent3 15" xfId="3265" xr:uid="{00000000-0005-0000-0000-0000B80C0000}"/>
    <cellStyle name="20% - Accent3 15 2" xfId="3266" xr:uid="{00000000-0005-0000-0000-0000B90C0000}"/>
    <cellStyle name="20% - Accent3 15 2 2" xfId="3267" xr:uid="{00000000-0005-0000-0000-0000BA0C0000}"/>
    <cellStyle name="20% - Accent3 15 2 2 2" xfId="3268" xr:uid="{00000000-0005-0000-0000-0000BB0C0000}"/>
    <cellStyle name="20% - Accent3 15 2 2 2 2" xfId="3269" xr:uid="{00000000-0005-0000-0000-0000BC0C0000}"/>
    <cellStyle name="20% - Accent3 15 2 2 3" xfId="3270" xr:uid="{00000000-0005-0000-0000-0000BD0C0000}"/>
    <cellStyle name="20% - Accent3 15 2 3" xfId="3271" xr:uid="{00000000-0005-0000-0000-0000BE0C0000}"/>
    <cellStyle name="20% - Accent3 15 2 3 2" xfId="3272" xr:uid="{00000000-0005-0000-0000-0000BF0C0000}"/>
    <cellStyle name="20% - Accent3 15 2 4" xfId="3273" xr:uid="{00000000-0005-0000-0000-0000C00C0000}"/>
    <cellStyle name="20% - Accent3 15 3" xfId="3274" xr:uid="{00000000-0005-0000-0000-0000C10C0000}"/>
    <cellStyle name="20% - Accent3 15 3 2" xfId="3275" xr:uid="{00000000-0005-0000-0000-0000C20C0000}"/>
    <cellStyle name="20% - Accent3 15 3 2 2" xfId="3276" xr:uid="{00000000-0005-0000-0000-0000C30C0000}"/>
    <cellStyle name="20% - Accent3 15 3 3" xfId="3277" xr:uid="{00000000-0005-0000-0000-0000C40C0000}"/>
    <cellStyle name="20% - Accent3 15 4" xfId="3278" xr:uid="{00000000-0005-0000-0000-0000C50C0000}"/>
    <cellStyle name="20% - Accent3 15 4 2" xfId="3279" xr:uid="{00000000-0005-0000-0000-0000C60C0000}"/>
    <cellStyle name="20% - Accent3 15 5" xfId="3280" xr:uid="{00000000-0005-0000-0000-0000C70C0000}"/>
    <cellStyle name="20% - Accent3 15_draft transactions report_052009_rvsd" xfId="3281" xr:uid="{00000000-0005-0000-0000-0000C80C0000}"/>
    <cellStyle name="20% - Accent3 150" xfId="3282" xr:uid="{00000000-0005-0000-0000-0000C90C0000}"/>
    <cellStyle name="20% - Accent3 151" xfId="3283" xr:uid="{00000000-0005-0000-0000-0000CA0C0000}"/>
    <cellStyle name="20% - Accent3 152" xfId="3284" xr:uid="{00000000-0005-0000-0000-0000CB0C0000}"/>
    <cellStyle name="20% - Accent3 153" xfId="3285" xr:uid="{00000000-0005-0000-0000-0000CC0C0000}"/>
    <cellStyle name="20% - Accent3 153 2" xfId="3286" xr:uid="{00000000-0005-0000-0000-0000CD0C0000}"/>
    <cellStyle name="20% - Accent3 153 2 2" xfId="3287" xr:uid="{00000000-0005-0000-0000-0000CE0C0000}"/>
    <cellStyle name="20% - Accent3 153 3" xfId="3288" xr:uid="{00000000-0005-0000-0000-0000CF0C0000}"/>
    <cellStyle name="20% - Accent3 154" xfId="3289" xr:uid="{00000000-0005-0000-0000-0000D00C0000}"/>
    <cellStyle name="20% - Accent3 154 2" xfId="3290" xr:uid="{00000000-0005-0000-0000-0000D10C0000}"/>
    <cellStyle name="20% - Accent3 155" xfId="3291" xr:uid="{00000000-0005-0000-0000-0000D20C0000}"/>
    <cellStyle name="20% - Accent3 16" xfId="3292" xr:uid="{00000000-0005-0000-0000-0000D30C0000}"/>
    <cellStyle name="20% - Accent3 16 2" xfId="3293" xr:uid="{00000000-0005-0000-0000-0000D40C0000}"/>
    <cellStyle name="20% - Accent3 16 2 2" xfId="3294" xr:uid="{00000000-0005-0000-0000-0000D50C0000}"/>
    <cellStyle name="20% - Accent3 16 2 2 2" xfId="3295" xr:uid="{00000000-0005-0000-0000-0000D60C0000}"/>
    <cellStyle name="20% - Accent3 16 2 2 2 2" xfId="3296" xr:uid="{00000000-0005-0000-0000-0000D70C0000}"/>
    <cellStyle name="20% - Accent3 16 2 2 3" xfId="3297" xr:uid="{00000000-0005-0000-0000-0000D80C0000}"/>
    <cellStyle name="20% - Accent3 16 2 3" xfId="3298" xr:uid="{00000000-0005-0000-0000-0000D90C0000}"/>
    <cellStyle name="20% - Accent3 16 2 3 2" xfId="3299" xr:uid="{00000000-0005-0000-0000-0000DA0C0000}"/>
    <cellStyle name="20% - Accent3 16 2 4" xfId="3300" xr:uid="{00000000-0005-0000-0000-0000DB0C0000}"/>
    <cellStyle name="20% - Accent3 16 3" xfId="3301" xr:uid="{00000000-0005-0000-0000-0000DC0C0000}"/>
    <cellStyle name="20% - Accent3 16 3 2" xfId="3302" xr:uid="{00000000-0005-0000-0000-0000DD0C0000}"/>
    <cellStyle name="20% - Accent3 16 3 2 2" xfId="3303" xr:uid="{00000000-0005-0000-0000-0000DE0C0000}"/>
    <cellStyle name="20% - Accent3 16 3 3" xfId="3304" xr:uid="{00000000-0005-0000-0000-0000DF0C0000}"/>
    <cellStyle name="20% - Accent3 16 4" xfId="3305" xr:uid="{00000000-0005-0000-0000-0000E00C0000}"/>
    <cellStyle name="20% - Accent3 16 4 2" xfId="3306" xr:uid="{00000000-0005-0000-0000-0000E10C0000}"/>
    <cellStyle name="20% - Accent3 16 5" xfId="3307" xr:uid="{00000000-0005-0000-0000-0000E20C0000}"/>
    <cellStyle name="20% - Accent3 16_draft transactions report_052009_rvsd" xfId="3308" xr:uid="{00000000-0005-0000-0000-0000E30C0000}"/>
    <cellStyle name="20% - Accent3 17" xfId="3309" xr:uid="{00000000-0005-0000-0000-0000E40C0000}"/>
    <cellStyle name="20% - Accent3 17 2" xfId="3310" xr:uid="{00000000-0005-0000-0000-0000E50C0000}"/>
    <cellStyle name="20% - Accent3 17 2 2" xfId="3311" xr:uid="{00000000-0005-0000-0000-0000E60C0000}"/>
    <cellStyle name="20% - Accent3 17 2 2 2" xfId="3312" xr:uid="{00000000-0005-0000-0000-0000E70C0000}"/>
    <cellStyle name="20% - Accent3 17 2 2 2 2" xfId="3313" xr:uid="{00000000-0005-0000-0000-0000E80C0000}"/>
    <cellStyle name="20% - Accent3 17 2 2 3" xfId="3314" xr:uid="{00000000-0005-0000-0000-0000E90C0000}"/>
    <cellStyle name="20% - Accent3 17 2 3" xfId="3315" xr:uid="{00000000-0005-0000-0000-0000EA0C0000}"/>
    <cellStyle name="20% - Accent3 17 2 3 2" xfId="3316" xr:uid="{00000000-0005-0000-0000-0000EB0C0000}"/>
    <cellStyle name="20% - Accent3 17 2 4" xfId="3317" xr:uid="{00000000-0005-0000-0000-0000EC0C0000}"/>
    <cellStyle name="20% - Accent3 17 3" xfId="3318" xr:uid="{00000000-0005-0000-0000-0000ED0C0000}"/>
    <cellStyle name="20% - Accent3 17 3 2" xfId="3319" xr:uid="{00000000-0005-0000-0000-0000EE0C0000}"/>
    <cellStyle name="20% - Accent3 17 3 2 2" xfId="3320" xr:uid="{00000000-0005-0000-0000-0000EF0C0000}"/>
    <cellStyle name="20% - Accent3 17 3 3" xfId="3321" xr:uid="{00000000-0005-0000-0000-0000F00C0000}"/>
    <cellStyle name="20% - Accent3 17 4" xfId="3322" xr:uid="{00000000-0005-0000-0000-0000F10C0000}"/>
    <cellStyle name="20% - Accent3 17 4 2" xfId="3323" xr:uid="{00000000-0005-0000-0000-0000F20C0000}"/>
    <cellStyle name="20% - Accent3 17 5" xfId="3324" xr:uid="{00000000-0005-0000-0000-0000F30C0000}"/>
    <cellStyle name="20% - Accent3 17_draft transactions report_052009_rvsd" xfId="3325" xr:uid="{00000000-0005-0000-0000-0000F40C0000}"/>
    <cellStyle name="20% - Accent3 18" xfId="3326" xr:uid="{00000000-0005-0000-0000-0000F50C0000}"/>
    <cellStyle name="20% - Accent3 18 2" xfId="3327" xr:uid="{00000000-0005-0000-0000-0000F60C0000}"/>
    <cellStyle name="20% - Accent3 18 2 2" xfId="3328" xr:uid="{00000000-0005-0000-0000-0000F70C0000}"/>
    <cellStyle name="20% - Accent3 18 2 2 2" xfId="3329" xr:uid="{00000000-0005-0000-0000-0000F80C0000}"/>
    <cellStyle name="20% - Accent3 18 2 2 2 2" xfId="3330" xr:uid="{00000000-0005-0000-0000-0000F90C0000}"/>
    <cellStyle name="20% - Accent3 18 2 2 3" xfId="3331" xr:uid="{00000000-0005-0000-0000-0000FA0C0000}"/>
    <cellStyle name="20% - Accent3 18 2 3" xfId="3332" xr:uid="{00000000-0005-0000-0000-0000FB0C0000}"/>
    <cellStyle name="20% - Accent3 18 2 3 2" xfId="3333" xr:uid="{00000000-0005-0000-0000-0000FC0C0000}"/>
    <cellStyle name="20% - Accent3 18 2 4" xfId="3334" xr:uid="{00000000-0005-0000-0000-0000FD0C0000}"/>
    <cellStyle name="20% - Accent3 18 3" xfId="3335" xr:uid="{00000000-0005-0000-0000-0000FE0C0000}"/>
    <cellStyle name="20% - Accent3 18 3 2" xfId="3336" xr:uid="{00000000-0005-0000-0000-0000FF0C0000}"/>
    <cellStyle name="20% - Accent3 18 3 2 2" xfId="3337" xr:uid="{00000000-0005-0000-0000-0000000D0000}"/>
    <cellStyle name="20% - Accent3 18 3 3" xfId="3338" xr:uid="{00000000-0005-0000-0000-0000010D0000}"/>
    <cellStyle name="20% - Accent3 18 4" xfId="3339" xr:uid="{00000000-0005-0000-0000-0000020D0000}"/>
    <cellStyle name="20% - Accent3 18 4 2" xfId="3340" xr:uid="{00000000-0005-0000-0000-0000030D0000}"/>
    <cellStyle name="20% - Accent3 18 5" xfId="3341" xr:uid="{00000000-0005-0000-0000-0000040D0000}"/>
    <cellStyle name="20% - Accent3 18_draft transactions report_052009_rvsd" xfId="3342" xr:uid="{00000000-0005-0000-0000-0000050D0000}"/>
    <cellStyle name="20% - Accent3 19" xfId="3343" xr:uid="{00000000-0005-0000-0000-0000060D0000}"/>
    <cellStyle name="20% - Accent3 19 2" xfId="3344" xr:uid="{00000000-0005-0000-0000-0000070D0000}"/>
    <cellStyle name="20% - Accent3 19 2 2" xfId="3345" xr:uid="{00000000-0005-0000-0000-0000080D0000}"/>
    <cellStyle name="20% - Accent3 19 2 2 2" xfId="3346" xr:uid="{00000000-0005-0000-0000-0000090D0000}"/>
    <cellStyle name="20% - Accent3 19 2 2 2 2" xfId="3347" xr:uid="{00000000-0005-0000-0000-00000A0D0000}"/>
    <cellStyle name="20% - Accent3 19 2 2 3" xfId="3348" xr:uid="{00000000-0005-0000-0000-00000B0D0000}"/>
    <cellStyle name="20% - Accent3 19 2 3" xfId="3349" xr:uid="{00000000-0005-0000-0000-00000C0D0000}"/>
    <cellStyle name="20% - Accent3 19 2 3 2" xfId="3350" xr:uid="{00000000-0005-0000-0000-00000D0D0000}"/>
    <cellStyle name="20% - Accent3 19 2 4" xfId="3351" xr:uid="{00000000-0005-0000-0000-00000E0D0000}"/>
    <cellStyle name="20% - Accent3 19 3" xfId="3352" xr:uid="{00000000-0005-0000-0000-00000F0D0000}"/>
    <cellStyle name="20% - Accent3 19 3 2" xfId="3353" xr:uid="{00000000-0005-0000-0000-0000100D0000}"/>
    <cellStyle name="20% - Accent3 19 3 2 2" xfId="3354" xr:uid="{00000000-0005-0000-0000-0000110D0000}"/>
    <cellStyle name="20% - Accent3 19 3 3" xfId="3355" xr:uid="{00000000-0005-0000-0000-0000120D0000}"/>
    <cellStyle name="20% - Accent3 19 4" xfId="3356" xr:uid="{00000000-0005-0000-0000-0000130D0000}"/>
    <cellStyle name="20% - Accent3 19 4 2" xfId="3357" xr:uid="{00000000-0005-0000-0000-0000140D0000}"/>
    <cellStyle name="20% - Accent3 19 5" xfId="3358" xr:uid="{00000000-0005-0000-0000-0000150D0000}"/>
    <cellStyle name="20% - Accent3 19_draft transactions report_052009_rvsd" xfId="3359" xr:uid="{00000000-0005-0000-0000-0000160D0000}"/>
    <cellStyle name="20% - Accent3 2" xfId="3360" xr:uid="{00000000-0005-0000-0000-0000170D0000}"/>
    <cellStyle name="20% - Accent3 2 2" xfId="3361" xr:uid="{00000000-0005-0000-0000-0000180D0000}"/>
    <cellStyle name="20% - Accent3 2 2 2" xfId="3362" xr:uid="{00000000-0005-0000-0000-0000190D0000}"/>
    <cellStyle name="20% - Accent3 2 2 2 2" xfId="3363" xr:uid="{00000000-0005-0000-0000-00001A0D0000}"/>
    <cellStyle name="20% - Accent3 2 2 2 2 2" xfId="3364" xr:uid="{00000000-0005-0000-0000-00001B0D0000}"/>
    <cellStyle name="20% - Accent3 2 2 2 2 2 2" xfId="3365" xr:uid="{00000000-0005-0000-0000-00001C0D0000}"/>
    <cellStyle name="20% - Accent3 2 2 2 2 3" xfId="3366" xr:uid="{00000000-0005-0000-0000-00001D0D0000}"/>
    <cellStyle name="20% - Accent3 2 2 2 3" xfId="3367" xr:uid="{00000000-0005-0000-0000-00001E0D0000}"/>
    <cellStyle name="20% - Accent3 2 2 2 3 2" xfId="3368" xr:uid="{00000000-0005-0000-0000-00001F0D0000}"/>
    <cellStyle name="20% - Accent3 2 2 2 4" xfId="3369" xr:uid="{00000000-0005-0000-0000-0000200D0000}"/>
    <cellStyle name="20% - Accent3 2 2 3" xfId="3370" xr:uid="{00000000-0005-0000-0000-0000210D0000}"/>
    <cellStyle name="20% - Accent3 2 2 3 2" xfId="3371" xr:uid="{00000000-0005-0000-0000-0000220D0000}"/>
    <cellStyle name="20% - Accent3 2 2 3 2 2" xfId="3372" xr:uid="{00000000-0005-0000-0000-0000230D0000}"/>
    <cellStyle name="20% - Accent3 2 2 3 3" xfId="3373" xr:uid="{00000000-0005-0000-0000-0000240D0000}"/>
    <cellStyle name="20% - Accent3 2 2 4" xfId="3374" xr:uid="{00000000-0005-0000-0000-0000250D0000}"/>
    <cellStyle name="20% - Accent3 2 2 4 2" xfId="3375" xr:uid="{00000000-0005-0000-0000-0000260D0000}"/>
    <cellStyle name="20% - Accent3 2 2 5" xfId="3376" xr:uid="{00000000-0005-0000-0000-0000270D0000}"/>
    <cellStyle name="20% - Accent3 2 2_draft transactions report_052009_rvsd" xfId="3377" xr:uid="{00000000-0005-0000-0000-0000280D0000}"/>
    <cellStyle name="20% - Accent3 2 3" xfId="3378" xr:uid="{00000000-0005-0000-0000-0000290D0000}"/>
    <cellStyle name="20% - Accent3 2 3 2" xfId="3379" xr:uid="{00000000-0005-0000-0000-00002A0D0000}"/>
    <cellStyle name="20% - Accent3 2 3 2 2" xfId="3380" xr:uid="{00000000-0005-0000-0000-00002B0D0000}"/>
    <cellStyle name="20% - Accent3 2 3 2 2 2" xfId="3381" xr:uid="{00000000-0005-0000-0000-00002C0D0000}"/>
    <cellStyle name="20% - Accent3 2 3 2 3" xfId="3382" xr:uid="{00000000-0005-0000-0000-00002D0D0000}"/>
    <cellStyle name="20% - Accent3 2 3 3" xfId="3383" xr:uid="{00000000-0005-0000-0000-00002E0D0000}"/>
    <cellStyle name="20% - Accent3 2 3 3 2" xfId="3384" xr:uid="{00000000-0005-0000-0000-00002F0D0000}"/>
    <cellStyle name="20% - Accent3 2 3 4" xfId="3385" xr:uid="{00000000-0005-0000-0000-0000300D0000}"/>
    <cellStyle name="20% - Accent3 2 4" xfId="3386" xr:uid="{00000000-0005-0000-0000-0000310D0000}"/>
    <cellStyle name="20% - Accent3 2 4 2" xfId="3387" xr:uid="{00000000-0005-0000-0000-0000320D0000}"/>
    <cellStyle name="20% - Accent3 2 4 2 2" xfId="3388" xr:uid="{00000000-0005-0000-0000-0000330D0000}"/>
    <cellStyle name="20% - Accent3 2 4 3" xfId="3389" xr:uid="{00000000-0005-0000-0000-0000340D0000}"/>
    <cellStyle name="20% - Accent3 2 5" xfId="3390" xr:uid="{00000000-0005-0000-0000-0000350D0000}"/>
    <cellStyle name="20% - Accent3 2 5 2" xfId="3391" xr:uid="{00000000-0005-0000-0000-0000360D0000}"/>
    <cellStyle name="20% - Accent3 2 6" xfId="3392" xr:uid="{00000000-0005-0000-0000-0000370D0000}"/>
    <cellStyle name="20% - Accent3 2_draft transactions report_052009_rvsd" xfId="3393" xr:uid="{00000000-0005-0000-0000-0000380D0000}"/>
    <cellStyle name="20% - Accent3 20" xfId="3394" xr:uid="{00000000-0005-0000-0000-0000390D0000}"/>
    <cellStyle name="20% - Accent3 20 2" xfId="3395" xr:uid="{00000000-0005-0000-0000-00003A0D0000}"/>
    <cellStyle name="20% - Accent3 20 2 2" xfId="3396" xr:uid="{00000000-0005-0000-0000-00003B0D0000}"/>
    <cellStyle name="20% - Accent3 20 2 2 2" xfId="3397" xr:uid="{00000000-0005-0000-0000-00003C0D0000}"/>
    <cellStyle name="20% - Accent3 20 2 2 2 2" xfId="3398" xr:uid="{00000000-0005-0000-0000-00003D0D0000}"/>
    <cellStyle name="20% - Accent3 20 2 2 3" xfId="3399" xr:uid="{00000000-0005-0000-0000-00003E0D0000}"/>
    <cellStyle name="20% - Accent3 20 2 3" xfId="3400" xr:uid="{00000000-0005-0000-0000-00003F0D0000}"/>
    <cellStyle name="20% - Accent3 20 2 3 2" xfId="3401" xr:uid="{00000000-0005-0000-0000-0000400D0000}"/>
    <cellStyle name="20% - Accent3 20 2 4" xfId="3402" xr:uid="{00000000-0005-0000-0000-0000410D0000}"/>
    <cellStyle name="20% - Accent3 20 3" xfId="3403" xr:uid="{00000000-0005-0000-0000-0000420D0000}"/>
    <cellStyle name="20% - Accent3 20 3 2" xfId="3404" xr:uid="{00000000-0005-0000-0000-0000430D0000}"/>
    <cellStyle name="20% - Accent3 20 3 2 2" xfId="3405" xr:uid="{00000000-0005-0000-0000-0000440D0000}"/>
    <cellStyle name="20% - Accent3 20 3 3" xfId="3406" xr:uid="{00000000-0005-0000-0000-0000450D0000}"/>
    <cellStyle name="20% - Accent3 20 4" xfId="3407" xr:uid="{00000000-0005-0000-0000-0000460D0000}"/>
    <cellStyle name="20% - Accent3 20 4 2" xfId="3408" xr:uid="{00000000-0005-0000-0000-0000470D0000}"/>
    <cellStyle name="20% - Accent3 20 5" xfId="3409" xr:uid="{00000000-0005-0000-0000-0000480D0000}"/>
    <cellStyle name="20% - Accent3 20_draft transactions report_052009_rvsd" xfId="3410" xr:uid="{00000000-0005-0000-0000-0000490D0000}"/>
    <cellStyle name="20% - Accent3 21" xfId="3411" xr:uid="{00000000-0005-0000-0000-00004A0D0000}"/>
    <cellStyle name="20% - Accent3 21 2" xfId="3412" xr:uid="{00000000-0005-0000-0000-00004B0D0000}"/>
    <cellStyle name="20% - Accent3 21 2 2" xfId="3413" xr:uid="{00000000-0005-0000-0000-00004C0D0000}"/>
    <cellStyle name="20% - Accent3 21 2 2 2" xfId="3414" xr:uid="{00000000-0005-0000-0000-00004D0D0000}"/>
    <cellStyle name="20% - Accent3 21 2 2 2 2" xfId="3415" xr:uid="{00000000-0005-0000-0000-00004E0D0000}"/>
    <cellStyle name="20% - Accent3 21 2 2 3" xfId="3416" xr:uid="{00000000-0005-0000-0000-00004F0D0000}"/>
    <cellStyle name="20% - Accent3 21 2 3" xfId="3417" xr:uid="{00000000-0005-0000-0000-0000500D0000}"/>
    <cellStyle name="20% - Accent3 21 2 3 2" xfId="3418" xr:uid="{00000000-0005-0000-0000-0000510D0000}"/>
    <cellStyle name="20% - Accent3 21 2 4" xfId="3419" xr:uid="{00000000-0005-0000-0000-0000520D0000}"/>
    <cellStyle name="20% - Accent3 21 3" xfId="3420" xr:uid="{00000000-0005-0000-0000-0000530D0000}"/>
    <cellStyle name="20% - Accent3 21 3 2" xfId="3421" xr:uid="{00000000-0005-0000-0000-0000540D0000}"/>
    <cellStyle name="20% - Accent3 21 3 2 2" xfId="3422" xr:uid="{00000000-0005-0000-0000-0000550D0000}"/>
    <cellStyle name="20% - Accent3 21 3 3" xfId="3423" xr:uid="{00000000-0005-0000-0000-0000560D0000}"/>
    <cellStyle name="20% - Accent3 21 4" xfId="3424" xr:uid="{00000000-0005-0000-0000-0000570D0000}"/>
    <cellStyle name="20% - Accent3 21 4 2" xfId="3425" xr:uid="{00000000-0005-0000-0000-0000580D0000}"/>
    <cellStyle name="20% - Accent3 21 5" xfId="3426" xr:uid="{00000000-0005-0000-0000-0000590D0000}"/>
    <cellStyle name="20% - Accent3 21_draft transactions report_052009_rvsd" xfId="3427" xr:uid="{00000000-0005-0000-0000-00005A0D0000}"/>
    <cellStyle name="20% - Accent3 22" xfId="3428" xr:uid="{00000000-0005-0000-0000-00005B0D0000}"/>
    <cellStyle name="20% - Accent3 22 2" xfId="3429" xr:uid="{00000000-0005-0000-0000-00005C0D0000}"/>
    <cellStyle name="20% - Accent3 22 2 2" xfId="3430" xr:uid="{00000000-0005-0000-0000-00005D0D0000}"/>
    <cellStyle name="20% - Accent3 22 2 2 2" xfId="3431" xr:uid="{00000000-0005-0000-0000-00005E0D0000}"/>
    <cellStyle name="20% - Accent3 22 2 2 2 2" xfId="3432" xr:uid="{00000000-0005-0000-0000-00005F0D0000}"/>
    <cellStyle name="20% - Accent3 22 2 2 3" xfId="3433" xr:uid="{00000000-0005-0000-0000-0000600D0000}"/>
    <cellStyle name="20% - Accent3 22 2 3" xfId="3434" xr:uid="{00000000-0005-0000-0000-0000610D0000}"/>
    <cellStyle name="20% - Accent3 22 2 3 2" xfId="3435" xr:uid="{00000000-0005-0000-0000-0000620D0000}"/>
    <cellStyle name="20% - Accent3 22 2 4" xfId="3436" xr:uid="{00000000-0005-0000-0000-0000630D0000}"/>
    <cellStyle name="20% - Accent3 22 3" xfId="3437" xr:uid="{00000000-0005-0000-0000-0000640D0000}"/>
    <cellStyle name="20% - Accent3 22 3 2" xfId="3438" xr:uid="{00000000-0005-0000-0000-0000650D0000}"/>
    <cellStyle name="20% - Accent3 22 3 2 2" xfId="3439" xr:uid="{00000000-0005-0000-0000-0000660D0000}"/>
    <cellStyle name="20% - Accent3 22 3 3" xfId="3440" xr:uid="{00000000-0005-0000-0000-0000670D0000}"/>
    <cellStyle name="20% - Accent3 22 4" xfId="3441" xr:uid="{00000000-0005-0000-0000-0000680D0000}"/>
    <cellStyle name="20% - Accent3 22 4 2" xfId="3442" xr:uid="{00000000-0005-0000-0000-0000690D0000}"/>
    <cellStyle name="20% - Accent3 22 5" xfId="3443" xr:uid="{00000000-0005-0000-0000-00006A0D0000}"/>
    <cellStyle name="20% - Accent3 22_draft transactions report_052009_rvsd" xfId="3444" xr:uid="{00000000-0005-0000-0000-00006B0D0000}"/>
    <cellStyle name="20% - Accent3 23" xfId="3445" xr:uid="{00000000-0005-0000-0000-00006C0D0000}"/>
    <cellStyle name="20% - Accent3 23 2" xfId="3446" xr:uid="{00000000-0005-0000-0000-00006D0D0000}"/>
    <cellStyle name="20% - Accent3 23 2 2" xfId="3447" xr:uid="{00000000-0005-0000-0000-00006E0D0000}"/>
    <cellStyle name="20% - Accent3 23 2 2 2" xfId="3448" xr:uid="{00000000-0005-0000-0000-00006F0D0000}"/>
    <cellStyle name="20% - Accent3 23 2 2 2 2" xfId="3449" xr:uid="{00000000-0005-0000-0000-0000700D0000}"/>
    <cellStyle name="20% - Accent3 23 2 2 3" xfId="3450" xr:uid="{00000000-0005-0000-0000-0000710D0000}"/>
    <cellStyle name="20% - Accent3 23 2 3" xfId="3451" xr:uid="{00000000-0005-0000-0000-0000720D0000}"/>
    <cellStyle name="20% - Accent3 23 2 3 2" xfId="3452" xr:uid="{00000000-0005-0000-0000-0000730D0000}"/>
    <cellStyle name="20% - Accent3 23 2 4" xfId="3453" xr:uid="{00000000-0005-0000-0000-0000740D0000}"/>
    <cellStyle name="20% - Accent3 23 3" xfId="3454" xr:uid="{00000000-0005-0000-0000-0000750D0000}"/>
    <cellStyle name="20% - Accent3 23 3 2" xfId="3455" xr:uid="{00000000-0005-0000-0000-0000760D0000}"/>
    <cellStyle name="20% - Accent3 23 3 2 2" xfId="3456" xr:uid="{00000000-0005-0000-0000-0000770D0000}"/>
    <cellStyle name="20% - Accent3 23 3 3" xfId="3457" xr:uid="{00000000-0005-0000-0000-0000780D0000}"/>
    <cellStyle name="20% - Accent3 23 4" xfId="3458" xr:uid="{00000000-0005-0000-0000-0000790D0000}"/>
    <cellStyle name="20% - Accent3 23 4 2" xfId="3459" xr:uid="{00000000-0005-0000-0000-00007A0D0000}"/>
    <cellStyle name="20% - Accent3 23 5" xfId="3460" xr:uid="{00000000-0005-0000-0000-00007B0D0000}"/>
    <cellStyle name="20% - Accent3 23_draft transactions report_052009_rvsd" xfId="3461" xr:uid="{00000000-0005-0000-0000-00007C0D0000}"/>
    <cellStyle name="20% - Accent3 24" xfId="3462" xr:uid="{00000000-0005-0000-0000-00007D0D0000}"/>
    <cellStyle name="20% - Accent3 24 2" xfId="3463" xr:uid="{00000000-0005-0000-0000-00007E0D0000}"/>
    <cellStyle name="20% - Accent3 24 2 2" xfId="3464" xr:uid="{00000000-0005-0000-0000-00007F0D0000}"/>
    <cellStyle name="20% - Accent3 24 2 2 2" xfId="3465" xr:uid="{00000000-0005-0000-0000-0000800D0000}"/>
    <cellStyle name="20% - Accent3 24 2 2 2 2" xfId="3466" xr:uid="{00000000-0005-0000-0000-0000810D0000}"/>
    <cellStyle name="20% - Accent3 24 2 2 3" xfId="3467" xr:uid="{00000000-0005-0000-0000-0000820D0000}"/>
    <cellStyle name="20% - Accent3 24 2 3" xfId="3468" xr:uid="{00000000-0005-0000-0000-0000830D0000}"/>
    <cellStyle name="20% - Accent3 24 2 3 2" xfId="3469" xr:uid="{00000000-0005-0000-0000-0000840D0000}"/>
    <cellStyle name="20% - Accent3 24 2 4" xfId="3470" xr:uid="{00000000-0005-0000-0000-0000850D0000}"/>
    <cellStyle name="20% - Accent3 24 3" xfId="3471" xr:uid="{00000000-0005-0000-0000-0000860D0000}"/>
    <cellStyle name="20% - Accent3 24 3 2" xfId="3472" xr:uid="{00000000-0005-0000-0000-0000870D0000}"/>
    <cellStyle name="20% - Accent3 24 3 2 2" xfId="3473" xr:uid="{00000000-0005-0000-0000-0000880D0000}"/>
    <cellStyle name="20% - Accent3 24 3 3" xfId="3474" xr:uid="{00000000-0005-0000-0000-0000890D0000}"/>
    <cellStyle name="20% - Accent3 24 4" xfId="3475" xr:uid="{00000000-0005-0000-0000-00008A0D0000}"/>
    <cellStyle name="20% - Accent3 24 4 2" xfId="3476" xr:uid="{00000000-0005-0000-0000-00008B0D0000}"/>
    <cellStyle name="20% - Accent3 24 5" xfId="3477" xr:uid="{00000000-0005-0000-0000-00008C0D0000}"/>
    <cellStyle name="20% - Accent3 24_draft transactions report_052009_rvsd" xfId="3478" xr:uid="{00000000-0005-0000-0000-00008D0D0000}"/>
    <cellStyle name="20% - Accent3 25" xfId="3479" xr:uid="{00000000-0005-0000-0000-00008E0D0000}"/>
    <cellStyle name="20% - Accent3 25 2" xfId="3480" xr:uid="{00000000-0005-0000-0000-00008F0D0000}"/>
    <cellStyle name="20% - Accent3 25 2 2" xfId="3481" xr:uid="{00000000-0005-0000-0000-0000900D0000}"/>
    <cellStyle name="20% - Accent3 25 2 2 2" xfId="3482" xr:uid="{00000000-0005-0000-0000-0000910D0000}"/>
    <cellStyle name="20% - Accent3 25 2 2 2 2" xfId="3483" xr:uid="{00000000-0005-0000-0000-0000920D0000}"/>
    <cellStyle name="20% - Accent3 25 2 2 3" xfId="3484" xr:uid="{00000000-0005-0000-0000-0000930D0000}"/>
    <cellStyle name="20% - Accent3 25 2 3" xfId="3485" xr:uid="{00000000-0005-0000-0000-0000940D0000}"/>
    <cellStyle name="20% - Accent3 25 2 3 2" xfId="3486" xr:uid="{00000000-0005-0000-0000-0000950D0000}"/>
    <cellStyle name="20% - Accent3 25 2 4" xfId="3487" xr:uid="{00000000-0005-0000-0000-0000960D0000}"/>
    <cellStyle name="20% - Accent3 25 3" xfId="3488" xr:uid="{00000000-0005-0000-0000-0000970D0000}"/>
    <cellStyle name="20% - Accent3 25 3 2" xfId="3489" xr:uid="{00000000-0005-0000-0000-0000980D0000}"/>
    <cellStyle name="20% - Accent3 25 3 2 2" xfId="3490" xr:uid="{00000000-0005-0000-0000-0000990D0000}"/>
    <cellStyle name="20% - Accent3 25 3 3" xfId="3491" xr:uid="{00000000-0005-0000-0000-00009A0D0000}"/>
    <cellStyle name="20% - Accent3 25 4" xfId="3492" xr:uid="{00000000-0005-0000-0000-00009B0D0000}"/>
    <cellStyle name="20% - Accent3 25 4 2" xfId="3493" xr:uid="{00000000-0005-0000-0000-00009C0D0000}"/>
    <cellStyle name="20% - Accent3 25 5" xfId="3494" xr:uid="{00000000-0005-0000-0000-00009D0D0000}"/>
    <cellStyle name="20% - Accent3 25_draft transactions report_052009_rvsd" xfId="3495" xr:uid="{00000000-0005-0000-0000-00009E0D0000}"/>
    <cellStyle name="20% - Accent3 26" xfId="3496" xr:uid="{00000000-0005-0000-0000-00009F0D0000}"/>
    <cellStyle name="20% - Accent3 26 2" xfId="3497" xr:uid="{00000000-0005-0000-0000-0000A00D0000}"/>
    <cellStyle name="20% - Accent3 26 2 2" xfId="3498" xr:uid="{00000000-0005-0000-0000-0000A10D0000}"/>
    <cellStyle name="20% - Accent3 26 2 2 2" xfId="3499" xr:uid="{00000000-0005-0000-0000-0000A20D0000}"/>
    <cellStyle name="20% - Accent3 26 2 2 2 2" xfId="3500" xr:uid="{00000000-0005-0000-0000-0000A30D0000}"/>
    <cellStyle name="20% - Accent3 26 2 2 3" xfId="3501" xr:uid="{00000000-0005-0000-0000-0000A40D0000}"/>
    <cellStyle name="20% - Accent3 26 2 3" xfId="3502" xr:uid="{00000000-0005-0000-0000-0000A50D0000}"/>
    <cellStyle name="20% - Accent3 26 2 3 2" xfId="3503" xr:uid="{00000000-0005-0000-0000-0000A60D0000}"/>
    <cellStyle name="20% - Accent3 26 2 4" xfId="3504" xr:uid="{00000000-0005-0000-0000-0000A70D0000}"/>
    <cellStyle name="20% - Accent3 26 3" xfId="3505" xr:uid="{00000000-0005-0000-0000-0000A80D0000}"/>
    <cellStyle name="20% - Accent3 26 3 2" xfId="3506" xr:uid="{00000000-0005-0000-0000-0000A90D0000}"/>
    <cellStyle name="20% - Accent3 26 3 2 2" xfId="3507" xr:uid="{00000000-0005-0000-0000-0000AA0D0000}"/>
    <cellStyle name="20% - Accent3 26 3 3" xfId="3508" xr:uid="{00000000-0005-0000-0000-0000AB0D0000}"/>
    <cellStyle name="20% - Accent3 26 4" xfId="3509" xr:uid="{00000000-0005-0000-0000-0000AC0D0000}"/>
    <cellStyle name="20% - Accent3 26 4 2" xfId="3510" xr:uid="{00000000-0005-0000-0000-0000AD0D0000}"/>
    <cellStyle name="20% - Accent3 26 5" xfId="3511" xr:uid="{00000000-0005-0000-0000-0000AE0D0000}"/>
    <cellStyle name="20% - Accent3 26_draft transactions report_052009_rvsd" xfId="3512" xr:uid="{00000000-0005-0000-0000-0000AF0D0000}"/>
    <cellStyle name="20% - Accent3 27" xfId="3513" xr:uid="{00000000-0005-0000-0000-0000B00D0000}"/>
    <cellStyle name="20% - Accent3 27 2" xfId="3514" xr:uid="{00000000-0005-0000-0000-0000B10D0000}"/>
    <cellStyle name="20% - Accent3 27 2 2" xfId="3515" xr:uid="{00000000-0005-0000-0000-0000B20D0000}"/>
    <cellStyle name="20% - Accent3 27 2 2 2" xfId="3516" xr:uid="{00000000-0005-0000-0000-0000B30D0000}"/>
    <cellStyle name="20% - Accent3 27 2 2 2 2" xfId="3517" xr:uid="{00000000-0005-0000-0000-0000B40D0000}"/>
    <cellStyle name="20% - Accent3 27 2 2 3" xfId="3518" xr:uid="{00000000-0005-0000-0000-0000B50D0000}"/>
    <cellStyle name="20% - Accent3 27 2 3" xfId="3519" xr:uid="{00000000-0005-0000-0000-0000B60D0000}"/>
    <cellStyle name="20% - Accent3 27 2 3 2" xfId="3520" xr:uid="{00000000-0005-0000-0000-0000B70D0000}"/>
    <cellStyle name="20% - Accent3 27 2 4" xfId="3521" xr:uid="{00000000-0005-0000-0000-0000B80D0000}"/>
    <cellStyle name="20% - Accent3 27 3" xfId="3522" xr:uid="{00000000-0005-0000-0000-0000B90D0000}"/>
    <cellStyle name="20% - Accent3 27 3 2" xfId="3523" xr:uid="{00000000-0005-0000-0000-0000BA0D0000}"/>
    <cellStyle name="20% - Accent3 27 3 2 2" xfId="3524" xr:uid="{00000000-0005-0000-0000-0000BB0D0000}"/>
    <cellStyle name="20% - Accent3 27 3 3" xfId="3525" xr:uid="{00000000-0005-0000-0000-0000BC0D0000}"/>
    <cellStyle name="20% - Accent3 27 4" xfId="3526" xr:uid="{00000000-0005-0000-0000-0000BD0D0000}"/>
    <cellStyle name="20% - Accent3 27 4 2" xfId="3527" xr:uid="{00000000-0005-0000-0000-0000BE0D0000}"/>
    <cellStyle name="20% - Accent3 27 5" xfId="3528" xr:uid="{00000000-0005-0000-0000-0000BF0D0000}"/>
    <cellStyle name="20% - Accent3 27_draft transactions report_052009_rvsd" xfId="3529" xr:uid="{00000000-0005-0000-0000-0000C00D0000}"/>
    <cellStyle name="20% - Accent3 28" xfId="3530" xr:uid="{00000000-0005-0000-0000-0000C10D0000}"/>
    <cellStyle name="20% - Accent3 28 2" xfId="3531" xr:uid="{00000000-0005-0000-0000-0000C20D0000}"/>
    <cellStyle name="20% - Accent3 28 2 2" xfId="3532" xr:uid="{00000000-0005-0000-0000-0000C30D0000}"/>
    <cellStyle name="20% - Accent3 28 2 2 2" xfId="3533" xr:uid="{00000000-0005-0000-0000-0000C40D0000}"/>
    <cellStyle name="20% - Accent3 28 2 2 2 2" xfId="3534" xr:uid="{00000000-0005-0000-0000-0000C50D0000}"/>
    <cellStyle name="20% - Accent3 28 2 2 3" xfId="3535" xr:uid="{00000000-0005-0000-0000-0000C60D0000}"/>
    <cellStyle name="20% - Accent3 28 2 3" xfId="3536" xr:uid="{00000000-0005-0000-0000-0000C70D0000}"/>
    <cellStyle name="20% - Accent3 28 2 3 2" xfId="3537" xr:uid="{00000000-0005-0000-0000-0000C80D0000}"/>
    <cellStyle name="20% - Accent3 28 2 4" xfId="3538" xr:uid="{00000000-0005-0000-0000-0000C90D0000}"/>
    <cellStyle name="20% - Accent3 28 3" xfId="3539" xr:uid="{00000000-0005-0000-0000-0000CA0D0000}"/>
    <cellStyle name="20% - Accent3 28 3 2" xfId="3540" xr:uid="{00000000-0005-0000-0000-0000CB0D0000}"/>
    <cellStyle name="20% - Accent3 28 3 2 2" xfId="3541" xr:uid="{00000000-0005-0000-0000-0000CC0D0000}"/>
    <cellStyle name="20% - Accent3 28 3 3" xfId="3542" xr:uid="{00000000-0005-0000-0000-0000CD0D0000}"/>
    <cellStyle name="20% - Accent3 28 4" xfId="3543" xr:uid="{00000000-0005-0000-0000-0000CE0D0000}"/>
    <cellStyle name="20% - Accent3 28 4 2" xfId="3544" xr:uid="{00000000-0005-0000-0000-0000CF0D0000}"/>
    <cellStyle name="20% - Accent3 28 5" xfId="3545" xr:uid="{00000000-0005-0000-0000-0000D00D0000}"/>
    <cellStyle name="20% - Accent3 28_draft transactions report_052009_rvsd" xfId="3546" xr:uid="{00000000-0005-0000-0000-0000D10D0000}"/>
    <cellStyle name="20% - Accent3 29" xfId="3547" xr:uid="{00000000-0005-0000-0000-0000D20D0000}"/>
    <cellStyle name="20% - Accent3 29 2" xfId="3548" xr:uid="{00000000-0005-0000-0000-0000D30D0000}"/>
    <cellStyle name="20% - Accent3 29 2 2" xfId="3549" xr:uid="{00000000-0005-0000-0000-0000D40D0000}"/>
    <cellStyle name="20% - Accent3 29 2 2 2" xfId="3550" xr:uid="{00000000-0005-0000-0000-0000D50D0000}"/>
    <cellStyle name="20% - Accent3 29 2 2 2 2" xfId="3551" xr:uid="{00000000-0005-0000-0000-0000D60D0000}"/>
    <cellStyle name="20% - Accent3 29 2 2 3" xfId="3552" xr:uid="{00000000-0005-0000-0000-0000D70D0000}"/>
    <cellStyle name="20% - Accent3 29 2 3" xfId="3553" xr:uid="{00000000-0005-0000-0000-0000D80D0000}"/>
    <cellStyle name="20% - Accent3 29 2 3 2" xfId="3554" xr:uid="{00000000-0005-0000-0000-0000D90D0000}"/>
    <cellStyle name="20% - Accent3 29 2 4" xfId="3555" xr:uid="{00000000-0005-0000-0000-0000DA0D0000}"/>
    <cellStyle name="20% - Accent3 29 3" xfId="3556" xr:uid="{00000000-0005-0000-0000-0000DB0D0000}"/>
    <cellStyle name="20% - Accent3 29 3 2" xfId="3557" xr:uid="{00000000-0005-0000-0000-0000DC0D0000}"/>
    <cellStyle name="20% - Accent3 29 3 2 2" xfId="3558" xr:uid="{00000000-0005-0000-0000-0000DD0D0000}"/>
    <cellStyle name="20% - Accent3 29 3 3" xfId="3559" xr:uid="{00000000-0005-0000-0000-0000DE0D0000}"/>
    <cellStyle name="20% - Accent3 29 4" xfId="3560" xr:uid="{00000000-0005-0000-0000-0000DF0D0000}"/>
    <cellStyle name="20% - Accent3 29 4 2" xfId="3561" xr:uid="{00000000-0005-0000-0000-0000E00D0000}"/>
    <cellStyle name="20% - Accent3 29 5" xfId="3562" xr:uid="{00000000-0005-0000-0000-0000E10D0000}"/>
    <cellStyle name="20% - Accent3 29_draft transactions report_052009_rvsd" xfId="3563" xr:uid="{00000000-0005-0000-0000-0000E20D0000}"/>
    <cellStyle name="20% - Accent3 3" xfId="3564" xr:uid="{00000000-0005-0000-0000-0000E30D0000}"/>
    <cellStyle name="20% - Accent3 3 2" xfId="3565" xr:uid="{00000000-0005-0000-0000-0000E40D0000}"/>
    <cellStyle name="20% - Accent3 3 2 2" xfId="3566" xr:uid="{00000000-0005-0000-0000-0000E50D0000}"/>
    <cellStyle name="20% - Accent3 3 2 2 2" xfId="3567" xr:uid="{00000000-0005-0000-0000-0000E60D0000}"/>
    <cellStyle name="20% - Accent3 3 2 2 2 2" xfId="3568" xr:uid="{00000000-0005-0000-0000-0000E70D0000}"/>
    <cellStyle name="20% - Accent3 3 2 2 2 2 2" xfId="3569" xr:uid="{00000000-0005-0000-0000-0000E80D0000}"/>
    <cellStyle name="20% - Accent3 3 2 2 2 3" xfId="3570" xr:uid="{00000000-0005-0000-0000-0000E90D0000}"/>
    <cellStyle name="20% - Accent3 3 2 2 3" xfId="3571" xr:uid="{00000000-0005-0000-0000-0000EA0D0000}"/>
    <cellStyle name="20% - Accent3 3 2 2 3 2" xfId="3572" xr:uid="{00000000-0005-0000-0000-0000EB0D0000}"/>
    <cellStyle name="20% - Accent3 3 2 2 4" xfId="3573" xr:uid="{00000000-0005-0000-0000-0000EC0D0000}"/>
    <cellStyle name="20% - Accent3 3 2 3" xfId="3574" xr:uid="{00000000-0005-0000-0000-0000ED0D0000}"/>
    <cellStyle name="20% - Accent3 3 2 3 2" xfId="3575" xr:uid="{00000000-0005-0000-0000-0000EE0D0000}"/>
    <cellStyle name="20% - Accent3 3 2 3 2 2" xfId="3576" xr:uid="{00000000-0005-0000-0000-0000EF0D0000}"/>
    <cellStyle name="20% - Accent3 3 2 3 3" xfId="3577" xr:uid="{00000000-0005-0000-0000-0000F00D0000}"/>
    <cellStyle name="20% - Accent3 3 2 4" xfId="3578" xr:uid="{00000000-0005-0000-0000-0000F10D0000}"/>
    <cellStyle name="20% - Accent3 3 2 4 2" xfId="3579" xr:uid="{00000000-0005-0000-0000-0000F20D0000}"/>
    <cellStyle name="20% - Accent3 3 2 5" xfId="3580" xr:uid="{00000000-0005-0000-0000-0000F30D0000}"/>
    <cellStyle name="20% - Accent3 3 2_draft transactions report_052009_rvsd" xfId="3581" xr:uid="{00000000-0005-0000-0000-0000F40D0000}"/>
    <cellStyle name="20% - Accent3 3 3" xfId="3582" xr:uid="{00000000-0005-0000-0000-0000F50D0000}"/>
    <cellStyle name="20% - Accent3 3 3 2" xfId="3583" xr:uid="{00000000-0005-0000-0000-0000F60D0000}"/>
    <cellStyle name="20% - Accent3 3 3 2 2" xfId="3584" xr:uid="{00000000-0005-0000-0000-0000F70D0000}"/>
    <cellStyle name="20% - Accent3 3 3 2 2 2" xfId="3585" xr:uid="{00000000-0005-0000-0000-0000F80D0000}"/>
    <cellStyle name="20% - Accent3 3 3 2 3" xfId="3586" xr:uid="{00000000-0005-0000-0000-0000F90D0000}"/>
    <cellStyle name="20% - Accent3 3 3 3" xfId="3587" xr:uid="{00000000-0005-0000-0000-0000FA0D0000}"/>
    <cellStyle name="20% - Accent3 3 3 3 2" xfId="3588" xr:uid="{00000000-0005-0000-0000-0000FB0D0000}"/>
    <cellStyle name="20% - Accent3 3 3 4" xfId="3589" xr:uid="{00000000-0005-0000-0000-0000FC0D0000}"/>
    <cellStyle name="20% - Accent3 3 4" xfId="3590" xr:uid="{00000000-0005-0000-0000-0000FD0D0000}"/>
    <cellStyle name="20% - Accent3 3 4 2" xfId="3591" xr:uid="{00000000-0005-0000-0000-0000FE0D0000}"/>
    <cellStyle name="20% - Accent3 3 4 2 2" xfId="3592" xr:uid="{00000000-0005-0000-0000-0000FF0D0000}"/>
    <cellStyle name="20% - Accent3 3 4 3" xfId="3593" xr:uid="{00000000-0005-0000-0000-0000000E0000}"/>
    <cellStyle name="20% - Accent3 3 5" xfId="3594" xr:uid="{00000000-0005-0000-0000-0000010E0000}"/>
    <cellStyle name="20% - Accent3 3 5 2" xfId="3595" xr:uid="{00000000-0005-0000-0000-0000020E0000}"/>
    <cellStyle name="20% - Accent3 3 6" xfId="3596" xr:uid="{00000000-0005-0000-0000-0000030E0000}"/>
    <cellStyle name="20% - Accent3 3_draft transactions report_052009_rvsd" xfId="3597" xr:uid="{00000000-0005-0000-0000-0000040E0000}"/>
    <cellStyle name="20% - Accent3 30" xfId="3598" xr:uid="{00000000-0005-0000-0000-0000050E0000}"/>
    <cellStyle name="20% - Accent3 30 2" xfId="3599" xr:uid="{00000000-0005-0000-0000-0000060E0000}"/>
    <cellStyle name="20% - Accent3 30 2 2" xfId="3600" xr:uid="{00000000-0005-0000-0000-0000070E0000}"/>
    <cellStyle name="20% - Accent3 30 2 2 2" xfId="3601" xr:uid="{00000000-0005-0000-0000-0000080E0000}"/>
    <cellStyle name="20% - Accent3 30 2 2 2 2" xfId="3602" xr:uid="{00000000-0005-0000-0000-0000090E0000}"/>
    <cellStyle name="20% - Accent3 30 2 2 3" xfId="3603" xr:uid="{00000000-0005-0000-0000-00000A0E0000}"/>
    <cellStyle name="20% - Accent3 30 2 3" xfId="3604" xr:uid="{00000000-0005-0000-0000-00000B0E0000}"/>
    <cellStyle name="20% - Accent3 30 2 3 2" xfId="3605" xr:uid="{00000000-0005-0000-0000-00000C0E0000}"/>
    <cellStyle name="20% - Accent3 30 2 4" xfId="3606" xr:uid="{00000000-0005-0000-0000-00000D0E0000}"/>
    <cellStyle name="20% - Accent3 30 3" xfId="3607" xr:uid="{00000000-0005-0000-0000-00000E0E0000}"/>
    <cellStyle name="20% - Accent3 30 3 2" xfId="3608" xr:uid="{00000000-0005-0000-0000-00000F0E0000}"/>
    <cellStyle name="20% - Accent3 30 3 2 2" xfId="3609" xr:uid="{00000000-0005-0000-0000-0000100E0000}"/>
    <cellStyle name="20% - Accent3 30 3 3" xfId="3610" xr:uid="{00000000-0005-0000-0000-0000110E0000}"/>
    <cellStyle name="20% - Accent3 30 4" xfId="3611" xr:uid="{00000000-0005-0000-0000-0000120E0000}"/>
    <cellStyle name="20% - Accent3 30 4 2" xfId="3612" xr:uid="{00000000-0005-0000-0000-0000130E0000}"/>
    <cellStyle name="20% - Accent3 30 5" xfId="3613" xr:uid="{00000000-0005-0000-0000-0000140E0000}"/>
    <cellStyle name="20% - Accent3 30_draft transactions report_052009_rvsd" xfId="3614" xr:uid="{00000000-0005-0000-0000-0000150E0000}"/>
    <cellStyle name="20% - Accent3 31" xfId="3615" xr:uid="{00000000-0005-0000-0000-0000160E0000}"/>
    <cellStyle name="20% - Accent3 31 2" xfId="3616" xr:uid="{00000000-0005-0000-0000-0000170E0000}"/>
    <cellStyle name="20% - Accent3 31 2 2" xfId="3617" xr:uid="{00000000-0005-0000-0000-0000180E0000}"/>
    <cellStyle name="20% - Accent3 31 2 2 2" xfId="3618" xr:uid="{00000000-0005-0000-0000-0000190E0000}"/>
    <cellStyle name="20% - Accent3 31 2 2 2 2" xfId="3619" xr:uid="{00000000-0005-0000-0000-00001A0E0000}"/>
    <cellStyle name="20% - Accent3 31 2 2 3" xfId="3620" xr:uid="{00000000-0005-0000-0000-00001B0E0000}"/>
    <cellStyle name="20% - Accent3 31 2 3" xfId="3621" xr:uid="{00000000-0005-0000-0000-00001C0E0000}"/>
    <cellStyle name="20% - Accent3 31 2 3 2" xfId="3622" xr:uid="{00000000-0005-0000-0000-00001D0E0000}"/>
    <cellStyle name="20% - Accent3 31 2 4" xfId="3623" xr:uid="{00000000-0005-0000-0000-00001E0E0000}"/>
    <cellStyle name="20% - Accent3 31 3" xfId="3624" xr:uid="{00000000-0005-0000-0000-00001F0E0000}"/>
    <cellStyle name="20% - Accent3 31 3 2" xfId="3625" xr:uid="{00000000-0005-0000-0000-0000200E0000}"/>
    <cellStyle name="20% - Accent3 31 3 2 2" xfId="3626" xr:uid="{00000000-0005-0000-0000-0000210E0000}"/>
    <cellStyle name="20% - Accent3 31 3 3" xfId="3627" xr:uid="{00000000-0005-0000-0000-0000220E0000}"/>
    <cellStyle name="20% - Accent3 31 4" xfId="3628" xr:uid="{00000000-0005-0000-0000-0000230E0000}"/>
    <cellStyle name="20% - Accent3 31 4 2" xfId="3629" xr:uid="{00000000-0005-0000-0000-0000240E0000}"/>
    <cellStyle name="20% - Accent3 31 5" xfId="3630" xr:uid="{00000000-0005-0000-0000-0000250E0000}"/>
    <cellStyle name="20% - Accent3 31_draft transactions report_052009_rvsd" xfId="3631" xr:uid="{00000000-0005-0000-0000-0000260E0000}"/>
    <cellStyle name="20% - Accent3 32" xfId="3632" xr:uid="{00000000-0005-0000-0000-0000270E0000}"/>
    <cellStyle name="20% - Accent3 32 2" xfId="3633" xr:uid="{00000000-0005-0000-0000-0000280E0000}"/>
    <cellStyle name="20% - Accent3 32 2 2" xfId="3634" xr:uid="{00000000-0005-0000-0000-0000290E0000}"/>
    <cellStyle name="20% - Accent3 32 2 2 2" xfId="3635" xr:uid="{00000000-0005-0000-0000-00002A0E0000}"/>
    <cellStyle name="20% - Accent3 32 2 2 2 2" xfId="3636" xr:uid="{00000000-0005-0000-0000-00002B0E0000}"/>
    <cellStyle name="20% - Accent3 32 2 2 3" xfId="3637" xr:uid="{00000000-0005-0000-0000-00002C0E0000}"/>
    <cellStyle name="20% - Accent3 32 2 3" xfId="3638" xr:uid="{00000000-0005-0000-0000-00002D0E0000}"/>
    <cellStyle name="20% - Accent3 32 2 3 2" xfId="3639" xr:uid="{00000000-0005-0000-0000-00002E0E0000}"/>
    <cellStyle name="20% - Accent3 32 2 4" xfId="3640" xr:uid="{00000000-0005-0000-0000-00002F0E0000}"/>
    <cellStyle name="20% - Accent3 32 3" xfId="3641" xr:uid="{00000000-0005-0000-0000-0000300E0000}"/>
    <cellStyle name="20% - Accent3 32 3 2" xfId="3642" xr:uid="{00000000-0005-0000-0000-0000310E0000}"/>
    <cellStyle name="20% - Accent3 32 3 2 2" xfId="3643" xr:uid="{00000000-0005-0000-0000-0000320E0000}"/>
    <cellStyle name="20% - Accent3 32 3 3" xfId="3644" xr:uid="{00000000-0005-0000-0000-0000330E0000}"/>
    <cellStyle name="20% - Accent3 32 4" xfId="3645" xr:uid="{00000000-0005-0000-0000-0000340E0000}"/>
    <cellStyle name="20% - Accent3 32 4 2" xfId="3646" xr:uid="{00000000-0005-0000-0000-0000350E0000}"/>
    <cellStyle name="20% - Accent3 32 5" xfId="3647" xr:uid="{00000000-0005-0000-0000-0000360E0000}"/>
    <cellStyle name="20% - Accent3 32_draft transactions report_052009_rvsd" xfId="3648" xr:uid="{00000000-0005-0000-0000-0000370E0000}"/>
    <cellStyle name="20% - Accent3 33" xfId="3649" xr:uid="{00000000-0005-0000-0000-0000380E0000}"/>
    <cellStyle name="20% - Accent3 33 2" xfId="3650" xr:uid="{00000000-0005-0000-0000-0000390E0000}"/>
    <cellStyle name="20% - Accent3 33 2 2" xfId="3651" xr:uid="{00000000-0005-0000-0000-00003A0E0000}"/>
    <cellStyle name="20% - Accent3 33 2 2 2" xfId="3652" xr:uid="{00000000-0005-0000-0000-00003B0E0000}"/>
    <cellStyle name="20% - Accent3 33 2 3" xfId="3653" xr:uid="{00000000-0005-0000-0000-00003C0E0000}"/>
    <cellStyle name="20% - Accent3 33 3" xfId="3654" xr:uid="{00000000-0005-0000-0000-00003D0E0000}"/>
    <cellStyle name="20% - Accent3 33 3 2" xfId="3655" xr:uid="{00000000-0005-0000-0000-00003E0E0000}"/>
    <cellStyle name="20% - Accent3 33 4" xfId="3656" xr:uid="{00000000-0005-0000-0000-00003F0E0000}"/>
    <cellStyle name="20% - Accent3 34" xfId="3657" xr:uid="{00000000-0005-0000-0000-0000400E0000}"/>
    <cellStyle name="20% - Accent3 34 2" xfId="3658" xr:uid="{00000000-0005-0000-0000-0000410E0000}"/>
    <cellStyle name="20% - Accent3 34 2 2" xfId="3659" xr:uid="{00000000-0005-0000-0000-0000420E0000}"/>
    <cellStyle name="20% - Accent3 34 2 2 2" xfId="3660" xr:uid="{00000000-0005-0000-0000-0000430E0000}"/>
    <cellStyle name="20% - Accent3 34 2 3" xfId="3661" xr:uid="{00000000-0005-0000-0000-0000440E0000}"/>
    <cellStyle name="20% - Accent3 34 3" xfId="3662" xr:uid="{00000000-0005-0000-0000-0000450E0000}"/>
    <cellStyle name="20% - Accent3 34 3 2" xfId="3663" xr:uid="{00000000-0005-0000-0000-0000460E0000}"/>
    <cellStyle name="20% - Accent3 34 4" xfId="3664" xr:uid="{00000000-0005-0000-0000-0000470E0000}"/>
    <cellStyle name="20% - Accent3 35" xfId="3665" xr:uid="{00000000-0005-0000-0000-0000480E0000}"/>
    <cellStyle name="20% - Accent3 35 2" xfId="3666" xr:uid="{00000000-0005-0000-0000-0000490E0000}"/>
    <cellStyle name="20% - Accent3 35 2 2" xfId="3667" xr:uid="{00000000-0005-0000-0000-00004A0E0000}"/>
    <cellStyle name="20% - Accent3 35 2 2 2" xfId="3668" xr:uid="{00000000-0005-0000-0000-00004B0E0000}"/>
    <cellStyle name="20% - Accent3 35 2 3" xfId="3669" xr:uid="{00000000-0005-0000-0000-00004C0E0000}"/>
    <cellStyle name="20% - Accent3 35 3" xfId="3670" xr:uid="{00000000-0005-0000-0000-00004D0E0000}"/>
    <cellStyle name="20% - Accent3 35 3 2" xfId="3671" xr:uid="{00000000-0005-0000-0000-00004E0E0000}"/>
    <cellStyle name="20% - Accent3 35 4" xfId="3672" xr:uid="{00000000-0005-0000-0000-00004F0E0000}"/>
    <cellStyle name="20% - Accent3 36" xfId="3673" xr:uid="{00000000-0005-0000-0000-0000500E0000}"/>
    <cellStyle name="20% - Accent3 36 2" xfId="3674" xr:uid="{00000000-0005-0000-0000-0000510E0000}"/>
    <cellStyle name="20% - Accent3 36 2 2" xfId="3675" xr:uid="{00000000-0005-0000-0000-0000520E0000}"/>
    <cellStyle name="20% - Accent3 36 2 2 2" xfId="3676" xr:uid="{00000000-0005-0000-0000-0000530E0000}"/>
    <cellStyle name="20% - Accent3 36 2 3" xfId="3677" xr:uid="{00000000-0005-0000-0000-0000540E0000}"/>
    <cellStyle name="20% - Accent3 36 3" xfId="3678" xr:uid="{00000000-0005-0000-0000-0000550E0000}"/>
    <cellStyle name="20% - Accent3 36 3 2" xfId="3679" xr:uid="{00000000-0005-0000-0000-0000560E0000}"/>
    <cellStyle name="20% - Accent3 36 4" xfId="3680" xr:uid="{00000000-0005-0000-0000-0000570E0000}"/>
    <cellStyle name="20% - Accent3 37" xfId="3681" xr:uid="{00000000-0005-0000-0000-0000580E0000}"/>
    <cellStyle name="20% - Accent3 37 2" xfId="3682" xr:uid="{00000000-0005-0000-0000-0000590E0000}"/>
    <cellStyle name="20% - Accent3 37 2 2" xfId="3683" xr:uid="{00000000-0005-0000-0000-00005A0E0000}"/>
    <cellStyle name="20% - Accent3 37 2 2 2" xfId="3684" xr:uid="{00000000-0005-0000-0000-00005B0E0000}"/>
    <cellStyle name="20% - Accent3 37 2 3" xfId="3685" xr:uid="{00000000-0005-0000-0000-00005C0E0000}"/>
    <cellStyle name="20% - Accent3 37 3" xfId="3686" xr:uid="{00000000-0005-0000-0000-00005D0E0000}"/>
    <cellStyle name="20% - Accent3 37 3 2" xfId="3687" xr:uid="{00000000-0005-0000-0000-00005E0E0000}"/>
    <cellStyle name="20% - Accent3 37 4" xfId="3688" xr:uid="{00000000-0005-0000-0000-00005F0E0000}"/>
    <cellStyle name="20% - Accent3 38" xfId="3689" xr:uid="{00000000-0005-0000-0000-0000600E0000}"/>
    <cellStyle name="20% - Accent3 38 2" xfId="3690" xr:uid="{00000000-0005-0000-0000-0000610E0000}"/>
    <cellStyle name="20% - Accent3 38 2 2" xfId="3691" xr:uid="{00000000-0005-0000-0000-0000620E0000}"/>
    <cellStyle name="20% - Accent3 38 2 2 2" xfId="3692" xr:uid="{00000000-0005-0000-0000-0000630E0000}"/>
    <cellStyle name="20% - Accent3 38 2 3" xfId="3693" xr:uid="{00000000-0005-0000-0000-0000640E0000}"/>
    <cellStyle name="20% - Accent3 38 3" xfId="3694" xr:uid="{00000000-0005-0000-0000-0000650E0000}"/>
    <cellStyle name="20% - Accent3 38 3 2" xfId="3695" xr:uid="{00000000-0005-0000-0000-0000660E0000}"/>
    <cellStyle name="20% - Accent3 38 4" xfId="3696" xr:uid="{00000000-0005-0000-0000-0000670E0000}"/>
    <cellStyle name="20% - Accent3 39" xfId="3697" xr:uid="{00000000-0005-0000-0000-0000680E0000}"/>
    <cellStyle name="20% - Accent3 39 2" xfId="3698" xr:uid="{00000000-0005-0000-0000-0000690E0000}"/>
    <cellStyle name="20% - Accent3 39 2 2" xfId="3699" xr:uid="{00000000-0005-0000-0000-00006A0E0000}"/>
    <cellStyle name="20% - Accent3 39 2 2 2" xfId="3700" xr:uid="{00000000-0005-0000-0000-00006B0E0000}"/>
    <cellStyle name="20% - Accent3 39 2 3" xfId="3701" xr:uid="{00000000-0005-0000-0000-00006C0E0000}"/>
    <cellStyle name="20% - Accent3 39 3" xfId="3702" xr:uid="{00000000-0005-0000-0000-00006D0E0000}"/>
    <cellStyle name="20% - Accent3 39 3 2" xfId="3703" xr:uid="{00000000-0005-0000-0000-00006E0E0000}"/>
    <cellStyle name="20% - Accent3 39 4" xfId="3704" xr:uid="{00000000-0005-0000-0000-00006F0E0000}"/>
    <cellStyle name="20% - Accent3 4" xfId="3705" xr:uid="{00000000-0005-0000-0000-0000700E0000}"/>
    <cellStyle name="20% - Accent3 4 2" xfId="3706" xr:uid="{00000000-0005-0000-0000-0000710E0000}"/>
    <cellStyle name="20% - Accent3 4 2 2" xfId="3707" xr:uid="{00000000-0005-0000-0000-0000720E0000}"/>
    <cellStyle name="20% - Accent3 4 2 2 2" xfId="3708" xr:uid="{00000000-0005-0000-0000-0000730E0000}"/>
    <cellStyle name="20% - Accent3 4 2 2 2 2" xfId="3709" xr:uid="{00000000-0005-0000-0000-0000740E0000}"/>
    <cellStyle name="20% - Accent3 4 2 2 2 2 2" xfId="3710" xr:uid="{00000000-0005-0000-0000-0000750E0000}"/>
    <cellStyle name="20% - Accent3 4 2 2 2 3" xfId="3711" xr:uid="{00000000-0005-0000-0000-0000760E0000}"/>
    <cellStyle name="20% - Accent3 4 2 2 3" xfId="3712" xr:uid="{00000000-0005-0000-0000-0000770E0000}"/>
    <cellStyle name="20% - Accent3 4 2 2 3 2" xfId="3713" xr:uid="{00000000-0005-0000-0000-0000780E0000}"/>
    <cellStyle name="20% - Accent3 4 2 2 4" xfId="3714" xr:uid="{00000000-0005-0000-0000-0000790E0000}"/>
    <cellStyle name="20% - Accent3 4 2 3" xfId="3715" xr:uid="{00000000-0005-0000-0000-00007A0E0000}"/>
    <cellStyle name="20% - Accent3 4 2 3 2" xfId="3716" xr:uid="{00000000-0005-0000-0000-00007B0E0000}"/>
    <cellStyle name="20% - Accent3 4 2 3 2 2" xfId="3717" xr:uid="{00000000-0005-0000-0000-00007C0E0000}"/>
    <cellStyle name="20% - Accent3 4 2 3 3" xfId="3718" xr:uid="{00000000-0005-0000-0000-00007D0E0000}"/>
    <cellStyle name="20% - Accent3 4 2 4" xfId="3719" xr:uid="{00000000-0005-0000-0000-00007E0E0000}"/>
    <cellStyle name="20% - Accent3 4 2 4 2" xfId="3720" xr:uid="{00000000-0005-0000-0000-00007F0E0000}"/>
    <cellStyle name="20% - Accent3 4 2 5" xfId="3721" xr:uid="{00000000-0005-0000-0000-0000800E0000}"/>
    <cellStyle name="20% - Accent3 4 2_draft transactions report_052009_rvsd" xfId="3722" xr:uid="{00000000-0005-0000-0000-0000810E0000}"/>
    <cellStyle name="20% - Accent3 4 3" xfId="3723" xr:uid="{00000000-0005-0000-0000-0000820E0000}"/>
    <cellStyle name="20% - Accent3 4 3 2" xfId="3724" xr:uid="{00000000-0005-0000-0000-0000830E0000}"/>
    <cellStyle name="20% - Accent3 4 3 2 2" xfId="3725" xr:uid="{00000000-0005-0000-0000-0000840E0000}"/>
    <cellStyle name="20% - Accent3 4 3 2 2 2" xfId="3726" xr:uid="{00000000-0005-0000-0000-0000850E0000}"/>
    <cellStyle name="20% - Accent3 4 3 2 3" xfId="3727" xr:uid="{00000000-0005-0000-0000-0000860E0000}"/>
    <cellStyle name="20% - Accent3 4 3 3" xfId="3728" xr:uid="{00000000-0005-0000-0000-0000870E0000}"/>
    <cellStyle name="20% - Accent3 4 3 3 2" xfId="3729" xr:uid="{00000000-0005-0000-0000-0000880E0000}"/>
    <cellStyle name="20% - Accent3 4 3 4" xfId="3730" xr:uid="{00000000-0005-0000-0000-0000890E0000}"/>
    <cellStyle name="20% - Accent3 4 4" xfId="3731" xr:uid="{00000000-0005-0000-0000-00008A0E0000}"/>
    <cellStyle name="20% - Accent3 4 4 2" xfId="3732" xr:uid="{00000000-0005-0000-0000-00008B0E0000}"/>
    <cellStyle name="20% - Accent3 4 4 2 2" xfId="3733" xr:uid="{00000000-0005-0000-0000-00008C0E0000}"/>
    <cellStyle name="20% - Accent3 4 4 3" xfId="3734" xr:uid="{00000000-0005-0000-0000-00008D0E0000}"/>
    <cellStyle name="20% - Accent3 4 5" xfId="3735" xr:uid="{00000000-0005-0000-0000-00008E0E0000}"/>
    <cellStyle name="20% - Accent3 4 5 2" xfId="3736" xr:uid="{00000000-0005-0000-0000-00008F0E0000}"/>
    <cellStyle name="20% - Accent3 4 6" xfId="3737" xr:uid="{00000000-0005-0000-0000-0000900E0000}"/>
    <cellStyle name="20% - Accent3 4_draft transactions report_052009_rvsd" xfId="3738" xr:uid="{00000000-0005-0000-0000-0000910E0000}"/>
    <cellStyle name="20% - Accent3 40" xfId="3739" xr:uid="{00000000-0005-0000-0000-0000920E0000}"/>
    <cellStyle name="20% - Accent3 40 2" xfId="3740" xr:uid="{00000000-0005-0000-0000-0000930E0000}"/>
    <cellStyle name="20% - Accent3 40 2 2" xfId="3741" xr:uid="{00000000-0005-0000-0000-0000940E0000}"/>
    <cellStyle name="20% - Accent3 40 2 2 2" xfId="3742" xr:uid="{00000000-0005-0000-0000-0000950E0000}"/>
    <cellStyle name="20% - Accent3 40 2 3" xfId="3743" xr:uid="{00000000-0005-0000-0000-0000960E0000}"/>
    <cellStyle name="20% - Accent3 40 3" xfId="3744" xr:uid="{00000000-0005-0000-0000-0000970E0000}"/>
    <cellStyle name="20% - Accent3 40 3 2" xfId="3745" xr:uid="{00000000-0005-0000-0000-0000980E0000}"/>
    <cellStyle name="20% - Accent3 40 4" xfId="3746" xr:uid="{00000000-0005-0000-0000-0000990E0000}"/>
    <cellStyle name="20% - Accent3 41" xfId="3747" xr:uid="{00000000-0005-0000-0000-00009A0E0000}"/>
    <cellStyle name="20% - Accent3 41 2" xfId="3748" xr:uid="{00000000-0005-0000-0000-00009B0E0000}"/>
    <cellStyle name="20% - Accent3 41 2 2" xfId="3749" xr:uid="{00000000-0005-0000-0000-00009C0E0000}"/>
    <cellStyle name="20% - Accent3 41 2 2 2" xfId="3750" xr:uid="{00000000-0005-0000-0000-00009D0E0000}"/>
    <cellStyle name="20% - Accent3 41 2 3" xfId="3751" xr:uid="{00000000-0005-0000-0000-00009E0E0000}"/>
    <cellStyle name="20% - Accent3 41 3" xfId="3752" xr:uid="{00000000-0005-0000-0000-00009F0E0000}"/>
    <cellStyle name="20% - Accent3 41 3 2" xfId="3753" xr:uid="{00000000-0005-0000-0000-0000A00E0000}"/>
    <cellStyle name="20% - Accent3 41 4" xfId="3754" xr:uid="{00000000-0005-0000-0000-0000A10E0000}"/>
    <cellStyle name="20% - Accent3 42" xfId="3755" xr:uid="{00000000-0005-0000-0000-0000A20E0000}"/>
    <cellStyle name="20% - Accent3 42 2" xfId="3756" xr:uid="{00000000-0005-0000-0000-0000A30E0000}"/>
    <cellStyle name="20% - Accent3 42 2 2" xfId="3757" xr:uid="{00000000-0005-0000-0000-0000A40E0000}"/>
    <cellStyle name="20% - Accent3 42 2 2 2" xfId="3758" xr:uid="{00000000-0005-0000-0000-0000A50E0000}"/>
    <cellStyle name="20% - Accent3 42 2 3" xfId="3759" xr:uid="{00000000-0005-0000-0000-0000A60E0000}"/>
    <cellStyle name="20% - Accent3 42 3" xfId="3760" xr:uid="{00000000-0005-0000-0000-0000A70E0000}"/>
    <cellStyle name="20% - Accent3 42 3 2" xfId="3761" xr:uid="{00000000-0005-0000-0000-0000A80E0000}"/>
    <cellStyle name="20% - Accent3 42 4" xfId="3762" xr:uid="{00000000-0005-0000-0000-0000A90E0000}"/>
    <cellStyle name="20% - Accent3 43" xfId="3763" xr:uid="{00000000-0005-0000-0000-0000AA0E0000}"/>
    <cellStyle name="20% - Accent3 43 2" xfId="3764" xr:uid="{00000000-0005-0000-0000-0000AB0E0000}"/>
    <cellStyle name="20% - Accent3 43 2 2" xfId="3765" xr:uid="{00000000-0005-0000-0000-0000AC0E0000}"/>
    <cellStyle name="20% - Accent3 43 2 2 2" xfId="3766" xr:uid="{00000000-0005-0000-0000-0000AD0E0000}"/>
    <cellStyle name="20% - Accent3 43 2 3" xfId="3767" xr:uid="{00000000-0005-0000-0000-0000AE0E0000}"/>
    <cellStyle name="20% - Accent3 43 3" xfId="3768" xr:uid="{00000000-0005-0000-0000-0000AF0E0000}"/>
    <cellStyle name="20% - Accent3 43 3 2" xfId="3769" xr:uid="{00000000-0005-0000-0000-0000B00E0000}"/>
    <cellStyle name="20% - Accent3 43 4" xfId="3770" xr:uid="{00000000-0005-0000-0000-0000B10E0000}"/>
    <cellStyle name="20% - Accent3 44" xfId="3771" xr:uid="{00000000-0005-0000-0000-0000B20E0000}"/>
    <cellStyle name="20% - Accent3 44 2" xfId="3772" xr:uid="{00000000-0005-0000-0000-0000B30E0000}"/>
    <cellStyle name="20% - Accent3 44 2 2" xfId="3773" xr:uid="{00000000-0005-0000-0000-0000B40E0000}"/>
    <cellStyle name="20% - Accent3 44 2 2 2" xfId="3774" xr:uid="{00000000-0005-0000-0000-0000B50E0000}"/>
    <cellStyle name="20% - Accent3 44 2 3" xfId="3775" xr:uid="{00000000-0005-0000-0000-0000B60E0000}"/>
    <cellStyle name="20% - Accent3 44 3" xfId="3776" xr:uid="{00000000-0005-0000-0000-0000B70E0000}"/>
    <cellStyle name="20% - Accent3 44 3 2" xfId="3777" xr:uid="{00000000-0005-0000-0000-0000B80E0000}"/>
    <cellStyle name="20% - Accent3 44 4" xfId="3778" xr:uid="{00000000-0005-0000-0000-0000B90E0000}"/>
    <cellStyle name="20% - Accent3 45" xfId="3779" xr:uid="{00000000-0005-0000-0000-0000BA0E0000}"/>
    <cellStyle name="20% - Accent3 45 2" xfId="3780" xr:uid="{00000000-0005-0000-0000-0000BB0E0000}"/>
    <cellStyle name="20% - Accent3 45 2 2" xfId="3781" xr:uid="{00000000-0005-0000-0000-0000BC0E0000}"/>
    <cellStyle name="20% - Accent3 45 2 2 2" xfId="3782" xr:uid="{00000000-0005-0000-0000-0000BD0E0000}"/>
    <cellStyle name="20% - Accent3 45 2 3" xfId="3783" xr:uid="{00000000-0005-0000-0000-0000BE0E0000}"/>
    <cellStyle name="20% - Accent3 45 3" xfId="3784" xr:uid="{00000000-0005-0000-0000-0000BF0E0000}"/>
    <cellStyle name="20% - Accent3 45 3 2" xfId="3785" xr:uid="{00000000-0005-0000-0000-0000C00E0000}"/>
    <cellStyle name="20% - Accent3 45 4" xfId="3786" xr:uid="{00000000-0005-0000-0000-0000C10E0000}"/>
    <cellStyle name="20% - Accent3 46" xfId="3787" xr:uid="{00000000-0005-0000-0000-0000C20E0000}"/>
    <cellStyle name="20% - Accent3 46 2" xfId="3788" xr:uid="{00000000-0005-0000-0000-0000C30E0000}"/>
    <cellStyle name="20% - Accent3 46 2 2" xfId="3789" xr:uid="{00000000-0005-0000-0000-0000C40E0000}"/>
    <cellStyle name="20% - Accent3 46 2 2 2" xfId="3790" xr:uid="{00000000-0005-0000-0000-0000C50E0000}"/>
    <cellStyle name="20% - Accent3 46 2 3" xfId="3791" xr:uid="{00000000-0005-0000-0000-0000C60E0000}"/>
    <cellStyle name="20% - Accent3 46 3" xfId="3792" xr:uid="{00000000-0005-0000-0000-0000C70E0000}"/>
    <cellStyle name="20% - Accent3 46 3 2" xfId="3793" xr:uid="{00000000-0005-0000-0000-0000C80E0000}"/>
    <cellStyle name="20% - Accent3 46 4" xfId="3794" xr:uid="{00000000-0005-0000-0000-0000C90E0000}"/>
    <cellStyle name="20% - Accent3 47" xfId="3795" xr:uid="{00000000-0005-0000-0000-0000CA0E0000}"/>
    <cellStyle name="20% - Accent3 47 2" xfId="3796" xr:uid="{00000000-0005-0000-0000-0000CB0E0000}"/>
    <cellStyle name="20% - Accent3 47 2 2" xfId="3797" xr:uid="{00000000-0005-0000-0000-0000CC0E0000}"/>
    <cellStyle name="20% - Accent3 47 2 2 2" xfId="3798" xr:uid="{00000000-0005-0000-0000-0000CD0E0000}"/>
    <cellStyle name="20% - Accent3 47 2 3" xfId="3799" xr:uid="{00000000-0005-0000-0000-0000CE0E0000}"/>
    <cellStyle name="20% - Accent3 47 3" xfId="3800" xr:uid="{00000000-0005-0000-0000-0000CF0E0000}"/>
    <cellStyle name="20% - Accent3 47 3 2" xfId="3801" xr:uid="{00000000-0005-0000-0000-0000D00E0000}"/>
    <cellStyle name="20% - Accent3 47 4" xfId="3802" xr:uid="{00000000-0005-0000-0000-0000D10E0000}"/>
    <cellStyle name="20% - Accent3 48" xfId="3803" xr:uid="{00000000-0005-0000-0000-0000D20E0000}"/>
    <cellStyle name="20% - Accent3 48 2" xfId="3804" xr:uid="{00000000-0005-0000-0000-0000D30E0000}"/>
    <cellStyle name="20% - Accent3 48 2 2" xfId="3805" xr:uid="{00000000-0005-0000-0000-0000D40E0000}"/>
    <cellStyle name="20% - Accent3 48 2 2 2" xfId="3806" xr:uid="{00000000-0005-0000-0000-0000D50E0000}"/>
    <cellStyle name="20% - Accent3 48 2 3" xfId="3807" xr:uid="{00000000-0005-0000-0000-0000D60E0000}"/>
    <cellStyle name="20% - Accent3 48 3" xfId="3808" xr:uid="{00000000-0005-0000-0000-0000D70E0000}"/>
    <cellStyle name="20% - Accent3 48 3 2" xfId="3809" xr:uid="{00000000-0005-0000-0000-0000D80E0000}"/>
    <cellStyle name="20% - Accent3 48 4" xfId="3810" xr:uid="{00000000-0005-0000-0000-0000D90E0000}"/>
    <cellStyle name="20% - Accent3 49" xfId="3811" xr:uid="{00000000-0005-0000-0000-0000DA0E0000}"/>
    <cellStyle name="20% - Accent3 49 2" xfId="3812" xr:uid="{00000000-0005-0000-0000-0000DB0E0000}"/>
    <cellStyle name="20% - Accent3 49 2 2" xfId="3813" xr:uid="{00000000-0005-0000-0000-0000DC0E0000}"/>
    <cellStyle name="20% - Accent3 49 2 2 2" xfId="3814" xr:uid="{00000000-0005-0000-0000-0000DD0E0000}"/>
    <cellStyle name="20% - Accent3 49 2 3" xfId="3815" xr:uid="{00000000-0005-0000-0000-0000DE0E0000}"/>
    <cellStyle name="20% - Accent3 49 3" xfId="3816" xr:uid="{00000000-0005-0000-0000-0000DF0E0000}"/>
    <cellStyle name="20% - Accent3 49 3 2" xfId="3817" xr:uid="{00000000-0005-0000-0000-0000E00E0000}"/>
    <cellStyle name="20% - Accent3 49 4" xfId="3818" xr:uid="{00000000-0005-0000-0000-0000E10E0000}"/>
    <cellStyle name="20% - Accent3 5" xfId="3819" xr:uid="{00000000-0005-0000-0000-0000E20E0000}"/>
    <cellStyle name="20% - Accent3 5 2" xfId="3820" xr:uid="{00000000-0005-0000-0000-0000E30E0000}"/>
    <cellStyle name="20% - Accent3 5 2 2" xfId="3821" xr:uid="{00000000-0005-0000-0000-0000E40E0000}"/>
    <cellStyle name="20% - Accent3 5 2 2 2" xfId="3822" xr:uid="{00000000-0005-0000-0000-0000E50E0000}"/>
    <cellStyle name="20% - Accent3 5 2 2 2 2" xfId="3823" xr:uid="{00000000-0005-0000-0000-0000E60E0000}"/>
    <cellStyle name="20% - Accent3 5 2 2 2 2 2" xfId="3824" xr:uid="{00000000-0005-0000-0000-0000E70E0000}"/>
    <cellStyle name="20% - Accent3 5 2 2 2 3" xfId="3825" xr:uid="{00000000-0005-0000-0000-0000E80E0000}"/>
    <cellStyle name="20% - Accent3 5 2 2 3" xfId="3826" xr:uid="{00000000-0005-0000-0000-0000E90E0000}"/>
    <cellStyle name="20% - Accent3 5 2 2 3 2" xfId="3827" xr:uid="{00000000-0005-0000-0000-0000EA0E0000}"/>
    <cellStyle name="20% - Accent3 5 2 2 4" xfId="3828" xr:uid="{00000000-0005-0000-0000-0000EB0E0000}"/>
    <cellStyle name="20% - Accent3 5 2 3" xfId="3829" xr:uid="{00000000-0005-0000-0000-0000EC0E0000}"/>
    <cellStyle name="20% - Accent3 5 2 3 2" xfId="3830" xr:uid="{00000000-0005-0000-0000-0000ED0E0000}"/>
    <cellStyle name="20% - Accent3 5 2 3 2 2" xfId="3831" xr:uid="{00000000-0005-0000-0000-0000EE0E0000}"/>
    <cellStyle name="20% - Accent3 5 2 3 3" xfId="3832" xr:uid="{00000000-0005-0000-0000-0000EF0E0000}"/>
    <cellStyle name="20% - Accent3 5 2 4" xfId="3833" xr:uid="{00000000-0005-0000-0000-0000F00E0000}"/>
    <cellStyle name="20% - Accent3 5 2 4 2" xfId="3834" xr:uid="{00000000-0005-0000-0000-0000F10E0000}"/>
    <cellStyle name="20% - Accent3 5 2 5" xfId="3835" xr:uid="{00000000-0005-0000-0000-0000F20E0000}"/>
    <cellStyle name="20% - Accent3 5 2_draft transactions report_052009_rvsd" xfId="3836" xr:uid="{00000000-0005-0000-0000-0000F30E0000}"/>
    <cellStyle name="20% - Accent3 5 3" xfId="3837" xr:uid="{00000000-0005-0000-0000-0000F40E0000}"/>
    <cellStyle name="20% - Accent3 5 3 2" xfId="3838" xr:uid="{00000000-0005-0000-0000-0000F50E0000}"/>
    <cellStyle name="20% - Accent3 5 3 2 2" xfId="3839" xr:uid="{00000000-0005-0000-0000-0000F60E0000}"/>
    <cellStyle name="20% - Accent3 5 3 2 2 2" xfId="3840" xr:uid="{00000000-0005-0000-0000-0000F70E0000}"/>
    <cellStyle name="20% - Accent3 5 3 2 3" xfId="3841" xr:uid="{00000000-0005-0000-0000-0000F80E0000}"/>
    <cellStyle name="20% - Accent3 5 3 3" xfId="3842" xr:uid="{00000000-0005-0000-0000-0000F90E0000}"/>
    <cellStyle name="20% - Accent3 5 3 3 2" xfId="3843" xr:uid="{00000000-0005-0000-0000-0000FA0E0000}"/>
    <cellStyle name="20% - Accent3 5 3 4" xfId="3844" xr:uid="{00000000-0005-0000-0000-0000FB0E0000}"/>
    <cellStyle name="20% - Accent3 5 4" xfId="3845" xr:uid="{00000000-0005-0000-0000-0000FC0E0000}"/>
    <cellStyle name="20% - Accent3 5 4 2" xfId="3846" xr:uid="{00000000-0005-0000-0000-0000FD0E0000}"/>
    <cellStyle name="20% - Accent3 5 4 2 2" xfId="3847" xr:uid="{00000000-0005-0000-0000-0000FE0E0000}"/>
    <cellStyle name="20% - Accent3 5 4 3" xfId="3848" xr:uid="{00000000-0005-0000-0000-0000FF0E0000}"/>
    <cellStyle name="20% - Accent3 5 5" xfId="3849" xr:uid="{00000000-0005-0000-0000-0000000F0000}"/>
    <cellStyle name="20% - Accent3 5 5 2" xfId="3850" xr:uid="{00000000-0005-0000-0000-0000010F0000}"/>
    <cellStyle name="20% - Accent3 5 6" xfId="3851" xr:uid="{00000000-0005-0000-0000-0000020F0000}"/>
    <cellStyle name="20% - Accent3 5_draft transactions report_052009_rvsd" xfId="3852" xr:uid="{00000000-0005-0000-0000-0000030F0000}"/>
    <cellStyle name="20% - Accent3 50" xfId="3853" xr:uid="{00000000-0005-0000-0000-0000040F0000}"/>
    <cellStyle name="20% - Accent3 50 2" xfId="3854" xr:uid="{00000000-0005-0000-0000-0000050F0000}"/>
    <cellStyle name="20% - Accent3 50 2 2" xfId="3855" xr:uid="{00000000-0005-0000-0000-0000060F0000}"/>
    <cellStyle name="20% - Accent3 50 2 2 2" xfId="3856" xr:uid="{00000000-0005-0000-0000-0000070F0000}"/>
    <cellStyle name="20% - Accent3 50 2 3" xfId="3857" xr:uid="{00000000-0005-0000-0000-0000080F0000}"/>
    <cellStyle name="20% - Accent3 50 3" xfId="3858" xr:uid="{00000000-0005-0000-0000-0000090F0000}"/>
    <cellStyle name="20% - Accent3 50 3 2" xfId="3859" xr:uid="{00000000-0005-0000-0000-00000A0F0000}"/>
    <cellStyle name="20% - Accent3 50 4" xfId="3860" xr:uid="{00000000-0005-0000-0000-00000B0F0000}"/>
    <cellStyle name="20% - Accent3 51" xfId="3861" xr:uid="{00000000-0005-0000-0000-00000C0F0000}"/>
    <cellStyle name="20% - Accent3 51 2" xfId="3862" xr:uid="{00000000-0005-0000-0000-00000D0F0000}"/>
    <cellStyle name="20% - Accent3 51 2 2" xfId="3863" xr:uid="{00000000-0005-0000-0000-00000E0F0000}"/>
    <cellStyle name="20% - Accent3 51 2 2 2" xfId="3864" xr:uid="{00000000-0005-0000-0000-00000F0F0000}"/>
    <cellStyle name="20% - Accent3 51 2 3" xfId="3865" xr:uid="{00000000-0005-0000-0000-0000100F0000}"/>
    <cellStyle name="20% - Accent3 51 3" xfId="3866" xr:uid="{00000000-0005-0000-0000-0000110F0000}"/>
    <cellStyle name="20% - Accent3 51 3 2" xfId="3867" xr:uid="{00000000-0005-0000-0000-0000120F0000}"/>
    <cellStyle name="20% - Accent3 51 4" xfId="3868" xr:uid="{00000000-0005-0000-0000-0000130F0000}"/>
    <cellStyle name="20% - Accent3 52" xfId="3869" xr:uid="{00000000-0005-0000-0000-0000140F0000}"/>
    <cellStyle name="20% - Accent3 52 2" xfId="3870" xr:uid="{00000000-0005-0000-0000-0000150F0000}"/>
    <cellStyle name="20% - Accent3 52 2 2" xfId="3871" xr:uid="{00000000-0005-0000-0000-0000160F0000}"/>
    <cellStyle name="20% - Accent3 52 2 2 2" xfId="3872" xr:uid="{00000000-0005-0000-0000-0000170F0000}"/>
    <cellStyle name="20% - Accent3 52 2 3" xfId="3873" xr:uid="{00000000-0005-0000-0000-0000180F0000}"/>
    <cellStyle name="20% - Accent3 52 3" xfId="3874" xr:uid="{00000000-0005-0000-0000-0000190F0000}"/>
    <cellStyle name="20% - Accent3 52 3 2" xfId="3875" xr:uid="{00000000-0005-0000-0000-00001A0F0000}"/>
    <cellStyle name="20% - Accent3 52 4" xfId="3876" xr:uid="{00000000-0005-0000-0000-00001B0F0000}"/>
    <cellStyle name="20% - Accent3 53" xfId="3877" xr:uid="{00000000-0005-0000-0000-00001C0F0000}"/>
    <cellStyle name="20% - Accent3 53 2" xfId="3878" xr:uid="{00000000-0005-0000-0000-00001D0F0000}"/>
    <cellStyle name="20% - Accent3 53 2 2" xfId="3879" xr:uid="{00000000-0005-0000-0000-00001E0F0000}"/>
    <cellStyle name="20% - Accent3 53 2 2 2" xfId="3880" xr:uid="{00000000-0005-0000-0000-00001F0F0000}"/>
    <cellStyle name="20% - Accent3 53 2 3" xfId="3881" xr:uid="{00000000-0005-0000-0000-0000200F0000}"/>
    <cellStyle name="20% - Accent3 53 3" xfId="3882" xr:uid="{00000000-0005-0000-0000-0000210F0000}"/>
    <cellStyle name="20% - Accent3 53 3 2" xfId="3883" xr:uid="{00000000-0005-0000-0000-0000220F0000}"/>
    <cellStyle name="20% - Accent3 53 4" xfId="3884" xr:uid="{00000000-0005-0000-0000-0000230F0000}"/>
    <cellStyle name="20% - Accent3 54" xfId="3885" xr:uid="{00000000-0005-0000-0000-0000240F0000}"/>
    <cellStyle name="20% - Accent3 54 2" xfId="3886" xr:uid="{00000000-0005-0000-0000-0000250F0000}"/>
    <cellStyle name="20% - Accent3 54 2 2" xfId="3887" xr:uid="{00000000-0005-0000-0000-0000260F0000}"/>
    <cellStyle name="20% - Accent3 54 2 2 2" xfId="3888" xr:uid="{00000000-0005-0000-0000-0000270F0000}"/>
    <cellStyle name="20% - Accent3 54 2 3" xfId="3889" xr:uid="{00000000-0005-0000-0000-0000280F0000}"/>
    <cellStyle name="20% - Accent3 54 3" xfId="3890" xr:uid="{00000000-0005-0000-0000-0000290F0000}"/>
    <cellStyle name="20% - Accent3 54 3 2" xfId="3891" xr:uid="{00000000-0005-0000-0000-00002A0F0000}"/>
    <cellStyle name="20% - Accent3 54 4" xfId="3892" xr:uid="{00000000-0005-0000-0000-00002B0F0000}"/>
    <cellStyle name="20% - Accent3 55" xfId="3893" xr:uid="{00000000-0005-0000-0000-00002C0F0000}"/>
    <cellStyle name="20% - Accent3 55 2" xfId="3894" xr:uid="{00000000-0005-0000-0000-00002D0F0000}"/>
    <cellStyle name="20% - Accent3 55 2 2" xfId="3895" xr:uid="{00000000-0005-0000-0000-00002E0F0000}"/>
    <cellStyle name="20% - Accent3 55 2 2 2" xfId="3896" xr:uid="{00000000-0005-0000-0000-00002F0F0000}"/>
    <cellStyle name="20% - Accent3 55 2 3" xfId="3897" xr:uid="{00000000-0005-0000-0000-0000300F0000}"/>
    <cellStyle name="20% - Accent3 55 3" xfId="3898" xr:uid="{00000000-0005-0000-0000-0000310F0000}"/>
    <cellStyle name="20% - Accent3 55 3 2" xfId="3899" xr:uid="{00000000-0005-0000-0000-0000320F0000}"/>
    <cellStyle name="20% - Accent3 55 4" xfId="3900" xr:uid="{00000000-0005-0000-0000-0000330F0000}"/>
    <cellStyle name="20% - Accent3 56" xfId="3901" xr:uid="{00000000-0005-0000-0000-0000340F0000}"/>
    <cellStyle name="20% - Accent3 56 2" xfId="3902" xr:uid="{00000000-0005-0000-0000-0000350F0000}"/>
    <cellStyle name="20% - Accent3 56 2 2" xfId="3903" xr:uid="{00000000-0005-0000-0000-0000360F0000}"/>
    <cellStyle name="20% - Accent3 56 2 2 2" xfId="3904" xr:uid="{00000000-0005-0000-0000-0000370F0000}"/>
    <cellStyle name="20% - Accent3 56 2 3" xfId="3905" xr:uid="{00000000-0005-0000-0000-0000380F0000}"/>
    <cellStyle name="20% - Accent3 56 3" xfId="3906" xr:uid="{00000000-0005-0000-0000-0000390F0000}"/>
    <cellStyle name="20% - Accent3 56 3 2" xfId="3907" xr:uid="{00000000-0005-0000-0000-00003A0F0000}"/>
    <cellStyle name="20% - Accent3 56 4" xfId="3908" xr:uid="{00000000-0005-0000-0000-00003B0F0000}"/>
    <cellStyle name="20% - Accent3 57" xfId="3909" xr:uid="{00000000-0005-0000-0000-00003C0F0000}"/>
    <cellStyle name="20% - Accent3 57 2" xfId="3910" xr:uid="{00000000-0005-0000-0000-00003D0F0000}"/>
    <cellStyle name="20% - Accent3 57 2 2" xfId="3911" xr:uid="{00000000-0005-0000-0000-00003E0F0000}"/>
    <cellStyle name="20% - Accent3 57 2 2 2" xfId="3912" xr:uid="{00000000-0005-0000-0000-00003F0F0000}"/>
    <cellStyle name="20% - Accent3 57 2 3" xfId="3913" xr:uid="{00000000-0005-0000-0000-0000400F0000}"/>
    <cellStyle name="20% - Accent3 57 3" xfId="3914" xr:uid="{00000000-0005-0000-0000-0000410F0000}"/>
    <cellStyle name="20% - Accent3 57 3 2" xfId="3915" xr:uid="{00000000-0005-0000-0000-0000420F0000}"/>
    <cellStyle name="20% - Accent3 57 4" xfId="3916" xr:uid="{00000000-0005-0000-0000-0000430F0000}"/>
    <cellStyle name="20% - Accent3 58" xfId="3917" xr:uid="{00000000-0005-0000-0000-0000440F0000}"/>
    <cellStyle name="20% - Accent3 58 2" xfId="3918" xr:uid="{00000000-0005-0000-0000-0000450F0000}"/>
    <cellStyle name="20% - Accent3 58 2 2" xfId="3919" xr:uid="{00000000-0005-0000-0000-0000460F0000}"/>
    <cellStyle name="20% - Accent3 58 2 2 2" xfId="3920" xr:uid="{00000000-0005-0000-0000-0000470F0000}"/>
    <cellStyle name="20% - Accent3 58 2 3" xfId="3921" xr:uid="{00000000-0005-0000-0000-0000480F0000}"/>
    <cellStyle name="20% - Accent3 58 3" xfId="3922" xr:uid="{00000000-0005-0000-0000-0000490F0000}"/>
    <cellStyle name="20% - Accent3 58 3 2" xfId="3923" xr:uid="{00000000-0005-0000-0000-00004A0F0000}"/>
    <cellStyle name="20% - Accent3 58 4" xfId="3924" xr:uid="{00000000-0005-0000-0000-00004B0F0000}"/>
    <cellStyle name="20% - Accent3 59" xfId="3925" xr:uid="{00000000-0005-0000-0000-00004C0F0000}"/>
    <cellStyle name="20% - Accent3 59 2" xfId="3926" xr:uid="{00000000-0005-0000-0000-00004D0F0000}"/>
    <cellStyle name="20% - Accent3 59 2 2" xfId="3927" xr:uid="{00000000-0005-0000-0000-00004E0F0000}"/>
    <cellStyle name="20% - Accent3 59 2 2 2" xfId="3928" xr:uid="{00000000-0005-0000-0000-00004F0F0000}"/>
    <cellStyle name="20% - Accent3 59 2 3" xfId="3929" xr:uid="{00000000-0005-0000-0000-0000500F0000}"/>
    <cellStyle name="20% - Accent3 59 3" xfId="3930" xr:uid="{00000000-0005-0000-0000-0000510F0000}"/>
    <cellStyle name="20% - Accent3 59 3 2" xfId="3931" xr:uid="{00000000-0005-0000-0000-0000520F0000}"/>
    <cellStyle name="20% - Accent3 59 4" xfId="3932" xr:uid="{00000000-0005-0000-0000-0000530F0000}"/>
    <cellStyle name="20% - Accent3 6" xfId="3933" xr:uid="{00000000-0005-0000-0000-0000540F0000}"/>
    <cellStyle name="20% - Accent3 6 2" xfId="3934" xr:uid="{00000000-0005-0000-0000-0000550F0000}"/>
    <cellStyle name="20% - Accent3 6 2 2" xfId="3935" xr:uid="{00000000-0005-0000-0000-0000560F0000}"/>
    <cellStyle name="20% - Accent3 6 2 2 2" xfId="3936" xr:uid="{00000000-0005-0000-0000-0000570F0000}"/>
    <cellStyle name="20% - Accent3 6 2 2 2 2" xfId="3937" xr:uid="{00000000-0005-0000-0000-0000580F0000}"/>
    <cellStyle name="20% - Accent3 6 2 2 2 2 2" xfId="3938" xr:uid="{00000000-0005-0000-0000-0000590F0000}"/>
    <cellStyle name="20% - Accent3 6 2 2 2 3" xfId="3939" xr:uid="{00000000-0005-0000-0000-00005A0F0000}"/>
    <cellStyle name="20% - Accent3 6 2 2 3" xfId="3940" xr:uid="{00000000-0005-0000-0000-00005B0F0000}"/>
    <cellStyle name="20% - Accent3 6 2 2 3 2" xfId="3941" xr:uid="{00000000-0005-0000-0000-00005C0F0000}"/>
    <cellStyle name="20% - Accent3 6 2 2 4" xfId="3942" xr:uid="{00000000-0005-0000-0000-00005D0F0000}"/>
    <cellStyle name="20% - Accent3 6 2 3" xfId="3943" xr:uid="{00000000-0005-0000-0000-00005E0F0000}"/>
    <cellStyle name="20% - Accent3 6 2 3 2" xfId="3944" xr:uid="{00000000-0005-0000-0000-00005F0F0000}"/>
    <cellStyle name="20% - Accent3 6 2 3 2 2" xfId="3945" xr:uid="{00000000-0005-0000-0000-0000600F0000}"/>
    <cellStyle name="20% - Accent3 6 2 3 3" xfId="3946" xr:uid="{00000000-0005-0000-0000-0000610F0000}"/>
    <cellStyle name="20% - Accent3 6 2 4" xfId="3947" xr:uid="{00000000-0005-0000-0000-0000620F0000}"/>
    <cellStyle name="20% - Accent3 6 2 4 2" xfId="3948" xr:uid="{00000000-0005-0000-0000-0000630F0000}"/>
    <cellStyle name="20% - Accent3 6 2 5" xfId="3949" xr:uid="{00000000-0005-0000-0000-0000640F0000}"/>
    <cellStyle name="20% - Accent3 6 2_draft transactions report_052009_rvsd" xfId="3950" xr:uid="{00000000-0005-0000-0000-0000650F0000}"/>
    <cellStyle name="20% - Accent3 6 3" xfId="3951" xr:uid="{00000000-0005-0000-0000-0000660F0000}"/>
    <cellStyle name="20% - Accent3 6 3 2" xfId="3952" xr:uid="{00000000-0005-0000-0000-0000670F0000}"/>
    <cellStyle name="20% - Accent3 6 3 2 2" xfId="3953" xr:uid="{00000000-0005-0000-0000-0000680F0000}"/>
    <cellStyle name="20% - Accent3 6 3 2 2 2" xfId="3954" xr:uid="{00000000-0005-0000-0000-0000690F0000}"/>
    <cellStyle name="20% - Accent3 6 3 2 3" xfId="3955" xr:uid="{00000000-0005-0000-0000-00006A0F0000}"/>
    <cellStyle name="20% - Accent3 6 3 3" xfId="3956" xr:uid="{00000000-0005-0000-0000-00006B0F0000}"/>
    <cellStyle name="20% - Accent3 6 3 3 2" xfId="3957" xr:uid="{00000000-0005-0000-0000-00006C0F0000}"/>
    <cellStyle name="20% - Accent3 6 3 4" xfId="3958" xr:uid="{00000000-0005-0000-0000-00006D0F0000}"/>
    <cellStyle name="20% - Accent3 6 4" xfId="3959" xr:uid="{00000000-0005-0000-0000-00006E0F0000}"/>
    <cellStyle name="20% - Accent3 6 4 2" xfId="3960" xr:uid="{00000000-0005-0000-0000-00006F0F0000}"/>
    <cellStyle name="20% - Accent3 6 4 2 2" xfId="3961" xr:uid="{00000000-0005-0000-0000-0000700F0000}"/>
    <cellStyle name="20% - Accent3 6 4 3" xfId="3962" xr:uid="{00000000-0005-0000-0000-0000710F0000}"/>
    <cellStyle name="20% - Accent3 6 5" xfId="3963" xr:uid="{00000000-0005-0000-0000-0000720F0000}"/>
    <cellStyle name="20% - Accent3 6 5 2" xfId="3964" xr:uid="{00000000-0005-0000-0000-0000730F0000}"/>
    <cellStyle name="20% - Accent3 6 6" xfId="3965" xr:uid="{00000000-0005-0000-0000-0000740F0000}"/>
    <cellStyle name="20% - Accent3 6_draft transactions report_052009_rvsd" xfId="3966" xr:uid="{00000000-0005-0000-0000-0000750F0000}"/>
    <cellStyle name="20% - Accent3 60" xfId="3967" xr:uid="{00000000-0005-0000-0000-0000760F0000}"/>
    <cellStyle name="20% - Accent3 60 2" xfId="3968" xr:uid="{00000000-0005-0000-0000-0000770F0000}"/>
    <cellStyle name="20% - Accent3 60 2 2" xfId="3969" xr:uid="{00000000-0005-0000-0000-0000780F0000}"/>
    <cellStyle name="20% - Accent3 60 2 2 2" xfId="3970" xr:uid="{00000000-0005-0000-0000-0000790F0000}"/>
    <cellStyle name="20% - Accent3 60 2 3" xfId="3971" xr:uid="{00000000-0005-0000-0000-00007A0F0000}"/>
    <cellStyle name="20% - Accent3 60 3" xfId="3972" xr:uid="{00000000-0005-0000-0000-00007B0F0000}"/>
    <cellStyle name="20% - Accent3 60 3 2" xfId="3973" xr:uid="{00000000-0005-0000-0000-00007C0F0000}"/>
    <cellStyle name="20% - Accent3 60 4" xfId="3974" xr:uid="{00000000-0005-0000-0000-00007D0F0000}"/>
    <cellStyle name="20% - Accent3 61" xfId="3975" xr:uid="{00000000-0005-0000-0000-00007E0F0000}"/>
    <cellStyle name="20% - Accent3 61 2" xfId="3976" xr:uid="{00000000-0005-0000-0000-00007F0F0000}"/>
    <cellStyle name="20% - Accent3 61 2 2" xfId="3977" xr:uid="{00000000-0005-0000-0000-0000800F0000}"/>
    <cellStyle name="20% - Accent3 61 2 2 2" xfId="3978" xr:uid="{00000000-0005-0000-0000-0000810F0000}"/>
    <cellStyle name="20% - Accent3 61 2 3" xfId="3979" xr:uid="{00000000-0005-0000-0000-0000820F0000}"/>
    <cellStyle name="20% - Accent3 61 3" xfId="3980" xr:uid="{00000000-0005-0000-0000-0000830F0000}"/>
    <cellStyle name="20% - Accent3 61 3 2" xfId="3981" xr:uid="{00000000-0005-0000-0000-0000840F0000}"/>
    <cellStyle name="20% - Accent3 61 4" xfId="3982" xr:uid="{00000000-0005-0000-0000-0000850F0000}"/>
    <cellStyle name="20% - Accent3 62" xfId="3983" xr:uid="{00000000-0005-0000-0000-0000860F0000}"/>
    <cellStyle name="20% - Accent3 62 2" xfId="3984" xr:uid="{00000000-0005-0000-0000-0000870F0000}"/>
    <cellStyle name="20% - Accent3 62 2 2" xfId="3985" xr:uid="{00000000-0005-0000-0000-0000880F0000}"/>
    <cellStyle name="20% - Accent3 62 2 2 2" xfId="3986" xr:uid="{00000000-0005-0000-0000-0000890F0000}"/>
    <cellStyle name="20% - Accent3 62 2 3" xfId="3987" xr:uid="{00000000-0005-0000-0000-00008A0F0000}"/>
    <cellStyle name="20% - Accent3 62 3" xfId="3988" xr:uid="{00000000-0005-0000-0000-00008B0F0000}"/>
    <cellStyle name="20% - Accent3 62 3 2" xfId="3989" xr:uid="{00000000-0005-0000-0000-00008C0F0000}"/>
    <cellStyle name="20% - Accent3 62 4" xfId="3990" xr:uid="{00000000-0005-0000-0000-00008D0F0000}"/>
    <cellStyle name="20% - Accent3 63" xfId="3991" xr:uid="{00000000-0005-0000-0000-00008E0F0000}"/>
    <cellStyle name="20% - Accent3 63 2" xfId="3992" xr:uid="{00000000-0005-0000-0000-00008F0F0000}"/>
    <cellStyle name="20% - Accent3 63 2 2" xfId="3993" xr:uid="{00000000-0005-0000-0000-0000900F0000}"/>
    <cellStyle name="20% - Accent3 63 2 2 2" xfId="3994" xr:uid="{00000000-0005-0000-0000-0000910F0000}"/>
    <cellStyle name="20% - Accent3 63 2 3" xfId="3995" xr:uid="{00000000-0005-0000-0000-0000920F0000}"/>
    <cellStyle name="20% - Accent3 63 3" xfId="3996" xr:uid="{00000000-0005-0000-0000-0000930F0000}"/>
    <cellStyle name="20% - Accent3 63 3 2" xfId="3997" xr:uid="{00000000-0005-0000-0000-0000940F0000}"/>
    <cellStyle name="20% - Accent3 63 4" xfId="3998" xr:uid="{00000000-0005-0000-0000-0000950F0000}"/>
    <cellStyle name="20% - Accent3 64" xfId="3999" xr:uid="{00000000-0005-0000-0000-0000960F0000}"/>
    <cellStyle name="20% - Accent3 64 2" xfId="4000" xr:uid="{00000000-0005-0000-0000-0000970F0000}"/>
    <cellStyle name="20% - Accent3 64 2 2" xfId="4001" xr:uid="{00000000-0005-0000-0000-0000980F0000}"/>
    <cellStyle name="20% - Accent3 64 2 2 2" xfId="4002" xr:uid="{00000000-0005-0000-0000-0000990F0000}"/>
    <cellStyle name="20% - Accent3 64 2 3" xfId="4003" xr:uid="{00000000-0005-0000-0000-00009A0F0000}"/>
    <cellStyle name="20% - Accent3 64 3" xfId="4004" xr:uid="{00000000-0005-0000-0000-00009B0F0000}"/>
    <cellStyle name="20% - Accent3 64 3 2" xfId="4005" xr:uid="{00000000-0005-0000-0000-00009C0F0000}"/>
    <cellStyle name="20% - Accent3 64 4" xfId="4006" xr:uid="{00000000-0005-0000-0000-00009D0F0000}"/>
    <cellStyle name="20% - Accent3 65" xfId="4007" xr:uid="{00000000-0005-0000-0000-00009E0F0000}"/>
    <cellStyle name="20% - Accent3 65 2" xfId="4008" xr:uid="{00000000-0005-0000-0000-00009F0F0000}"/>
    <cellStyle name="20% - Accent3 65 2 2" xfId="4009" xr:uid="{00000000-0005-0000-0000-0000A00F0000}"/>
    <cellStyle name="20% - Accent3 65 2 2 2" xfId="4010" xr:uid="{00000000-0005-0000-0000-0000A10F0000}"/>
    <cellStyle name="20% - Accent3 65 2 3" xfId="4011" xr:uid="{00000000-0005-0000-0000-0000A20F0000}"/>
    <cellStyle name="20% - Accent3 65 3" xfId="4012" xr:uid="{00000000-0005-0000-0000-0000A30F0000}"/>
    <cellStyle name="20% - Accent3 65 3 2" xfId="4013" xr:uid="{00000000-0005-0000-0000-0000A40F0000}"/>
    <cellStyle name="20% - Accent3 65 4" xfId="4014" xr:uid="{00000000-0005-0000-0000-0000A50F0000}"/>
    <cellStyle name="20% - Accent3 66" xfId="4015" xr:uid="{00000000-0005-0000-0000-0000A60F0000}"/>
    <cellStyle name="20% - Accent3 66 2" xfId="4016" xr:uid="{00000000-0005-0000-0000-0000A70F0000}"/>
    <cellStyle name="20% - Accent3 66 2 2" xfId="4017" xr:uid="{00000000-0005-0000-0000-0000A80F0000}"/>
    <cellStyle name="20% - Accent3 66 2 2 2" xfId="4018" xr:uid="{00000000-0005-0000-0000-0000A90F0000}"/>
    <cellStyle name="20% - Accent3 66 2 3" xfId="4019" xr:uid="{00000000-0005-0000-0000-0000AA0F0000}"/>
    <cellStyle name="20% - Accent3 66 3" xfId="4020" xr:uid="{00000000-0005-0000-0000-0000AB0F0000}"/>
    <cellStyle name="20% - Accent3 66 3 2" xfId="4021" xr:uid="{00000000-0005-0000-0000-0000AC0F0000}"/>
    <cellStyle name="20% - Accent3 66 4" xfId="4022" xr:uid="{00000000-0005-0000-0000-0000AD0F0000}"/>
    <cellStyle name="20% - Accent3 67" xfId="4023" xr:uid="{00000000-0005-0000-0000-0000AE0F0000}"/>
    <cellStyle name="20% - Accent3 67 2" xfId="4024" xr:uid="{00000000-0005-0000-0000-0000AF0F0000}"/>
    <cellStyle name="20% - Accent3 67 2 2" xfId="4025" xr:uid="{00000000-0005-0000-0000-0000B00F0000}"/>
    <cellStyle name="20% - Accent3 67 2 2 2" xfId="4026" xr:uid="{00000000-0005-0000-0000-0000B10F0000}"/>
    <cellStyle name="20% - Accent3 67 2 3" xfId="4027" xr:uid="{00000000-0005-0000-0000-0000B20F0000}"/>
    <cellStyle name="20% - Accent3 67 3" xfId="4028" xr:uid="{00000000-0005-0000-0000-0000B30F0000}"/>
    <cellStyle name="20% - Accent3 67 3 2" xfId="4029" xr:uid="{00000000-0005-0000-0000-0000B40F0000}"/>
    <cellStyle name="20% - Accent3 67 4" xfId="4030" xr:uid="{00000000-0005-0000-0000-0000B50F0000}"/>
    <cellStyle name="20% - Accent3 68" xfId="4031" xr:uid="{00000000-0005-0000-0000-0000B60F0000}"/>
    <cellStyle name="20% - Accent3 68 2" xfId="4032" xr:uid="{00000000-0005-0000-0000-0000B70F0000}"/>
    <cellStyle name="20% - Accent3 68 2 2" xfId="4033" xr:uid="{00000000-0005-0000-0000-0000B80F0000}"/>
    <cellStyle name="20% - Accent3 68 2 2 2" xfId="4034" xr:uid="{00000000-0005-0000-0000-0000B90F0000}"/>
    <cellStyle name="20% - Accent3 68 2 3" xfId="4035" xr:uid="{00000000-0005-0000-0000-0000BA0F0000}"/>
    <cellStyle name="20% - Accent3 68 3" xfId="4036" xr:uid="{00000000-0005-0000-0000-0000BB0F0000}"/>
    <cellStyle name="20% - Accent3 68 3 2" xfId="4037" xr:uid="{00000000-0005-0000-0000-0000BC0F0000}"/>
    <cellStyle name="20% - Accent3 68 4" xfId="4038" xr:uid="{00000000-0005-0000-0000-0000BD0F0000}"/>
    <cellStyle name="20% - Accent3 69" xfId="4039" xr:uid="{00000000-0005-0000-0000-0000BE0F0000}"/>
    <cellStyle name="20% - Accent3 69 2" xfId="4040" xr:uid="{00000000-0005-0000-0000-0000BF0F0000}"/>
    <cellStyle name="20% - Accent3 69 2 2" xfId="4041" xr:uid="{00000000-0005-0000-0000-0000C00F0000}"/>
    <cellStyle name="20% - Accent3 69 2 2 2" xfId="4042" xr:uid="{00000000-0005-0000-0000-0000C10F0000}"/>
    <cellStyle name="20% - Accent3 69 2 3" xfId="4043" xr:uid="{00000000-0005-0000-0000-0000C20F0000}"/>
    <cellStyle name="20% - Accent3 69 3" xfId="4044" xr:uid="{00000000-0005-0000-0000-0000C30F0000}"/>
    <cellStyle name="20% - Accent3 69 3 2" xfId="4045" xr:uid="{00000000-0005-0000-0000-0000C40F0000}"/>
    <cellStyle name="20% - Accent3 69 4" xfId="4046" xr:uid="{00000000-0005-0000-0000-0000C50F0000}"/>
    <cellStyle name="20% - Accent3 7" xfId="4047" xr:uid="{00000000-0005-0000-0000-0000C60F0000}"/>
    <cellStyle name="20% - Accent3 7 2" xfId="4048" xr:uid="{00000000-0005-0000-0000-0000C70F0000}"/>
    <cellStyle name="20% - Accent3 7 2 2" xfId="4049" xr:uid="{00000000-0005-0000-0000-0000C80F0000}"/>
    <cellStyle name="20% - Accent3 7 2 2 2" xfId="4050" xr:uid="{00000000-0005-0000-0000-0000C90F0000}"/>
    <cellStyle name="20% - Accent3 7 2 2 2 2" xfId="4051" xr:uid="{00000000-0005-0000-0000-0000CA0F0000}"/>
    <cellStyle name="20% - Accent3 7 2 2 2 2 2" xfId="4052" xr:uid="{00000000-0005-0000-0000-0000CB0F0000}"/>
    <cellStyle name="20% - Accent3 7 2 2 2 3" xfId="4053" xr:uid="{00000000-0005-0000-0000-0000CC0F0000}"/>
    <cellStyle name="20% - Accent3 7 2 2 3" xfId="4054" xr:uid="{00000000-0005-0000-0000-0000CD0F0000}"/>
    <cellStyle name="20% - Accent3 7 2 2 3 2" xfId="4055" xr:uid="{00000000-0005-0000-0000-0000CE0F0000}"/>
    <cellStyle name="20% - Accent3 7 2 2 4" xfId="4056" xr:uid="{00000000-0005-0000-0000-0000CF0F0000}"/>
    <cellStyle name="20% - Accent3 7 2 3" xfId="4057" xr:uid="{00000000-0005-0000-0000-0000D00F0000}"/>
    <cellStyle name="20% - Accent3 7 2 3 2" xfId="4058" xr:uid="{00000000-0005-0000-0000-0000D10F0000}"/>
    <cellStyle name="20% - Accent3 7 2 3 2 2" xfId="4059" xr:uid="{00000000-0005-0000-0000-0000D20F0000}"/>
    <cellStyle name="20% - Accent3 7 2 3 3" xfId="4060" xr:uid="{00000000-0005-0000-0000-0000D30F0000}"/>
    <cellStyle name="20% - Accent3 7 2 4" xfId="4061" xr:uid="{00000000-0005-0000-0000-0000D40F0000}"/>
    <cellStyle name="20% - Accent3 7 2 4 2" xfId="4062" xr:uid="{00000000-0005-0000-0000-0000D50F0000}"/>
    <cellStyle name="20% - Accent3 7 2 5" xfId="4063" xr:uid="{00000000-0005-0000-0000-0000D60F0000}"/>
    <cellStyle name="20% - Accent3 7 2_draft transactions report_052009_rvsd" xfId="4064" xr:uid="{00000000-0005-0000-0000-0000D70F0000}"/>
    <cellStyle name="20% - Accent3 7 3" xfId="4065" xr:uid="{00000000-0005-0000-0000-0000D80F0000}"/>
    <cellStyle name="20% - Accent3 7 3 2" xfId="4066" xr:uid="{00000000-0005-0000-0000-0000D90F0000}"/>
    <cellStyle name="20% - Accent3 7 3 2 2" xfId="4067" xr:uid="{00000000-0005-0000-0000-0000DA0F0000}"/>
    <cellStyle name="20% - Accent3 7 3 2 2 2" xfId="4068" xr:uid="{00000000-0005-0000-0000-0000DB0F0000}"/>
    <cellStyle name="20% - Accent3 7 3 2 3" xfId="4069" xr:uid="{00000000-0005-0000-0000-0000DC0F0000}"/>
    <cellStyle name="20% - Accent3 7 3 3" xfId="4070" xr:uid="{00000000-0005-0000-0000-0000DD0F0000}"/>
    <cellStyle name="20% - Accent3 7 3 3 2" xfId="4071" xr:uid="{00000000-0005-0000-0000-0000DE0F0000}"/>
    <cellStyle name="20% - Accent3 7 3 4" xfId="4072" xr:uid="{00000000-0005-0000-0000-0000DF0F0000}"/>
    <cellStyle name="20% - Accent3 7 4" xfId="4073" xr:uid="{00000000-0005-0000-0000-0000E00F0000}"/>
    <cellStyle name="20% - Accent3 7 4 2" xfId="4074" xr:uid="{00000000-0005-0000-0000-0000E10F0000}"/>
    <cellStyle name="20% - Accent3 7 4 2 2" xfId="4075" xr:uid="{00000000-0005-0000-0000-0000E20F0000}"/>
    <cellStyle name="20% - Accent3 7 4 3" xfId="4076" xr:uid="{00000000-0005-0000-0000-0000E30F0000}"/>
    <cellStyle name="20% - Accent3 7 5" xfId="4077" xr:uid="{00000000-0005-0000-0000-0000E40F0000}"/>
    <cellStyle name="20% - Accent3 7 5 2" xfId="4078" xr:uid="{00000000-0005-0000-0000-0000E50F0000}"/>
    <cellStyle name="20% - Accent3 7 6" xfId="4079" xr:uid="{00000000-0005-0000-0000-0000E60F0000}"/>
    <cellStyle name="20% - Accent3 7_draft transactions report_052009_rvsd" xfId="4080" xr:uid="{00000000-0005-0000-0000-0000E70F0000}"/>
    <cellStyle name="20% - Accent3 70" xfId="4081" xr:uid="{00000000-0005-0000-0000-0000E80F0000}"/>
    <cellStyle name="20% - Accent3 70 2" xfId="4082" xr:uid="{00000000-0005-0000-0000-0000E90F0000}"/>
    <cellStyle name="20% - Accent3 70 2 2" xfId="4083" xr:uid="{00000000-0005-0000-0000-0000EA0F0000}"/>
    <cellStyle name="20% - Accent3 70 2 2 2" xfId="4084" xr:uid="{00000000-0005-0000-0000-0000EB0F0000}"/>
    <cellStyle name="20% - Accent3 70 2 3" xfId="4085" xr:uid="{00000000-0005-0000-0000-0000EC0F0000}"/>
    <cellStyle name="20% - Accent3 70 3" xfId="4086" xr:uid="{00000000-0005-0000-0000-0000ED0F0000}"/>
    <cellStyle name="20% - Accent3 70 3 2" xfId="4087" xr:uid="{00000000-0005-0000-0000-0000EE0F0000}"/>
    <cellStyle name="20% - Accent3 70 4" xfId="4088" xr:uid="{00000000-0005-0000-0000-0000EF0F0000}"/>
    <cellStyle name="20% - Accent3 71" xfId="4089" xr:uid="{00000000-0005-0000-0000-0000F00F0000}"/>
    <cellStyle name="20% - Accent3 71 2" xfId="4090" xr:uid="{00000000-0005-0000-0000-0000F10F0000}"/>
    <cellStyle name="20% - Accent3 71 2 2" xfId="4091" xr:uid="{00000000-0005-0000-0000-0000F20F0000}"/>
    <cellStyle name="20% - Accent3 71 2 2 2" xfId="4092" xr:uid="{00000000-0005-0000-0000-0000F30F0000}"/>
    <cellStyle name="20% - Accent3 71 2 3" xfId="4093" xr:uid="{00000000-0005-0000-0000-0000F40F0000}"/>
    <cellStyle name="20% - Accent3 71 3" xfId="4094" xr:uid="{00000000-0005-0000-0000-0000F50F0000}"/>
    <cellStyle name="20% - Accent3 71 3 2" xfId="4095" xr:uid="{00000000-0005-0000-0000-0000F60F0000}"/>
    <cellStyle name="20% - Accent3 71 4" xfId="4096" xr:uid="{00000000-0005-0000-0000-0000F70F0000}"/>
    <cellStyle name="20% - Accent3 72" xfId="4097" xr:uid="{00000000-0005-0000-0000-0000F80F0000}"/>
    <cellStyle name="20% - Accent3 72 2" xfId="4098" xr:uid="{00000000-0005-0000-0000-0000F90F0000}"/>
    <cellStyle name="20% - Accent3 72 2 2" xfId="4099" xr:uid="{00000000-0005-0000-0000-0000FA0F0000}"/>
    <cellStyle name="20% - Accent3 72 2 2 2" xfId="4100" xr:uid="{00000000-0005-0000-0000-0000FB0F0000}"/>
    <cellStyle name="20% - Accent3 72 2 3" xfId="4101" xr:uid="{00000000-0005-0000-0000-0000FC0F0000}"/>
    <cellStyle name="20% - Accent3 72 3" xfId="4102" xr:uid="{00000000-0005-0000-0000-0000FD0F0000}"/>
    <cellStyle name="20% - Accent3 72 3 2" xfId="4103" xr:uid="{00000000-0005-0000-0000-0000FE0F0000}"/>
    <cellStyle name="20% - Accent3 72 4" xfId="4104" xr:uid="{00000000-0005-0000-0000-0000FF0F0000}"/>
    <cellStyle name="20% - Accent3 73" xfId="4105" xr:uid="{00000000-0005-0000-0000-000000100000}"/>
    <cellStyle name="20% - Accent3 73 2" xfId="4106" xr:uid="{00000000-0005-0000-0000-000001100000}"/>
    <cellStyle name="20% - Accent3 73 2 2" xfId="4107" xr:uid="{00000000-0005-0000-0000-000002100000}"/>
    <cellStyle name="20% - Accent3 73 2 2 2" xfId="4108" xr:uid="{00000000-0005-0000-0000-000003100000}"/>
    <cellStyle name="20% - Accent3 73 2 3" xfId="4109" xr:uid="{00000000-0005-0000-0000-000004100000}"/>
    <cellStyle name="20% - Accent3 73 3" xfId="4110" xr:uid="{00000000-0005-0000-0000-000005100000}"/>
    <cellStyle name="20% - Accent3 73 3 2" xfId="4111" xr:uid="{00000000-0005-0000-0000-000006100000}"/>
    <cellStyle name="20% - Accent3 73 4" xfId="4112" xr:uid="{00000000-0005-0000-0000-000007100000}"/>
    <cellStyle name="20% - Accent3 74" xfId="4113" xr:uid="{00000000-0005-0000-0000-000008100000}"/>
    <cellStyle name="20% - Accent3 74 2" xfId="4114" xr:uid="{00000000-0005-0000-0000-000009100000}"/>
    <cellStyle name="20% - Accent3 74 2 2" xfId="4115" xr:uid="{00000000-0005-0000-0000-00000A100000}"/>
    <cellStyle name="20% - Accent3 74 2 2 2" xfId="4116" xr:uid="{00000000-0005-0000-0000-00000B100000}"/>
    <cellStyle name="20% - Accent3 74 2 3" xfId="4117" xr:uid="{00000000-0005-0000-0000-00000C100000}"/>
    <cellStyle name="20% - Accent3 74 3" xfId="4118" xr:uid="{00000000-0005-0000-0000-00000D100000}"/>
    <cellStyle name="20% - Accent3 74 3 2" xfId="4119" xr:uid="{00000000-0005-0000-0000-00000E100000}"/>
    <cellStyle name="20% - Accent3 74 4" xfId="4120" xr:uid="{00000000-0005-0000-0000-00000F100000}"/>
    <cellStyle name="20% - Accent3 75" xfId="4121" xr:uid="{00000000-0005-0000-0000-000010100000}"/>
    <cellStyle name="20% - Accent3 75 2" xfId="4122" xr:uid="{00000000-0005-0000-0000-000011100000}"/>
    <cellStyle name="20% - Accent3 75 2 2" xfId="4123" xr:uid="{00000000-0005-0000-0000-000012100000}"/>
    <cellStyle name="20% - Accent3 75 2 2 2" xfId="4124" xr:uid="{00000000-0005-0000-0000-000013100000}"/>
    <cellStyle name="20% - Accent3 75 2 3" xfId="4125" xr:uid="{00000000-0005-0000-0000-000014100000}"/>
    <cellStyle name="20% - Accent3 75 3" xfId="4126" xr:uid="{00000000-0005-0000-0000-000015100000}"/>
    <cellStyle name="20% - Accent3 75 3 2" xfId="4127" xr:uid="{00000000-0005-0000-0000-000016100000}"/>
    <cellStyle name="20% - Accent3 75 4" xfId="4128" xr:uid="{00000000-0005-0000-0000-000017100000}"/>
    <cellStyle name="20% - Accent3 76" xfId="4129" xr:uid="{00000000-0005-0000-0000-000018100000}"/>
    <cellStyle name="20% - Accent3 76 2" xfId="4130" xr:uid="{00000000-0005-0000-0000-000019100000}"/>
    <cellStyle name="20% - Accent3 76 2 2" xfId="4131" xr:uid="{00000000-0005-0000-0000-00001A100000}"/>
    <cellStyle name="20% - Accent3 76 2 2 2" xfId="4132" xr:uid="{00000000-0005-0000-0000-00001B100000}"/>
    <cellStyle name="20% - Accent3 76 2 3" xfId="4133" xr:uid="{00000000-0005-0000-0000-00001C100000}"/>
    <cellStyle name="20% - Accent3 76 3" xfId="4134" xr:uid="{00000000-0005-0000-0000-00001D100000}"/>
    <cellStyle name="20% - Accent3 76 3 2" xfId="4135" xr:uid="{00000000-0005-0000-0000-00001E100000}"/>
    <cellStyle name="20% - Accent3 76 4" xfId="4136" xr:uid="{00000000-0005-0000-0000-00001F100000}"/>
    <cellStyle name="20% - Accent3 77" xfId="4137" xr:uid="{00000000-0005-0000-0000-000020100000}"/>
    <cellStyle name="20% - Accent3 77 2" xfId="4138" xr:uid="{00000000-0005-0000-0000-000021100000}"/>
    <cellStyle name="20% - Accent3 77 2 2" xfId="4139" xr:uid="{00000000-0005-0000-0000-000022100000}"/>
    <cellStyle name="20% - Accent3 77 2 2 2" xfId="4140" xr:uid="{00000000-0005-0000-0000-000023100000}"/>
    <cellStyle name="20% - Accent3 77 2 3" xfId="4141" xr:uid="{00000000-0005-0000-0000-000024100000}"/>
    <cellStyle name="20% - Accent3 77 3" xfId="4142" xr:uid="{00000000-0005-0000-0000-000025100000}"/>
    <cellStyle name="20% - Accent3 77 3 2" xfId="4143" xr:uid="{00000000-0005-0000-0000-000026100000}"/>
    <cellStyle name="20% - Accent3 77 4" xfId="4144" xr:uid="{00000000-0005-0000-0000-000027100000}"/>
    <cellStyle name="20% - Accent3 78" xfId="4145" xr:uid="{00000000-0005-0000-0000-000028100000}"/>
    <cellStyle name="20% - Accent3 78 2" xfId="4146" xr:uid="{00000000-0005-0000-0000-000029100000}"/>
    <cellStyle name="20% - Accent3 78 2 2" xfId="4147" xr:uid="{00000000-0005-0000-0000-00002A100000}"/>
    <cellStyle name="20% - Accent3 78 2 2 2" xfId="4148" xr:uid="{00000000-0005-0000-0000-00002B100000}"/>
    <cellStyle name="20% - Accent3 78 2 3" xfId="4149" xr:uid="{00000000-0005-0000-0000-00002C100000}"/>
    <cellStyle name="20% - Accent3 78 3" xfId="4150" xr:uid="{00000000-0005-0000-0000-00002D100000}"/>
    <cellStyle name="20% - Accent3 78 3 2" xfId="4151" xr:uid="{00000000-0005-0000-0000-00002E100000}"/>
    <cellStyle name="20% - Accent3 78 4" xfId="4152" xr:uid="{00000000-0005-0000-0000-00002F100000}"/>
    <cellStyle name="20% - Accent3 79" xfId="4153" xr:uid="{00000000-0005-0000-0000-000030100000}"/>
    <cellStyle name="20% - Accent3 79 2" xfId="4154" xr:uid="{00000000-0005-0000-0000-000031100000}"/>
    <cellStyle name="20% - Accent3 79 2 2" xfId="4155" xr:uid="{00000000-0005-0000-0000-000032100000}"/>
    <cellStyle name="20% - Accent3 79 2 2 2" xfId="4156" xr:uid="{00000000-0005-0000-0000-000033100000}"/>
    <cellStyle name="20% - Accent3 79 2 3" xfId="4157" xr:uid="{00000000-0005-0000-0000-000034100000}"/>
    <cellStyle name="20% - Accent3 79 3" xfId="4158" xr:uid="{00000000-0005-0000-0000-000035100000}"/>
    <cellStyle name="20% - Accent3 79 3 2" xfId="4159" xr:uid="{00000000-0005-0000-0000-000036100000}"/>
    <cellStyle name="20% - Accent3 79 4" xfId="4160" xr:uid="{00000000-0005-0000-0000-000037100000}"/>
    <cellStyle name="20% - Accent3 8" xfId="4161" xr:uid="{00000000-0005-0000-0000-000038100000}"/>
    <cellStyle name="20% - Accent3 8 2" xfId="4162" xr:uid="{00000000-0005-0000-0000-000039100000}"/>
    <cellStyle name="20% - Accent3 8 2 2" xfId="4163" xr:uid="{00000000-0005-0000-0000-00003A100000}"/>
    <cellStyle name="20% - Accent3 8 2 2 2" xfId="4164" xr:uid="{00000000-0005-0000-0000-00003B100000}"/>
    <cellStyle name="20% - Accent3 8 2 2 2 2" xfId="4165" xr:uid="{00000000-0005-0000-0000-00003C100000}"/>
    <cellStyle name="20% - Accent3 8 2 2 2 2 2" xfId="4166" xr:uid="{00000000-0005-0000-0000-00003D100000}"/>
    <cellStyle name="20% - Accent3 8 2 2 2 3" xfId="4167" xr:uid="{00000000-0005-0000-0000-00003E100000}"/>
    <cellStyle name="20% - Accent3 8 2 2 3" xfId="4168" xr:uid="{00000000-0005-0000-0000-00003F100000}"/>
    <cellStyle name="20% - Accent3 8 2 2 3 2" xfId="4169" xr:uid="{00000000-0005-0000-0000-000040100000}"/>
    <cellStyle name="20% - Accent3 8 2 2 4" xfId="4170" xr:uid="{00000000-0005-0000-0000-000041100000}"/>
    <cellStyle name="20% - Accent3 8 2 3" xfId="4171" xr:uid="{00000000-0005-0000-0000-000042100000}"/>
    <cellStyle name="20% - Accent3 8 2 3 2" xfId="4172" xr:uid="{00000000-0005-0000-0000-000043100000}"/>
    <cellStyle name="20% - Accent3 8 2 3 2 2" xfId="4173" xr:uid="{00000000-0005-0000-0000-000044100000}"/>
    <cellStyle name="20% - Accent3 8 2 3 3" xfId="4174" xr:uid="{00000000-0005-0000-0000-000045100000}"/>
    <cellStyle name="20% - Accent3 8 2 4" xfId="4175" xr:uid="{00000000-0005-0000-0000-000046100000}"/>
    <cellStyle name="20% - Accent3 8 2 4 2" xfId="4176" xr:uid="{00000000-0005-0000-0000-000047100000}"/>
    <cellStyle name="20% - Accent3 8 2 5" xfId="4177" xr:uid="{00000000-0005-0000-0000-000048100000}"/>
    <cellStyle name="20% - Accent3 8 2_draft transactions report_052009_rvsd" xfId="4178" xr:uid="{00000000-0005-0000-0000-000049100000}"/>
    <cellStyle name="20% - Accent3 8 3" xfId="4179" xr:uid="{00000000-0005-0000-0000-00004A100000}"/>
    <cellStyle name="20% - Accent3 8 3 2" xfId="4180" xr:uid="{00000000-0005-0000-0000-00004B100000}"/>
    <cellStyle name="20% - Accent3 8 3 2 2" xfId="4181" xr:uid="{00000000-0005-0000-0000-00004C100000}"/>
    <cellStyle name="20% - Accent3 8 3 2 2 2" xfId="4182" xr:uid="{00000000-0005-0000-0000-00004D100000}"/>
    <cellStyle name="20% - Accent3 8 3 2 3" xfId="4183" xr:uid="{00000000-0005-0000-0000-00004E100000}"/>
    <cellStyle name="20% - Accent3 8 3 3" xfId="4184" xr:uid="{00000000-0005-0000-0000-00004F100000}"/>
    <cellStyle name="20% - Accent3 8 3 3 2" xfId="4185" xr:uid="{00000000-0005-0000-0000-000050100000}"/>
    <cellStyle name="20% - Accent3 8 3 4" xfId="4186" xr:uid="{00000000-0005-0000-0000-000051100000}"/>
    <cellStyle name="20% - Accent3 8 4" xfId="4187" xr:uid="{00000000-0005-0000-0000-000052100000}"/>
    <cellStyle name="20% - Accent3 8 4 2" xfId="4188" xr:uid="{00000000-0005-0000-0000-000053100000}"/>
    <cellStyle name="20% - Accent3 8 4 2 2" xfId="4189" xr:uid="{00000000-0005-0000-0000-000054100000}"/>
    <cellStyle name="20% - Accent3 8 4 3" xfId="4190" xr:uid="{00000000-0005-0000-0000-000055100000}"/>
    <cellStyle name="20% - Accent3 8 5" xfId="4191" xr:uid="{00000000-0005-0000-0000-000056100000}"/>
    <cellStyle name="20% - Accent3 8 5 2" xfId="4192" xr:uid="{00000000-0005-0000-0000-000057100000}"/>
    <cellStyle name="20% - Accent3 8 6" xfId="4193" xr:uid="{00000000-0005-0000-0000-000058100000}"/>
    <cellStyle name="20% - Accent3 8_draft transactions report_052009_rvsd" xfId="4194" xr:uid="{00000000-0005-0000-0000-000059100000}"/>
    <cellStyle name="20% - Accent3 80" xfId="4195" xr:uid="{00000000-0005-0000-0000-00005A100000}"/>
    <cellStyle name="20% - Accent3 80 2" xfId="4196" xr:uid="{00000000-0005-0000-0000-00005B100000}"/>
    <cellStyle name="20% - Accent3 80 2 2" xfId="4197" xr:uid="{00000000-0005-0000-0000-00005C100000}"/>
    <cellStyle name="20% - Accent3 80 2 2 2" xfId="4198" xr:uid="{00000000-0005-0000-0000-00005D100000}"/>
    <cellStyle name="20% - Accent3 80 2 3" xfId="4199" xr:uid="{00000000-0005-0000-0000-00005E100000}"/>
    <cellStyle name="20% - Accent3 80 3" xfId="4200" xr:uid="{00000000-0005-0000-0000-00005F100000}"/>
    <cellStyle name="20% - Accent3 80 3 2" xfId="4201" xr:uid="{00000000-0005-0000-0000-000060100000}"/>
    <cellStyle name="20% - Accent3 80 4" xfId="4202" xr:uid="{00000000-0005-0000-0000-000061100000}"/>
    <cellStyle name="20% - Accent3 81" xfId="4203" xr:uid="{00000000-0005-0000-0000-000062100000}"/>
    <cellStyle name="20% - Accent3 81 2" xfId="4204" xr:uid="{00000000-0005-0000-0000-000063100000}"/>
    <cellStyle name="20% - Accent3 81 2 2" xfId="4205" xr:uid="{00000000-0005-0000-0000-000064100000}"/>
    <cellStyle name="20% - Accent3 81 2 2 2" xfId="4206" xr:uid="{00000000-0005-0000-0000-000065100000}"/>
    <cellStyle name="20% - Accent3 81 2 3" xfId="4207" xr:uid="{00000000-0005-0000-0000-000066100000}"/>
    <cellStyle name="20% - Accent3 81 3" xfId="4208" xr:uid="{00000000-0005-0000-0000-000067100000}"/>
    <cellStyle name="20% - Accent3 81 3 2" xfId="4209" xr:uid="{00000000-0005-0000-0000-000068100000}"/>
    <cellStyle name="20% - Accent3 81 4" xfId="4210" xr:uid="{00000000-0005-0000-0000-000069100000}"/>
    <cellStyle name="20% - Accent3 82" xfId="4211" xr:uid="{00000000-0005-0000-0000-00006A100000}"/>
    <cellStyle name="20% - Accent3 82 2" xfId="4212" xr:uid="{00000000-0005-0000-0000-00006B100000}"/>
    <cellStyle name="20% - Accent3 83" xfId="4213" xr:uid="{00000000-0005-0000-0000-00006C100000}"/>
    <cellStyle name="20% - Accent3 83 2" xfId="4214" xr:uid="{00000000-0005-0000-0000-00006D100000}"/>
    <cellStyle name="20% - Accent3 84" xfId="4215" xr:uid="{00000000-0005-0000-0000-00006E100000}"/>
    <cellStyle name="20% - Accent3 84 2" xfId="4216" xr:uid="{00000000-0005-0000-0000-00006F100000}"/>
    <cellStyle name="20% - Accent3 85" xfId="4217" xr:uid="{00000000-0005-0000-0000-000070100000}"/>
    <cellStyle name="20% - Accent3 85 2" xfId="4218" xr:uid="{00000000-0005-0000-0000-000071100000}"/>
    <cellStyle name="20% - Accent3 85 2 2" xfId="4219" xr:uid="{00000000-0005-0000-0000-000072100000}"/>
    <cellStyle name="20% - Accent3 85 2 2 2" xfId="4220" xr:uid="{00000000-0005-0000-0000-000073100000}"/>
    <cellStyle name="20% - Accent3 85 2 3" xfId="4221" xr:uid="{00000000-0005-0000-0000-000074100000}"/>
    <cellStyle name="20% - Accent3 85 3" xfId="4222" xr:uid="{00000000-0005-0000-0000-000075100000}"/>
    <cellStyle name="20% - Accent3 85 3 2" xfId="4223" xr:uid="{00000000-0005-0000-0000-000076100000}"/>
    <cellStyle name="20% - Accent3 85 4" xfId="4224" xr:uid="{00000000-0005-0000-0000-000077100000}"/>
    <cellStyle name="20% - Accent3 86" xfId="4225" xr:uid="{00000000-0005-0000-0000-000078100000}"/>
    <cellStyle name="20% - Accent3 86 2" xfId="4226" xr:uid="{00000000-0005-0000-0000-000079100000}"/>
    <cellStyle name="20% - Accent3 86 2 2" xfId="4227" xr:uid="{00000000-0005-0000-0000-00007A100000}"/>
    <cellStyle name="20% - Accent3 86 2 2 2" xfId="4228" xr:uid="{00000000-0005-0000-0000-00007B100000}"/>
    <cellStyle name="20% - Accent3 86 2 3" xfId="4229" xr:uid="{00000000-0005-0000-0000-00007C100000}"/>
    <cellStyle name="20% - Accent3 86 3" xfId="4230" xr:uid="{00000000-0005-0000-0000-00007D100000}"/>
    <cellStyle name="20% - Accent3 86 3 2" xfId="4231" xr:uid="{00000000-0005-0000-0000-00007E100000}"/>
    <cellStyle name="20% - Accent3 86 4" xfId="4232" xr:uid="{00000000-0005-0000-0000-00007F100000}"/>
    <cellStyle name="20% - Accent3 87" xfId="4233" xr:uid="{00000000-0005-0000-0000-000080100000}"/>
    <cellStyle name="20% - Accent3 87 2" xfId="4234" xr:uid="{00000000-0005-0000-0000-000081100000}"/>
    <cellStyle name="20% - Accent3 87 2 2" xfId="4235" xr:uid="{00000000-0005-0000-0000-000082100000}"/>
    <cellStyle name="20% - Accent3 87 2 2 2" xfId="4236" xr:uid="{00000000-0005-0000-0000-000083100000}"/>
    <cellStyle name="20% - Accent3 87 2 3" xfId="4237" xr:uid="{00000000-0005-0000-0000-000084100000}"/>
    <cellStyle name="20% - Accent3 87 3" xfId="4238" xr:uid="{00000000-0005-0000-0000-000085100000}"/>
    <cellStyle name="20% - Accent3 87 3 2" xfId="4239" xr:uid="{00000000-0005-0000-0000-000086100000}"/>
    <cellStyle name="20% - Accent3 87 4" xfId="4240" xr:uid="{00000000-0005-0000-0000-000087100000}"/>
    <cellStyle name="20% - Accent3 88" xfId="4241" xr:uid="{00000000-0005-0000-0000-000088100000}"/>
    <cellStyle name="20% - Accent3 88 2" xfId="4242" xr:uid="{00000000-0005-0000-0000-000089100000}"/>
    <cellStyle name="20% - Accent3 88 2 2" xfId="4243" xr:uid="{00000000-0005-0000-0000-00008A100000}"/>
    <cellStyle name="20% - Accent3 88 2 2 2" xfId="4244" xr:uid="{00000000-0005-0000-0000-00008B100000}"/>
    <cellStyle name="20% - Accent3 88 2 3" xfId="4245" xr:uid="{00000000-0005-0000-0000-00008C100000}"/>
    <cellStyle name="20% - Accent3 88 3" xfId="4246" xr:uid="{00000000-0005-0000-0000-00008D100000}"/>
    <cellStyle name="20% - Accent3 88 3 2" xfId="4247" xr:uid="{00000000-0005-0000-0000-00008E100000}"/>
    <cellStyle name="20% - Accent3 88 4" xfId="4248" xr:uid="{00000000-0005-0000-0000-00008F100000}"/>
    <cellStyle name="20% - Accent3 89" xfId="4249" xr:uid="{00000000-0005-0000-0000-000090100000}"/>
    <cellStyle name="20% - Accent3 89 2" xfId="4250" xr:uid="{00000000-0005-0000-0000-000091100000}"/>
    <cellStyle name="20% - Accent3 89 2 2" xfId="4251" xr:uid="{00000000-0005-0000-0000-000092100000}"/>
    <cellStyle name="20% - Accent3 89 2 2 2" xfId="4252" xr:uid="{00000000-0005-0000-0000-000093100000}"/>
    <cellStyle name="20% - Accent3 89 2 3" xfId="4253" xr:uid="{00000000-0005-0000-0000-000094100000}"/>
    <cellStyle name="20% - Accent3 89 3" xfId="4254" xr:uid="{00000000-0005-0000-0000-000095100000}"/>
    <cellStyle name="20% - Accent3 89 3 2" xfId="4255" xr:uid="{00000000-0005-0000-0000-000096100000}"/>
    <cellStyle name="20% - Accent3 89 4" xfId="4256" xr:uid="{00000000-0005-0000-0000-000097100000}"/>
    <cellStyle name="20% - Accent3 9" xfId="4257" xr:uid="{00000000-0005-0000-0000-000098100000}"/>
    <cellStyle name="20% - Accent3 9 2" xfId="4258" xr:uid="{00000000-0005-0000-0000-000099100000}"/>
    <cellStyle name="20% - Accent3 9 2 2" xfId="4259" xr:uid="{00000000-0005-0000-0000-00009A100000}"/>
    <cellStyle name="20% - Accent3 9 2 2 2" xfId="4260" xr:uid="{00000000-0005-0000-0000-00009B100000}"/>
    <cellStyle name="20% - Accent3 9 2 2 2 2" xfId="4261" xr:uid="{00000000-0005-0000-0000-00009C100000}"/>
    <cellStyle name="20% - Accent3 9 2 2 2 2 2" xfId="4262" xr:uid="{00000000-0005-0000-0000-00009D100000}"/>
    <cellStyle name="20% - Accent3 9 2 2 2 3" xfId="4263" xr:uid="{00000000-0005-0000-0000-00009E100000}"/>
    <cellStyle name="20% - Accent3 9 2 2 3" xfId="4264" xr:uid="{00000000-0005-0000-0000-00009F100000}"/>
    <cellStyle name="20% - Accent3 9 2 2 3 2" xfId="4265" xr:uid="{00000000-0005-0000-0000-0000A0100000}"/>
    <cellStyle name="20% - Accent3 9 2 2 4" xfId="4266" xr:uid="{00000000-0005-0000-0000-0000A1100000}"/>
    <cellStyle name="20% - Accent3 9 2 3" xfId="4267" xr:uid="{00000000-0005-0000-0000-0000A2100000}"/>
    <cellStyle name="20% - Accent3 9 2 3 2" xfId="4268" xr:uid="{00000000-0005-0000-0000-0000A3100000}"/>
    <cellStyle name="20% - Accent3 9 2 3 2 2" xfId="4269" xr:uid="{00000000-0005-0000-0000-0000A4100000}"/>
    <cellStyle name="20% - Accent3 9 2 3 3" xfId="4270" xr:uid="{00000000-0005-0000-0000-0000A5100000}"/>
    <cellStyle name="20% - Accent3 9 2 4" xfId="4271" xr:uid="{00000000-0005-0000-0000-0000A6100000}"/>
    <cellStyle name="20% - Accent3 9 2 4 2" xfId="4272" xr:uid="{00000000-0005-0000-0000-0000A7100000}"/>
    <cellStyle name="20% - Accent3 9 2 5" xfId="4273" xr:uid="{00000000-0005-0000-0000-0000A8100000}"/>
    <cellStyle name="20% - Accent3 9 2_draft transactions report_052009_rvsd" xfId="4274" xr:uid="{00000000-0005-0000-0000-0000A9100000}"/>
    <cellStyle name="20% - Accent3 9 3" xfId="4275" xr:uid="{00000000-0005-0000-0000-0000AA100000}"/>
    <cellStyle name="20% - Accent3 9 3 2" xfId="4276" xr:uid="{00000000-0005-0000-0000-0000AB100000}"/>
    <cellStyle name="20% - Accent3 9 3 2 2" xfId="4277" xr:uid="{00000000-0005-0000-0000-0000AC100000}"/>
    <cellStyle name="20% - Accent3 9 3 2 2 2" xfId="4278" xr:uid="{00000000-0005-0000-0000-0000AD100000}"/>
    <cellStyle name="20% - Accent3 9 3 2 3" xfId="4279" xr:uid="{00000000-0005-0000-0000-0000AE100000}"/>
    <cellStyle name="20% - Accent3 9 3 3" xfId="4280" xr:uid="{00000000-0005-0000-0000-0000AF100000}"/>
    <cellStyle name="20% - Accent3 9 3 3 2" xfId="4281" xr:uid="{00000000-0005-0000-0000-0000B0100000}"/>
    <cellStyle name="20% - Accent3 9 3 4" xfId="4282" xr:uid="{00000000-0005-0000-0000-0000B1100000}"/>
    <cellStyle name="20% - Accent3 9 4" xfId="4283" xr:uid="{00000000-0005-0000-0000-0000B2100000}"/>
    <cellStyle name="20% - Accent3 9 4 2" xfId="4284" xr:uid="{00000000-0005-0000-0000-0000B3100000}"/>
    <cellStyle name="20% - Accent3 9 4 2 2" xfId="4285" xr:uid="{00000000-0005-0000-0000-0000B4100000}"/>
    <cellStyle name="20% - Accent3 9 4 3" xfId="4286" xr:uid="{00000000-0005-0000-0000-0000B5100000}"/>
    <cellStyle name="20% - Accent3 9 5" xfId="4287" xr:uid="{00000000-0005-0000-0000-0000B6100000}"/>
    <cellStyle name="20% - Accent3 9 5 2" xfId="4288" xr:uid="{00000000-0005-0000-0000-0000B7100000}"/>
    <cellStyle name="20% - Accent3 9 6" xfId="4289" xr:uid="{00000000-0005-0000-0000-0000B8100000}"/>
    <cellStyle name="20% - Accent3 9_draft transactions report_052009_rvsd" xfId="4290" xr:uid="{00000000-0005-0000-0000-0000B9100000}"/>
    <cellStyle name="20% - Accent3 90" xfId="4291" xr:uid="{00000000-0005-0000-0000-0000BA100000}"/>
    <cellStyle name="20% - Accent3 90 2" xfId="4292" xr:uid="{00000000-0005-0000-0000-0000BB100000}"/>
    <cellStyle name="20% - Accent3 90 2 2" xfId="4293" xr:uid="{00000000-0005-0000-0000-0000BC100000}"/>
    <cellStyle name="20% - Accent3 90 2 2 2" xfId="4294" xr:uid="{00000000-0005-0000-0000-0000BD100000}"/>
    <cellStyle name="20% - Accent3 90 2 3" xfId="4295" xr:uid="{00000000-0005-0000-0000-0000BE100000}"/>
    <cellStyle name="20% - Accent3 90 3" xfId="4296" xr:uid="{00000000-0005-0000-0000-0000BF100000}"/>
    <cellStyle name="20% - Accent3 90 3 2" xfId="4297" xr:uid="{00000000-0005-0000-0000-0000C0100000}"/>
    <cellStyle name="20% - Accent3 90 4" xfId="4298" xr:uid="{00000000-0005-0000-0000-0000C1100000}"/>
    <cellStyle name="20% - Accent3 91" xfId="4299" xr:uid="{00000000-0005-0000-0000-0000C2100000}"/>
    <cellStyle name="20% - Accent3 91 2" xfId="4300" xr:uid="{00000000-0005-0000-0000-0000C3100000}"/>
    <cellStyle name="20% - Accent3 91 2 2" xfId="4301" xr:uid="{00000000-0005-0000-0000-0000C4100000}"/>
    <cellStyle name="20% - Accent3 91 2 2 2" xfId="4302" xr:uid="{00000000-0005-0000-0000-0000C5100000}"/>
    <cellStyle name="20% - Accent3 91 2 3" xfId="4303" xr:uid="{00000000-0005-0000-0000-0000C6100000}"/>
    <cellStyle name="20% - Accent3 91 3" xfId="4304" xr:uid="{00000000-0005-0000-0000-0000C7100000}"/>
    <cellStyle name="20% - Accent3 91 3 2" xfId="4305" xr:uid="{00000000-0005-0000-0000-0000C8100000}"/>
    <cellStyle name="20% - Accent3 91 4" xfId="4306" xr:uid="{00000000-0005-0000-0000-0000C9100000}"/>
    <cellStyle name="20% - Accent3 92" xfId="4307" xr:uid="{00000000-0005-0000-0000-0000CA100000}"/>
    <cellStyle name="20% - Accent3 92 2" xfId="4308" xr:uid="{00000000-0005-0000-0000-0000CB100000}"/>
    <cellStyle name="20% - Accent3 92 2 2" xfId="4309" xr:uid="{00000000-0005-0000-0000-0000CC100000}"/>
    <cellStyle name="20% - Accent3 92 2 2 2" xfId="4310" xr:uid="{00000000-0005-0000-0000-0000CD100000}"/>
    <cellStyle name="20% - Accent3 92 2 3" xfId="4311" xr:uid="{00000000-0005-0000-0000-0000CE100000}"/>
    <cellStyle name="20% - Accent3 92 3" xfId="4312" xr:uid="{00000000-0005-0000-0000-0000CF100000}"/>
    <cellStyle name="20% - Accent3 92 3 2" xfId="4313" xr:uid="{00000000-0005-0000-0000-0000D0100000}"/>
    <cellStyle name="20% - Accent3 92 4" xfId="4314" xr:uid="{00000000-0005-0000-0000-0000D1100000}"/>
    <cellStyle name="20% - Accent3 93" xfId="4315" xr:uid="{00000000-0005-0000-0000-0000D2100000}"/>
    <cellStyle name="20% - Accent3 93 2" xfId="4316" xr:uid="{00000000-0005-0000-0000-0000D3100000}"/>
    <cellStyle name="20% - Accent3 93 2 2" xfId="4317" xr:uid="{00000000-0005-0000-0000-0000D4100000}"/>
    <cellStyle name="20% - Accent3 93 2 2 2" xfId="4318" xr:uid="{00000000-0005-0000-0000-0000D5100000}"/>
    <cellStyle name="20% - Accent3 93 2 3" xfId="4319" xr:uid="{00000000-0005-0000-0000-0000D6100000}"/>
    <cellStyle name="20% - Accent3 93 3" xfId="4320" xr:uid="{00000000-0005-0000-0000-0000D7100000}"/>
    <cellStyle name="20% - Accent3 93 3 2" xfId="4321" xr:uid="{00000000-0005-0000-0000-0000D8100000}"/>
    <cellStyle name="20% - Accent3 93 4" xfId="4322" xr:uid="{00000000-0005-0000-0000-0000D9100000}"/>
    <cellStyle name="20% - Accent3 94" xfId="4323" xr:uid="{00000000-0005-0000-0000-0000DA100000}"/>
    <cellStyle name="20% - Accent3 94 2" xfId="4324" xr:uid="{00000000-0005-0000-0000-0000DB100000}"/>
    <cellStyle name="20% - Accent3 94 2 2" xfId="4325" xr:uid="{00000000-0005-0000-0000-0000DC100000}"/>
    <cellStyle name="20% - Accent3 94 2 2 2" xfId="4326" xr:uid="{00000000-0005-0000-0000-0000DD100000}"/>
    <cellStyle name="20% - Accent3 94 2 3" xfId="4327" xr:uid="{00000000-0005-0000-0000-0000DE100000}"/>
    <cellStyle name="20% - Accent3 94 3" xfId="4328" xr:uid="{00000000-0005-0000-0000-0000DF100000}"/>
    <cellStyle name="20% - Accent3 94 3 2" xfId="4329" xr:uid="{00000000-0005-0000-0000-0000E0100000}"/>
    <cellStyle name="20% - Accent3 94 4" xfId="4330" xr:uid="{00000000-0005-0000-0000-0000E1100000}"/>
    <cellStyle name="20% - Accent3 95" xfId="4331" xr:uid="{00000000-0005-0000-0000-0000E2100000}"/>
    <cellStyle name="20% - Accent3 95 2" xfId="4332" xr:uid="{00000000-0005-0000-0000-0000E3100000}"/>
    <cellStyle name="20% - Accent3 95 2 2" xfId="4333" xr:uid="{00000000-0005-0000-0000-0000E4100000}"/>
    <cellStyle name="20% - Accent3 95 2 2 2" xfId="4334" xr:uid="{00000000-0005-0000-0000-0000E5100000}"/>
    <cellStyle name="20% - Accent3 95 2 3" xfId="4335" xr:uid="{00000000-0005-0000-0000-0000E6100000}"/>
    <cellStyle name="20% - Accent3 95 3" xfId="4336" xr:uid="{00000000-0005-0000-0000-0000E7100000}"/>
    <cellStyle name="20% - Accent3 95 3 2" xfId="4337" xr:uid="{00000000-0005-0000-0000-0000E8100000}"/>
    <cellStyle name="20% - Accent3 95 4" xfId="4338" xr:uid="{00000000-0005-0000-0000-0000E9100000}"/>
    <cellStyle name="20% - Accent3 96" xfId="4339" xr:uid="{00000000-0005-0000-0000-0000EA100000}"/>
    <cellStyle name="20% - Accent3 96 2" xfId="4340" xr:uid="{00000000-0005-0000-0000-0000EB100000}"/>
    <cellStyle name="20% - Accent3 96 2 2" xfId="4341" xr:uid="{00000000-0005-0000-0000-0000EC100000}"/>
    <cellStyle name="20% - Accent3 96 2 2 2" xfId="4342" xr:uid="{00000000-0005-0000-0000-0000ED100000}"/>
    <cellStyle name="20% - Accent3 96 2 3" xfId="4343" xr:uid="{00000000-0005-0000-0000-0000EE100000}"/>
    <cellStyle name="20% - Accent3 96 3" xfId="4344" xr:uid="{00000000-0005-0000-0000-0000EF100000}"/>
    <cellStyle name="20% - Accent3 96 3 2" xfId="4345" xr:uid="{00000000-0005-0000-0000-0000F0100000}"/>
    <cellStyle name="20% - Accent3 96 4" xfId="4346" xr:uid="{00000000-0005-0000-0000-0000F1100000}"/>
    <cellStyle name="20% - Accent3 97" xfId="4347" xr:uid="{00000000-0005-0000-0000-0000F2100000}"/>
    <cellStyle name="20% - Accent3 97 2" xfId="4348" xr:uid="{00000000-0005-0000-0000-0000F3100000}"/>
    <cellStyle name="20% - Accent3 97 2 2" xfId="4349" xr:uid="{00000000-0005-0000-0000-0000F4100000}"/>
    <cellStyle name="20% - Accent3 97 2 2 2" xfId="4350" xr:uid="{00000000-0005-0000-0000-0000F5100000}"/>
    <cellStyle name="20% - Accent3 97 2 3" xfId="4351" xr:uid="{00000000-0005-0000-0000-0000F6100000}"/>
    <cellStyle name="20% - Accent3 97 3" xfId="4352" xr:uid="{00000000-0005-0000-0000-0000F7100000}"/>
    <cellStyle name="20% - Accent3 97 3 2" xfId="4353" xr:uid="{00000000-0005-0000-0000-0000F8100000}"/>
    <cellStyle name="20% - Accent3 97 4" xfId="4354" xr:uid="{00000000-0005-0000-0000-0000F9100000}"/>
    <cellStyle name="20% - Accent3 98" xfId="4355" xr:uid="{00000000-0005-0000-0000-0000FA100000}"/>
    <cellStyle name="20% - Accent3 98 2" xfId="4356" xr:uid="{00000000-0005-0000-0000-0000FB100000}"/>
    <cellStyle name="20% - Accent3 98 2 2" xfId="4357" xr:uid="{00000000-0005-0000-0000-0000FC100000}"/>
    <cellStyle name="20% - Accent3 98 2 2 2" xfId="4358" xr:uid="{00000000-0005-0000-0000-0000FD100000}"/>
    <cellStyle name="20% - Accent3 98 2 3" xfId="4359" xr:uid="{00000000-0005-0000-0000-0000FE100000}"/>
    <cellStyle name="20% - Accent3 98 3" xfId="4360" xr:uid="{00000000-0005-0000-0000-0000FF100000}"/>
    <cellStyle name="20% - Accent3 98 3 2" xfId="4361" xr:uid="{00000000-0005-0000-0000-000000110000}"/>
    <cellStyle name="20% - Accent3 98 4" xfId="4362" xr:uid="{00000000-0005-0000-0000-000001110000}"/>
    <cellStyle name="20% - Accent3 99" xfId="4363" xr:uid="{00000000-0005-0000-0000-000002110000}"/>
    <cellStyle name="20% - Accent3 99 2" xfId="4364" xr:uid="{00000000-0005-0000-0000-000003110000}"/>
    <cellStyle name="20% - Accent3 99 2 2" xfId="4365" xr:uid="{00000000-0005-0000-0000-000004110000}"/>
    <cellStyle name="20% - Accent3 99 2 2 2" xfId="4366" xr:uid="{00000000-0005-0000-0000-000005110000}"/>
    <cellStyle name="20% - Accent3 99 2 3" xfId="4367" xr:uid="{00000000-0005-0000-0000-000006110000}"/>
    <cellStyle name="20% - Accent3 99 3" xfId="4368" xr:uid="{00000000-0005-0000-0000-000007110000}"/>
    <cellStyle name="20% - Accent3 99 3 2" xfId="4369" xr:uid="{00000000-0005-0000-0000-000008110000}"/>
    <cellStyle name="20% - Accent3 99 4" xfId="4370" xr:uid="{00000000-0005-0000-0000-000009110000}"/>
    <cellStyle name="20% - Accent4 10" xfId="4371" xr:uid="{00000000-0005-0000-0000-00000A110000}"/>
    <cellStyle name="20% - Accent4 10 2" xfId="4372" xr:uid="{00000000-0005-0000-0000-00000B110000}"/>
    <cellStyle name="20% - Accent4 10 2 2" xfId="4373" xr:uid="{00000000-0005-0000-0000-00000C110000}"/>
    <cellStyle name="20% - Accent4 10 2 2 2" xfId="4374" xr:uid="{00000000-0005-0000-0000-00000D110000}"/>
    <cellStyle name="20% - Accent4 10 2 2 2 2" xfId="4375" xr:uid="{00000000-0005-0000-0000-00000E110000}"/>
    <cellStyle name="20% - Accent4 10 2 2 3" xfId="4376" xr:uid="{00000000-0005-0000-0000-00000F110000}"/>
    <cellStyle name="20% - Accent4 10 2 3" xfId="4377" xr:uid="{00000000-0005-0000-0000-000010110000}"/>
    <cellStyle name="20% - Accent4 10 2 3 2" xfId="4378" xr:uid="{00000000-0005-0000-0000-000011110000}"/>
    <cellStyle name="20% - Accent4 10 2 4" xfId="4379" xr:uid="{00000000-0005-0000-0000-000012110000}"/>
    <cellStyle name="20% - Accent4 10 3" xfId="4380" xr:uid="{00000000-0005-0000-0000-000013110000}"/>
    <cellStyle name="20% - Accent4 10 3 2" xfId="4381" xr:uid="{00000000-0005-0000-0000-000014110000}"/>
    <cellStyle name="20% - Accent4 10 3 2 2" xfId="4382" xr:uid="{00000000-0005-0000-0000-000015110000}"/>
    <cellStyle name="20% - Accent4 10 3 3" xfId="4383" xr:uid="{00000000-0005-0000-0000-000016110000}"/>
    <cellStyle name="20% - Accent4 10 4" xfId="4384" xr:uid="{00000000-0005-0000-0000-000017110000}"/>
    <cellStyle name="20% - Accent4 10 4 2" xfId="4385" xr:uid="{00000000-0005-0000-0000-000018110000}"/>
    <cellStyle name="20% - Accent4 10 5" xfId="4386" xr:uid="{00000000-0005-0000-0000-000019110000}"/>
    <cellStyle name="20% - Accent4 10_draft transactions report_052009_rvsd" xfId="4387" xr:uid="{00000000-0005-0000-0000-00001A110000}"/>
    <cellStyle name="20% - Accent4 100" xfId="4388" xr:uid="{00000000-0005-0000-0000-00001B110000}"/>
    <cellStyle name="20% - Accent4 100 2" xfId="4389" xr:uid="{00000000-0005-0000-0000-00001C110000}"/>
    <cellStyle name="20% - Accent4 101" xfId="4390" xr:uid="{00000000-0005-0000-0000-00001D110000}"/>
    <cellStyle name="20% - Accent4 101 2" xfId="4391" xr:uid="{00000000-0005-0000-0000-00001E110000}"/>
    <cellStyle name="20% - Accent4 102" xfId="4392" xr:uid="{00000000-0005-0000-0000-00001F110000}"/>
    <cellStyle name="20% - Accent4 102 2" xfId="4393" xr:uid="{00000000-0005-0000-0000-000020110000}"/>
    <cellStyle name="20% - Accent4 103" xfId="4394" xr:uid="{00000000-0005-0000-0000-000021110000}"/>
    <cellStyle name="20% - Accent4 103 2" xfId="4395" xr:uid="{00000000-0005-0000-0000-000022110000}"/>
    <cellStyle name="20% - Accent4 104" xfId="4396" xr:uid="{00000000-0005-0000-0000-000023110000}"/>
    <cellStyle name="20% - Accent4 104 2" xfId="4397" xr:uid="{00000000-0005-0000-0000-000024110000}"/>
    <cellStyle name="20% - Accent4 105" xfId="4398" xr:uid="{00000000-0005-0000-0000-000025110000}"/>
    <cellStyle name="20% - Accent4 105 2" xfId="4399" xr:uid="{00000000-0005-0000-0000-000026110000}"/>
    <cellStyle name="20% - Accent4 106" xfId="4400" xr:uid="{00000000-0005-0000-0000-000027110000}"/>
    <cellStyle name="20% - Accent4 106 2" xfId="4401" xr:uid="{00000000-0005-0000-0000-000028110000}"/>
    <cellStyle name="20% - Accent4 107" xfId="4402" xr:uid="{00000000-0005-0000-0000-000029110000}"/>
    <cellStyle name="20% - Accent4 107 2" xfId="4403" xr:uid="{00000000-0005-0000-0000-00002A110000}"/>
    <cellStyle name="20% - Accent4 108" xfId="4404" xr:uid="{00000000-0005-0000-0000-00002B110000}"/>
    <cellStyle name="20% - Accent4 108 2" xfId="4405" xr:uid="{00000000-0005-0000-0000-00002C110000}"/>
    <cellStyle name="20% - Accent4 109" xfId="4406" xr:uid="{00000000-0005-0000-0000-00002D110000}"/>
    <cellStyle name="20% - Accent4 109 2" xfId="4407" xr:uid="{00000000-0005-0000-0000-00002E110000}"/>
    <cellStyle name="20% - Accent4 11" xfId="4408" xr:uid="{00000000-0005-0000-0000-00002F110000}"/>
    <cellStyle name="20% - Accent4 11 2" xfId="4409" xr:uid="{00000000-0005-0000-0000-000030110000}"/>
    <cellStyle name="20% - Accent4 11 2 2" xfId="4410" xr:uid="{00000000-0005-0000-0000-000031110000}"/>
    <cellStyle name="20% - Accent4 11 2 2 2" xfId="4411" xr:uid="{00000000-0005-0000-0000-000032110000}"/>
    <cellStyle name="20% - Accent4 11 2 2 2 2" xfId="4412" xr:uid="{00000000-0005-0000-0000-000033110000}"/>
    <cellStyle name="20% - Accent4 11 2 2 3" xfId="4413" xr:uid="{00000000-0005-0000-0000-000034110000}"/>
    <cellStyle name="20% - Accent4 11 2 3" xfId="4414" xr:uid="{00000000-0005-0000-0000-000035110000}"/>
    <cellStyle name="20% - Accent4 11 2 3 2" xfId="4415" xr:uid="{00000000-0005-0000-0000-000036110000}"/>
    <cellStyle name="20% - Accent4 11 2 4" xfId="4416" xr:uid="{00000000-0005-0000-0000-000037110000}"/>
    <cellStyle name="20% - Accent4 11 3" xfId="4417" xr:uid="{00000000-0005-0000-0000-000038110000}"/>
    <cellStyle name="20% - Accent4 11 3 2" xfId="4418" xr:uid="{00000000-0005-0000-0000-000039110000}"/>
    <cellStyle name="20% - Accent4 11 3 2 2" xfId="4419" xr:uid="{00000000-0005-0000-0000-00003A110000}"/>
    <cellStyle name="20% - Accent4 11 3 3" xfId="4420" xr:uid="{00000000-0005-0000-0000-00003B110000}"/>
    <cellStyle name="20% - Accent4 11 4" xfId="4421" xr:uid="{00000000-0005-0000-0000-00003C110000}"/>
    <cellStyle name="20% - Accent4 11 4 2" xfId="4422" xr:uid="{00000000-0005-0000-0000-00003D110000}"/>
    <cellStyle name="20% - Accent4 11 5" xfId="4423" xr:uid="{00000000-0005-0000-0000-00003E110000}"/>
    <cellStyle name="20% - Accent4 11_draft transactions report_052009_rvsd" xfId="4424" xr:uid="{00000000-0005-0000-0000-00003F110000}"/>
    <cellStyle name="20% - Accent4 110" xfId="4425" xr:uid="{00000000-0005-0000-0000-000040110000}"/>
    <cellStyle name="20% - Accent4 110 2" xfId="4426" xr:uid="{00000000-0005-0000-0000-000041110000}"/>
    <cellStyle name="20% - Accent4 110 2 2" xfId="4427" xr:uid="{00000000-0005-0000-0000-000042110000}"/>
    <cellStyle name="20% - Accent4 110 2 2 2" xfId="4428" xr:uid="{00000000-0005-0000-0000-000043110000}"/>
    <cellStyle name="20% - Accent4 110 2 3" xfId="4429" xr:uid="{00000000-0005-0000-0000-000044110000}"/>
    <cellStyle name="20% - Accent4 110 3" xfId="4430" xr:uid="{00000000-0005-0000-0000-000045110000}"/>
    <cellStyle name="20% - Accent4 110 3 2" xfId="4431" xr:uid="{00000000-0005-0000-0000-000046110000}"/>
    <cellStyle name="20% - Accent4 110 4" xfId="4432" xr:uid="{00000000-0005-0000-0000-000047110000}"/>
    <cellStyle name="20% - Accent4 111" xfId="4433" xr:uid="{00000000-0005-0000-0000-000048110000}"/>
    <cellStyle name="20% - Accent4 111 2" xfId="4434" xr:uid="{00000000-0005-0000-0000-000049110000}"/>
    <cellStyle name="20% - Accent4 111 2 2" xfId="4435" xr:uid="{00000000-0005-0000-0000-00004A110000}"/>
    <cellStyle name="20% - Accent4 111 2 2 2" xfId="4436" xr:uid="{00000000-0005-0000-0000-00004B110000}"/>
    <cellStyle name="20% - Accent4 111 2 3" xfId="4437" xr:uid="{00000000-0005-0000-0000-00004C110000}"/>
    <cellStyle name="20% - Accent4 111 3" xfId="4438" xr:uid="{00000000-0005-0000-0000-00004D110000}"/>
    <cellStyle name="20% - Accent4 111 3 2" xfId="4439" xr:uid="{00000000-0005-0000-0000-00004E110000}"/>
    <cellStyle name="20% - Accent4 111 4" xfId="4440" xr:uid="{00000000-0005-0000-0000-00004F110000}"/>
    <cellStyle name="20% - Accent4 112" xfId="4441" xr:uid="{00000000-0005-0000-0000-000050110000}"/>
    <cellStyle name="20% - Accent4 112 2" xfId="4442" xr:uid="{00000000-0005-0000-0000-000051110000}"/>
    <cellStyle name="20% - Accent4 112 2 2" xfId="4443" xr:uid="{00000000-0005-0000-0000-000052110000}"/>
    <cellStyle name="20% - Accent4 112 2 2 2" xfId="4444" xr:uid="{00000000-0005-0000-0000-000053110000}"/>
    <cellStyle name="20% - Accent4 112 2 3" xfId="4445" xr:uid="{00000000-0005-0000-0000-000054110000}"/>
    <cellStyle name="20% - Accent4 112 3" xfId="4446" xr:uid="{00000000-0005-0000-0000-000055110000}"/>
    <cellStyle name="20% - Accent4 112 3 2" xfId="4447" xr:uid="{00000000-0005-0000-0000-000056110000}"/>
    <cellStyle name="20% - Accent4 112 4" xfId="4448" xr:uid="{00000000-0005-0000-0000-000057110000}"/>
    <cellStyle name="20% - Accent4 113" xfId="4449" xr:uid="{00000000-0005-0000-0000-000058110000}"/>
    <cellStyle name="20% - Accent4 113 2" xfId="4450" xr:uid="{00000000-0005-0000-0000-000059110000}"/>
    <cellStyle name="20% - Accent4 113 2 2" xfId="4451" xr:uid="{00000000-0005-0000-0000-00005A110000}"/>
    <cellStyle name="20% - Accent4 113 2 2 2" xfId="4452" xr:uid="{00000000-0005-0000-0000-00005B110000}"/>
    <cellStyle name="20% - Accent4 113 2 3" xfId="4453" xr:uid="{00000000-0005-0000-0000-00005C110000}"/>
    <cellStyle name="20% - Accent4 113 3" xfId="4454" xr:uid="{00000000-0005-0000-0000-00005D110000}"/>
    <cellStyle name="20% - Accent4 113 3 2" xfId="4455" xr:uid="{00000000-0005-0000-0000-00005E110000}"/>
    <cellStyle name="20% - Accent4 113 4" xfId="4456" xr:uid="{00000000-0005-0000-0000-00005F110000}"/>
    <cellStyle name="20% - Accent4 114" xfId="4457" xr:uid="{00000000-0005-0000-0000-000060110000}"/>
    <cellStyle name="20% - Accent4 114 2" xfId="4458" xr:uid="{00000000-0005-0000-0000-000061110000}"/>
    <cellStyle name="20% - Accent4 114 2 2" xfId="4459" xr:uid="{00000000-0005-0000-0000-000062110000}"/>
    <cellStyle name="20% - Accent4 114 2 2 2" xfId="4460" xr:uid="{00000000-0005-0000-0000-000063110000}"/>
    <cellStyle name="20% - Accent4 114 2 3" xfId="4461" xr:uid="{00000000-0005-0000-0000-000064110000}"/>
    <cellStyle name="20% - Accent4 114 3" xfId="4462" xr:uid="{00000000-0005-0000-0000-000065110000}"/>
    <cellStyle name="20% - Accent4 114 3 2" xfId="4463" xr:uid="{00000000-0005-0000-0000-000066110000}"/>
    <cellStyle name="20% - Accent4 114 4" xfId="4464" xr:uid="{00000000-0005-0000-0000-000067110000}"/>
    <cellStyle name="20% - Accent4 115" xfId="4465" xr:uid="{00000000-0005-0000-0000-000068110000}"/>
    <cellStyle name="20% - Accent4 115 2" xfId="4466" xr:uid="{00000000-0005-0000-0000-000069110000}"/>
    <cellStyle name="20% - Accent4 115 2 2" xfId="4467" xr:uid="{00000000-0005-0000-0000-00006A110000}"/>
    <cellStyle name="20% - Accent4 115 2 2 2" xfId="4468" xr:uid="{00000000-0005-0000-0000-00006B110000}"/>
    <cellStyle name="20% - Accent4 115 2 3" xfId="4469" xr:uid="{00000000-0005-0000-0000-00006C110000}"/>
    <cellStyle name="20% - Accent4 115 3" xfId="4470" xr:uid="{00000000-0005-0000-0000-00006D110000}"/>
    <cellStyle name="20% - Accent4 115 3 2" xfId="4471" xr:uid="{00000000-0005-0000-0000-00006E110000}"/>
    <cellStyle name="20% - Accent4 115 4" xfId="4472" xr:uid="{00000000-0005-0000-0000-00006F110000}"/>
    <cellStyle name="20% - Accent4 116" xfId="4473" xr:uid="{00000000-0005-0000-0000-000070110000}"/>
    <cellStyle name="20% - Accent4 116 2" xfId="4474" xr:uid="{00000000-0005-0000-0000-000071110000}"/>
    <cellStyle name="20% - Accent4 116 2 2" xfId="4475" xr:uid="{00000000-0005-0000-0000-000072110000}"/>
    <cellStyle name="20% - Accent4 116 2 2 2" xfId="4476" xr:uid="{00000000-0005-0000-0000-000073110000}"/>
    <cellStyle name="20% - Accent4 116 2 3" xfId="4477" xr:uid="{00000000-0005-0000-0000-000074110000}"/>
    <cellStyle name="20% - Accent4 116 3" xfId="4478" xr:uid="{00000000-0005-0000-0000-000075110000}"/>
    <cellStyle name="20% - Accent4 116 3 2" xfId="4479" xr:uid="{00000000-0005-0000-0000-000076110000}"/>
    <cellStyle name="20% - Accent4 116 4" xfId="4480" xr:uid="{00000000-0005-0000-0000-000077110000}"/>
    <cellStyle name="20% - Accent4 117" xfId="4481" xr:uid="{00000000-0005-0000-0000-000078110000}"/>
    <cellStyle name="20% - Accent4 117 2" xfId="4482" xr:uid="{00000000-0005-0000-0000-000079110000}"/>
    <cellStyle name="20% - Accent4 117 2 2" xfId="4483" xr:uid="{00000000-0005-0000-0000-00007A110000}"/>
    <cellStyle name="20% - Accent4 117 2 2 2" xfId="4484" xr:uid="{00000000-0005-0000-0000-00007B110000}"/>
    <cellStyle name="20% - Accent4 117 2 3" xfId="4485" xr:uid="{00000000-0005-0000-0000-00007C110000}"/>
    <cellStyle name="20% - Accent4 117 3" xfId="4486" xr:uid="{00000000-0005-0000-0000-00007D110000}"/>
    <cellStyle name="20% - Accent4 117 3 2" xfId="4487" xr:uid="{00000000-0005-0000-0000-00007E110000}"/>
    <cellStyle name="20% - Accent4 117 4" xfId="4488" xr:uid="{00000000-0005-0000-0000-00007F110000}"/>
    <cellStyle name="20% - Accent4 118" xfId="4489" xr:uid="{00000000-0005-0000-0000-000080110000}"/>
    <cellStyle name="20% - Accent4 118 2" xfId="4490" xr:uid="{00000000-0005-0000-0000-000081110000}"/>
    <cellStyle name="20% - Accent4 118 2 2" xfId="4491" xr:uid="{00000000-0005-0000-0000-000082110000}"/>
    <cellStyle name="20% - Accent4 118 2 2 2" xfId="4492" xr:uid="{00000000-0005-0000-0000-000083110000}"/>
    <cellStyle name="20% - Accent4 118 2 3" xfId="4493" xr:uid="{00000000-0005-0000-0000-000084110000}"/>
    <cellStyle name="20% - Accent4 118 3" xfId="4494" xr:uid="{00000000-0005-0000-0000-000085110000}"/>
    <cellStyle name="20% - Accent4 118 3 2" xfId="4495" xr:uid="{00000000-0005-0000-0000-000086110000}"/>
    <cellStyle name="20% - Accent4 118 4" xfId="4496" xr:uid="{00000000-0005-0000-0000-000087110000}"/>
    <cellStyle name="20% - Accent4 119" xfId="4497" xr:uid="{00000000-0005-0000-0000-000088110000}"/>
    <cellStyle name="20% - Accent4 119 2" xfId="4498" xr:uid="{00000000-0005-0000-0000-000089110000}"/>
    <cellStyle name="20% - Accent4 119 2 2" xfId="4499" xr:uid="{00000000-0005-0000-0000-00008A110000}"/>
    <cellStyle name="20% - Accent4 119 2 2 2" xfId="4500" xr:uid="{00000000-0005-0000-0000-00008B110000}"/>
    <cellStyle name="20% - Accent4 119 2 3" xfId="4501" xr:uid="{00000000-0005-0000-0000-00008C110000}"/>
    <cellStyle name="20% - Accent4 119 3" xfId="4502" xr:uid="{00000000-0005-0000-0000-00008D110000}"/>
    <cellStyle name="20% - Accent4 119 3 2" xfId="4503" xr:uid="{00000000-0005-0000-0000-00008E110000}"/>
    <cellStyle name="20% - Accent4 119 4" xfId="4504" xr:uid="{00000000-0005-0000-0000-00008F110000}"/>
    <cellStyle name="20% - Accent4 12" xfId="4505" xr:uid="{00000000-0005-0000-0000-000090110000}"/>
    <cellStyle name="20% - Accent4 12 2" xfId="4506" xr:uid="{00000000-0005-0000-0000-000091110000}"/>
    <cellStyle name="20% - Accent4 12 2 2" xfId="4507" xr:uid="{00000000-0005-0000-0000-000092110000}"/>
    <cellStyle name="20% - Accent4 12 2 2 2" xfId="4508" xr:uid="{00000000-0005-0000-0000-000093110000}"/>
    <cellStyle name="20% - Accent4 12 2 2 2 2" xfId="4509" xr:uid="{00000000-0005-0000-0000-000094110000}"/>
    <cellStyle name="20% - Accent4 12 2 2 3" xfId="4510" xr:uid="{00000000-0005-0000-0000-000095110000}"/>
    <cellStyle name="20% - Accent4 12 2 3" xfId="4511" xr:uid="{00000000-0005-0000-0000-000096110000}"/>
    <cellStyle name="20% - Accent4 12 2 3 2" xfId="4512" xr:uid="{00000000-0005-0000-0000-000097110000}"/>
    <cellStyle name="20% - Accent4 12 2 4" xfId="4513" xr:uid="{00000000-0005-0000-0000-000098110000}"/>
    <cellStyle name="20% - Accent4 12 3" xfId="4514" xr:uid="{00000000-0005-0000-0000-000099110000}"/>
    <cellStyle name="20% - Accent4 12 3 2" xfId="4515" xr:uid="{00000000-0005-0000-0000-00009A110000}"/>
    <cellStyle name="20% - Accent4 12 3 2 2" xfId="4516" xr:uid="{00000000-0005-0000-0000-00009B110000}"/>
    <cellStyle name="20% - Accent4 12 3 3" xfId="4517" xr:uid="{00000000-0005-0000-0000-00009C110000}"/>
    <cellStyle name="20% - Accent4 12 4" xfId="4518" xr:uid="{00000000-0005-0000-0000-00009D110000}"/>
    <cellStyle name="20% - Accent4 12 4 2" xfId="4519" xr:uid="{00000000-0005-0000-0000-00009E110000}"/>
    <cellStyle name="20% - Accent4 12 5" xfId="4520" xr:uid="{00000000-0005-0000-0000-00009F110000}"/>
    <cellStyle name="20% - Accent4 12_draft transactions report_052009_rvsd" xfId="4521" xr:uid="{00000000-0005-0000-0000-0000A0110000}"/>
    <cellStyle name="20% - Accent4 120" xfId="4522" xr:uid="{00000000-0005-0000-0000-0000A1110000}"/>
    <cellStyle name="20% - Accent4 120 2" xfId="4523" xr:uid="{00000000-0005-0000-0000-0000A2110000}"/>
    <cellStyle name="20% - Accent4 120 2 2" xfId="4524" xr:uid="{00000000-0005-0000-0000-0000A3110000}"/>
    <cellStyle name="20% - Accent4 120 2 2 2" xfId="4525" xr:uid="{00000000-0005-0000-0000-0000A4110000}"/>
    <cellStyle name="20% - Accent4 120 2 3" xfId="4526" xr:uid="{00000000-0005-0000-0000-0000A5110000}"/>
    <cellStyle name="20% - Accent4 120 3" xfId="4527" xr:uid="{00000000-0005-0000-0000-0000A6110000}"/>
    <cellStyle name="20% - Accent4 120 3 2" xfId="4528" xr:uid="{00000000-0005-0000-0000-0000A7110000}"/>
    <cellStyle name="20% - Accent4 120 4" xfId="4529" xr:uid="{00000000-0005-0000-0000-0000A8110000}"/>
    <cellStyle name="20% - Accent4 121" xfId="4530" xr:uid="{00000000-0005-0000-0000-0000A9110000}"/>
    <cellStyle name="20% - Accent4 121 2" xfId="4531" xr:uid="{00000000-0005-0000-0000-0000AA110000}"/>
    <cellStyle name="20% - Accent4 121 2 2" xfId="4532" xr:uid="{00000000-0005-0000-0000-0000AB110000}"/>
    <cellStyle name="20% - Accent4 121 2 2 2" xfId="4533" xr:uid="{00000000-0005-0000-0000-0000AC110000}"/>
    <cellStyle name="20% - Accent4 121 2 3" xfId="4534" xr:uid="{00000000-0005-0000-0000-0000AD110000}"/>
    <cellStyle name="20% - Accent4 121 3" xfId="4535" xr:uid="{00000000-0005-0000-0000-0000AE110000}"/>
    <cellStyle name="20% - Accent4 121 3 2" xfId="4536" xr:uid="{00000000-0005-0000-0000-0000AF110000}"/>
    <cellStyle name="20% - Accent4 121 4" xfId="4537" xr:uid="{00000000-0005-0000-0000-0000B0110000}"/>
    <cellStyle name="20% - Accent4 122" xfId="4538" xr:uid="{00000000-0005-0000-0000-0000B1110000}"/>
    <cellStyle name="20% - Accent4 123" xfId="4539" xr:uid="{00000000-0005-0000-0000-0000B2110000}"/>
    <cellStyle name="20% - Accent4 124" xfId="4540" xr:uid="{00000000-0005-0000-0000-0000B3110000}"/>
    <cellStyle name="20% - Accent4 125" xfId="4541" xr:uid="{00000000-0005-0000-0000-0000B4110000}"/>
    <cellStyle name="20% - Accent4 126" xfId="4542" xr:uid="{00000000-0005-0000-0000-0000B5110000}"/>
    <cellStyle name="20% - Accent4 127" xfId="4543" xr:uid="{00000000-0005-0000-0000-0000B6110000}"/>
    <cellStyle name="20% - Accent4 127 2" xfId="4544" xr:uid="{00000000-0005-0000-0000-0000B7110000}"/>
    <cellStyle name="20% - Accent4 127 2 2" xfId="4545" xr:uid="{00000000-0005-0000-0000-0000B8110000}"/>
    <cellStyle name="20% - Accent4 127 2 2 2" xfId="4546" xr:uid="{00000000-0005-0000-0000-0000B9110000}"/>
    <cellStyle name="20% - Accent4 127 2 3" xfId="4547" xr:uid="{00000000-0005-0000-0000-0000BA110000}"/>
    <cellStyle name="20% - Accent4 127 3" xfId="4548" xr:uid="{00000000-0005-0000-0000-0000BB110000}"/>
    <cellStyle name="20% - Accent4 127 3 2" xfId="4549" xr:uid="{00000000-0005-0000-0000-0000BC110000}"/>
    <cellStyle name="20% - Accent4 127 4" xfId="4550" xr:uid="{00000000-0005-0000-0000-0000BD110000}"/>
    <cellStyle name="20% - Accent4 128" xfId="4551" xr:uid="{00000000-0005-0000-0000-0000BE110000}"/>
    <cellStyle name="20% - Accent4 128 2" xfId="4552" xr:uid="{00000000-0005-0000-0000-0000BF110000}"/>
    <cellStyle name="20% - Accent4 128 2 2" xfId="4553" xr:uid="{00000000-0005-0000-0000-0000C0110000}"/>
    <cellStyle name="20% - Accent4 128 2 2 2" xfId="4554" xr:uid="{00000000-0005-0000-0000-0000C1110000}"/>
    <cellStyle name="20% - Accent4 128 2 3" xfId="4555" xr:uid="{00000000-0005-0000-0000-0000C2110000}"/>
    <cellStyle name="20% - Accent4 128 3" xfId="4556" xr:uid="{00000000-0005-0000-0000-0000C3110000}"/>
    <cellStyle name="20% - Accent4 128 3 2" xfId="4557" xr:uid="{00000000-0005-0000-0000-0000C4110000}"/>
    <cellStyle name="20% - Accent4 128 4" xfId="4558" xr:uid="{00000000-0005-0000-0000-0000C5110000}"/>
    <cellStyle name="20% - Accent4 129" xfId="4559" xr:uid="{00000000-0005-0000-0000-0000C6110000}"/>
    <cellStyle name="20% - Accent4 129 2" xfId="4560" xr:uid="{00000000-0005-0000-0000-0000C7110000}"/>
    <cellStyle name="20% - Accent4 129 2 2" xfId="4561" xr:uid="{00000000-0005-0000-0000-0000C8110000}"/>
    <cellStyle name="20% - Accent4 129 2 2 2" xfId="4562" xr:uid="{00000000-0005-0000-0000-0000C9110000}"/>
    <cellStyle name="20% - Accent4 129 2 3" xfId="4563" xr:uid="{00000000-0005-0000-0000-0000CA110000}"/>
    <cellStyle name="20% - Accent4 129 3" xfId="4564" xr:uid="{00000000-0005-0000-0000-0000CB110000}"/>
    <cellStyle name="20% - Accent4 129 3 2" xfId="4565" xr:uid="{00000000-0005-0000-0000-0000CC110000}"/>
    <cellStyle name="20% - Accent4 129 4" xfId="4566" xr:uid="{00000000-0005-0000-0000-0000CD110000}"/>
    <cellStyle name="20% - Accent4 13" xfId="4567" xr:uid="{00000000-0005-0000-0000-0000CE110000}"/>
    <cellStyle name="20% - Accent4 13 2" xfId="4568" xr:uid="{00000000-0005-0000-0000-0000CF110000}"/>
    <cellStyle name="20% - Accent4 13 2 2" xfId="4569" xr:uid="{00000000-0005-0000-0000-0000D0110000}"/>
    <cellStyle name="20% - Accent4 13 2 2 2" xfId="4570" xr:uid="{00000000-0005-0000-0000-0000D1110000}"/>
    <cellStyle name="20% - Accent4 13 2 2 2 2" xfId="4571" xr:uid="{00000000-0005-0000-0000-0000D2110000}"/>
    <cellStyle name="20% - Accent4 13 2 2 3" xfId="4572" xr:uid="{00000000-0005-0000-0000-0000D3110000}"/>
    <cellStyle name="20% - Accent4 13 2 3" xfId="4573" xr:uid="{00000000-0005-0000-0000-0000D4110000}"/>
    <cellStyle name="20% - Accent4 13 2 3 2" xfId="4574" xr:uid="{00000000-0005-0000-0000-0000D5110000}"/>
    <cellStyle name="20% - Accent4 13 2 4" xfId="4575" xr:uid="{00000000-0005-0000-0000-0000D6110000}"/>
    <cellStyle name="20% - Accent4 13 3" xfId="4576" xr:uid="{00000000-0005-0000-0000-0000D7110000}"/>
    <cellStyle name="20% - Accent4 13 3 2" xfId="4577" xr:uid="{00000000-0005-0000-0000-0000D8110000}"/>
    <cellStyle name="20% - Accent4 13 3 2 2" xfId="4578" xr:uid="{00000000-0005-0000-0000-0000D9110000}"/>
    <cellStyle name="20% - Accent4 13 3 3" xfId="4579" xr:uid="{00000000-0005-0000-0000-0000DA110000}"/>
    <cellStyle name="20% - Accent4 13 4" xfId="4580" xr:uid="{00000000-0005-0000-0000-0000DB110000}"/>
    <cellStyle name="20% - Accent4 13 4 2" xfId="4581" xr:uid="{00000000-0005-0000-0000-0000DC110000}"/>
    <cellStyle name="20% - Accent4 13 5" xfId="4582" xr:uid="{00000000-0005-0000-0000-0000DD110000}"/>
    <cellStyle name="20% - Accent4 13_draft transactions report_052009_rvsd" xfId="4583" xr:uid="{00000000-0005-0000-0000-0000DE110000}"/>
    <cellStyle name="20% - Accent4 130" xfId="4584" xr:uid="{00000000-0005-0000-0000-0000DF110000}"/>
    <cellStyle name="20% - Accent4 130 2" xfId="4585" xr:uid="{00000000-0005-0000-0000-0000E0110000}"/>
    <cellStyle name="20% - Accent4 130 2 2" xfId="4586" xr:uid="{00000000-0005-0000-0000-0000E1110000}"/>
    <cellStyle name="20% - Accent4 130 2 2 2" xfId="4587" xr:uid="{00000000-0005-0000-0000-0000E2110000}"/>
    <cellStyle name="20% - Accent4 130 2 3" xfId="4588" xr:uid="{00000000-0005-0000-0000-0000E3110000}"/>
    <cellStyle name="20% - Accent4 130 3" xfId="4589" xr:uid="{00000000-0005-0000-0000-0000E4110000}"/>
    <cellStyle name="20% - Accent4 130 3 2" xfId="4590" xr:uid="{00000000-0005-0000-0000-0000E5110000}"/>
    <cellStyle name="20% - Accent4 130 4" xfId="4591" xr:uid="{00000000-0005-0000-0000-0000E6110000}"/>
    <cellStyle name="20% - Accent4 131" xfId="4592" xr:uid="{00000000-0005-0000-0000-0000E7110000}"/>
    <cellStyle name="20% - Accent4 131 2" xfId="4593" xr:uid="{00000000-0005-0000-0000-0000E8110000}"/>
    <cellStyle name="20% - Accent4 131 2 2" xfId="4594" xr:uid="{00000000-0005-0000-0000-0000E9110000}"/>
    <cellStyle name="20% - Accent4 131 2 2 2" xfId="4595" xr:uid="{00000000-0005-0000-0000-0000EA110000}"/>
    <cellStyle name="20% - Accent4 131 2 3" xfId="4596" xr:uid="{00000000-0005-0000-0000-0000EB110000}"/>
    <cellStyle name="20% - Accent4 131 3" xfId="4597" xr:uid="{00000000-0005-0000-0000-0000EC110000}"/>
    <cellStyle name="20% - Accent4 131 3 2" xfId="4598" xr:uid="{00000000-0005-0000-0000-0000ED110000}"/>
    <cellStyle name="20% - Accent4 131 4" xfId="4599" xr:uid="{00000000-0005-0000-0000-0000EE110000}"/>
    <cellStyle name="20% - Accent4 132" xfId="4600" xr:uid="{00000000-0005-0000-0000-0000EF110000}"/>
    <cellStyle name="20% - Accent4 132 2" xfId="4601" xr:uid="{00000000-0005-0000-0000-0000F0110000}"/>
    <cellStyle name="20% - Accent4 132 2 2" xfId="4602" xr:uid="{00000000-0005-0000-0000-0000F1110000}"/>
    <cellStyle name="20% - Accent4 132 2 2 2" xfId="4603" xr:uid="{00000000-0005-0000-0000-0000F2110000}"/>
    <cellStyle name="20% - Accent4 132 2 3" xfId="4604" xr:uid="{00000000-0005-0000-0000-0000F3110000}"/>
    <cellStyle name="20% - Accent4 132 3" xfId="4605" xr:uid="{00000000-0005-0000-0000-0000F4110000}"/>
    <cellStyle name="20% - Accent4 132 3 2" xfId="4606" xr:uid="{00000000-0005-0000-0000-0000F5110000}"/>
    <cellStyle name="20% - Accent4 132 4" xfId="4607" xr:uid="{00000000-0005-0000-0000-0000F6110000}"/>
    <cellStyle name="20% - Accent4 133" xfId="4608" xr:uid="{00000000-0005-0000-0000-0000F7110000}"/>
    <cellStyle name="20% - Accent4 133 2" xfId="4609" xr:uid="{00000000-0005-0000-0000-0000F8110000}"/>
    <cellStyle name="20% - Accent4 133 2 2" xfId="4610" xr:uid="{00000000-0005-0000-0000-0000F9110000}"/>
    <cellStyle name="20% - Accent4 133 2 2 2" xfId="4611" xr:uid="{00000000-0005-0000-0000-0000FA110000}"/>
    <cellStyle name="20% - Accent4 133 2 3" xfId="4612" xr:uid="{00000000-0005-0000-0000-0000FB110000}"/>
    <cellStyle name="20% - Accent4 133 3" xfId="4613" xr:uid="{00000000-0005-0000-0000-0000FC110000}"/>
    <cellStyle name="20% - Accent4 133 3 2" xfId="4614" xr:uid="{00000000-0005-0000-0000-0000FD110000}"/>
    <cellStyle name="20% - Accent4 133 4" xfId="4615" xr:uid="{00000000-0005-0000-0000-0000FE110000}"/>
    <cellStyle name="20% - Accent4 134" xfId="4616" xr:uid="{00000000-0005-0000-0000-0000FF110000}"/>
    <cellStyle name="20% - Accent4 134 2" xfId="4617" xr:uid="{00000000-0005-0000-0000-000000120000}"/>
    <cellStyle name="20% - Accent4 134 2 2" xfId="4618" xr:uid="{00000000-0005-0000-0000-000001120000}"/>
    <cellStyle name="20% - Accent4 134 2 2 2" xfId="4619" xr:uid="{00000000-0005-0000-0000-000002120000}"/>
    <cellStyle name="20% - Accent4 134 2 3" xfId="4620" xr:uid="{00000000-0005-0000-0000-000003120000}"/>
    <cellStyle name="20% - Accent4 134 3" xfId="4621" xr:uid="{00000000-0005-0000-0000-000004120000}"/>
    <cellStyle name="20% - Accent4 134 3 2" xfId="4622" xr:uid="{00000000-0005-0000-0000-000005120000}"/>
    <cellStyle name="20% - Accent4 134 4" xfId="4623" xr:uid="{00000000-0005-0000-0000-000006120000}"/>
    <cellStyle name="20% - Accent4 135" xfId="4624" xr:uid="{00000000-0005-0000-0000-000007120000}"/>
    <cellStyle name="20% - Accent4 136" xfId="4625" xr:uid="{00000000-0005-0000-0000-000008120000}"/>
    <cellStyle name="20% - Accent4 137" xfId="4626" xr:uid="{00000000-0005-0000-0000-000009120000}"/>
    <cellStyle name="20% - Accent4 138" xfId="4627" xr:uid="{00000000-0005-0000-0000-00000A120000}"/>
    <cellStyle name="20% - Accent4 138 2" xfId="4628" xr:uid="{00000000-0005-0000-0000-00000B120000}"/>
    <cellStyle name="20% - Accent4 138 2 2" xfId="4629" xr:uid="{00000000-0005-0000-0000-00000C120000}"/>
    <cellStyle name="20% - Accent4 138 2 2 2" xfId="4630" xr:uid="{00000000-0005-0000-0000-00000D120000}"/>
    <cellStyle name="20% - Accent4 138 2 3" xfId="4631" xr:uid="{00000000-0005-0000-0000-00000E120000}"/>
    <cellStyle name="20% - Accent4 138 3" xfId="4632" xr:uid="{00000000-0005-0000-0000-00000F120000}"/>
    <cellStyle name="20% - Accent4 138 3 2" xfId="4633" xr:uid="{00000000-0005-0000-0000-000010120000}"/>
    <cellStyle name="20% - Accent4 138 4" xfId="4634" xr:uid="{00000000-0005-0000-0000-000011120000}"/>
    <cellStyle name="20% - Accent4 139" xfId="4635" xr:uid="{00000000-0005-0000-0000-000012120000}"/>
    <cellStyle name="20% - Accent4 139 2" xfId="4636" xr:uid="{00000000-0005-0000-0000-000013120000}"/>
    <cellStyle name="20% - Accent4 139 2 2" xfId="4637" xr:uid="{00000000-0005-0000-0000-000014120000}"/>
    <cellStyle name="20% - Accent4 139 2 2 2" xfId="4638" xr:uid="{00000000-0005-0000-0000-000015120000}"/>
    <cellStyle name="20% - Accent4 139 2 3" xfId="4639" xr:uid="{00000000-0005-0000-0000-000016120000}"/>
    <cellStyle name="20% - Accent4 139 3" xfId="4640" xr:uid="{00000000-0005-0000-0000-000017120000}"/>
    <cellStyle name="20% - Accent4 139 3 2" xfId="4641" xr:uid="{00000000-0005-0000-0000-000018120000}"/>
    <cellStyle name="20% - Accent4 139 4" xfId="4642" xr:uid="{00000000-0005-0000-0000-000019120000}"/>
    <cellStyle name="20% - Accent4 14" xfId="4643" xr:uid="{00000000-0005-0000-0000-00001A120000}"/>
    <cellStyle name="20% - Accent4 14 2" xfId="4644" xr:uid="{00000000-0005-0000-0000-00001B120000}"/>
    <cellStyle name="20% - Accent4 14 2 2" xfId="4645" xr:uid="{00000000-0005-0000-0000-00001C120000}"/>
    <cellStyle name="20% - Accent4 14 2 2 2" xfId="4646" xr:uid="{00000000-0005-0000-0000-00001D120000}"/>
    <cellStyle name="20% - Accent4 14 2 2 2 2" xfId="4647" xr:uid="{00000000-0005-0000-0000-00001E120000}"/>
    <cellStyle name="20% - Accent4 14 2 2 3" xfId="4648" xr:uid="{00000000-0005-0000-0000-00001F120000}"/>
    <cellStyle name="20% - Accent4 14 2 3" xfId="4649" xr:uid="{00000000-0005-0000-0000-000020120000}"/>
    <cellStyle name="20% - Accent4 14 2 3 2" xfId="4650" xr:uid="{00000000-0005-0000-0000-000021120000}"/>
    <cellStyle name="20% - Accent4 14 2 4" xfId="4651" xr:uid="{00000000-0005-0000-0000-000022120000}"/>
    <cellStyle name="20% - Accent4 14 3" xfId="4652" xr:uid="{00000000-0005-0000-0000-000023120000}"/>
    <cellStyle name="20% - Accent4 14 3 2" xfId="4653" xr:uid="{00000000-0005-0000-0000-000024120000}"/>
    <cellStyle name="20% - Accent4 14 3 2 2" xfId="4654" xr:uid="{00000000-0005-0000-0000-000025120000}"/>
    <cellStyle name="20% - Accent4 14 3 3" xfId="4655" xr:uid="{00000000-0005-0000-0000-000026120000}"/>
    <cellStyle name="20% - Accent4 14 4" xfId="4656" xr:uid="{00000000-0005-0000-0000-000027120000}"/>
    <cellStyle name="20% - Accent4 14 4 2" xfId="4657" xr:uid="{00000000-0005-0000-0000-000028120000}"/>
    <cellStyle name="20% - Accent4 14 5" xfId="4658" xr:uid="{00000000-0005-0000-0000-000029120000}"/>
    <cellStyle name="20% - Accent4 14_draft transactions report_052009_rvsd" xfId="4659" xr:uid="{00000000-0005-0000-0000-00002A120000}"/>
    <cellStyle name="20% - Accent4 140" xfId="4660" xr:uid="{00000000-0005-0000-0000-00002B120000}"/>
    <cellStyle name="20% - Accent4 140 2" xfId="4661" xr:uid="{00000000-0005-0000-0000-00002C120000}"/>
    <cellStyle name="20% - Accent4 140 2 2" xfId="4662" xr:uid="{00000000-0005-0000-0000-00002D120000}"/>
    <cellStyle name="20% - Accent4 140 2 2 2" xfId="4663" xr:uid="{00000000-0005-0000-0000-00002E120000}"/>
    <cellStyle name="20% - Accent4 140 2 3" xfId="4664" xr:uid="{00000000-0005-0000-0000-00002F120000}"/>
    <cellStyle name="20% - Accent4 140 3" xfId="4665" xr:uid="{00000000-0005-0000-0000-000030120000}"/>
    <cellStyle name="20% - Accent4 140 3 2" xfId="4666" xr:uid="{00000000-0005-0000-0000-000031120000}"/>
    <cellStyle name="20% - Accent4 140 4" xfId="4667" xr:uid="{00000000-0005-0000-0000-000032120000}"/>
    <cellStyle name="20% - Accent4 141" xfId="4668" xr:uid="{00000000-0005-0000-0000-000033120000}"/>
    <cellStyle name="20% - Accent4 141 2" xfId="4669" xr:uid="{00000000-0005-0000-0000-000034120000}"/>
    <cellStyle name="20% - Accent4 141 2 2" xfId="4670" xr:uid="{00000000-0005-0000-0000-000035120000}"/>
    <cellStyle name="20% - Accent4 141 2 2 2" xfId="4671" xr:uid="{00000000-0005-0000-0000-000036120000}"/>
    <cellStyle name="20% - Accent4 141 2 3" xfId="4672" xr:uid="{00000000-0005-0000-0000-000037120000}"/>
    <cellStyle name="20% - Accent4 141 3" xfId="4673" xr:uid="{00000000-0005-0000-0000-000038120000}"/>
    <cellStyle name="20% - Accent4 141 3 2" xfId="4674" xr:uid="{00000000-0005-0000-0000-000039120000}"/>
    <cellStyle name="20% - Accent4 141 4" xfId="4675" xr:uid="{00000000-0005-0000-0000-00003A120000}"/>
    <cellStyle name="20% - Accent4 142" xfId="4676" xr:uid="{00000000-0005-0000-0000-00003B120000}"/>
    <cellStyle name="20% - Accent4 142 2" xfId="4677" xr:uid="{00000000-0005-0000-0000-00003C120000}"/>
    <cellStyle name="20% - Accent4 142 2 2" xfId="4678" xr:uid="{00000000-0005-0000-0000-00003D120000}"/>
    <cellStyle name="20% - Accent4 142 2 2 2" xfId="4679" xr:uid="{00000000-0005-0000-0000-00003E120000}"/>
    <cellStyle name="20% - Accent4 142 2 3" xfId="4680" xr:uid="{00000000-0005-0000-0000-00003F120000}"/>
    <cellStyle name="20% - Accent4 142 3" xfId="4681" xr:uid="{00000000-0005-0000-0000-000040120000}"/>
    <cellStyle name="20% - Accent4 142 3 2" xfId="4682" xr:uid="{00000000-0005-0000-0000-000041120000}"/>
    <cellStyle name="20% - Accent4 142 4" xfId="4683" xr:uid="{00000000-0005-0000-0000-000042120000}"/>
    <cellStyle name="20% - Accent4 143" xfId="4684" xr:uid="{00000000-0005-0000-0000-000043120000}"/>
    <cellStyle name="20% - Accent4 143 2" xfId="4685" xr:uid="{00000000-0005-0000-0000-000044120000}"/>
    <cellStyle name="20% - Accent4 143 2 2" xfId="4686" xr:uid="{00000000-0005-0000-0000-000045120000}"/>
    <cellStyle name="20% - Accent4 143 2 2 2" xfId="4687" xr:uid="{00000000-0005-0000-0000-000046120000}"/>
    <cellStyle name="20% - Accent4 143 2 3" xfId="4688" xr:uid="{00000000-0005-0000-0000-000047120000}"/>
    <cellStyle name="20% - Accent4 143 3" xfId="4689" xr:uid="{00000000-0005-0000-0000-000048120000}"/>
    <cellStyle name="20% - Accent4 143 3 2" xfId="4690" xr:uid="{00000000-0005-0000-0000-000049120000}"/>
    <cellStyle name="20% - Accent4 143 4" xfId="4691" xr:uid="{00000000-0005-0000-0000-00004A120000}"/>
    <cellStyle name="20% - Accent4 144" xfId="4692" xr:uid="{00000000-0005-0000-0000-00004B120000}"/>
    <cellStyle name="20% - Accent4 144 2" xfId="4693" xr:uid="{00000000-0005-0000-0000-00004C120000}"/>
    <cellStyle name="20% - Accent4 144 2 2" xfId="4694" xr:uid="{00000000-0005-0000-0000-00004D120000}"/>
    <cellStyle name="20% - Accent4 144 2 2 2" xfId="4695" xr:uid="{00000000-0005-0000-0000-00004E120000}"/>
    <cellStyle name="20% - Accent4 144 2 3" xfId="4696" xr:uid="{00000000-0005-0000-0000-00004F120000}"/>
    <cellStyle name="20% - Accent4 144 3" xfId="4697" xr:uid="{00000000-0005-0000-0000-000050120000}"/>
    <cellStyle name="20% - Accent4 144 3 2" xfId="4698" xr:uid="{00000000-0005-0000-0000-000051120000}"/>
    <cellStyle name="20% - Accent4 144 4" xfId="4699" xr:uid="{00000000-0005-0000-0000-000052120000}"/>
    <cellStyle name="20% - Accent4 145" xfId="4700" xr:uid="{00000000-0005-0000-0000-000053120000}"/>
    <cellStyle name="20% - Accent4 145 2" xfId="4701" xr:uid="{00000000-0005-0000-0000-000054120000}"/>
    <cellStyle name="20% - Accent4 145 2 2" xfId="4702" xr:uid="{00000000-0005-0000-0000-000055120000}"/>
    <cellStyle name="20% - Accent4 145 2 2 2" xfId="4703" xr:uid="{00000000-0005-0000-0000-000056120000}"/>
    <cellStyle name="20% - Accent4 145 2 3" xfId="4704" xr:uid="{00000000-0005-0000-0000-000057120000}"/>
    <cellStyle name="20% - Accent4 145 3" xfId="4705" xr:uid="{00000000-0005-0000-0000-000058120000}"/>
    <cellStyle name="20% - Accent4 145 3 2" xfId="4706" xr:uid="{00000000-0005-0000-0000-000059120000}"/>
    <cellStyle name="20% - Accent4 145 4" xfId="4707" xr:uid="{00000000-0005-0000-0000-00005A120000}"/>
    <cellStyle name="20% - Accent4 146" xfId="4708" xr:uid="{00000000-0005-0000-0000-00005B120000}"/>
    <cellStyle name="20% - Accent4 146 2" xfId="4709" xr:uid="{00000000-0005-0000-0000-00005C120000}"/>
    <cellStyle name="20% - Accent4 146 2 2" xfId="4710" xr:uid="{00000000-0005-0000-0000-00005D120000}"/>
    <cellStyle name="20% - Accent4 146 2 2 2" xfId="4711" xr:uid="{00000000-0005-0000-0000-00005E120000}"/>
    <cellStyle name="20% - Accent4 146 2 3" xfId="4712" xr:uid="{00000000-0005-0000-0000-00005F120000}"/>
    <cellStyle name="20% - Accent4 146 3" xfId="4713" xr:uid="{00000000-0005-0000-0000-000060120000}"/>
    <cellStyle name="20% - Accent4 146 3 2" xfId="4714" xr:uid="{00000000-0005-0000-0000-000061120000}"/>
    <cellStyle name="20% - Accent4 146 4" xfId="4715" xr:uid="{00000000-0005-0000-0000-000062120000}"/>
    <cellStyle name="20% - Accent4 147" xfId="4716" xr:uid="{00000000-0005-0000-0000-000063120000}"/>
    <cellStyle name="20% - Accent4 148" xfId="4717" xr:uid="{00000000-0005-0000-0000-000064120000}"/>
    <cellStyle name="20% - Accent4 149" xfId="4718" xr:uid="{00000000-0005-0000-0000-000065120000}"/>
    <cellStyle name="20% - Accent4 15" xfId="4719" xr:uid="{00000000-0005-0000-0000-000066120000}"/>
    <cellStyle name="20% - Accent4 15 2" xfId="4720" xr:uid="{00000000-0005-0000-0000-000067120000}"/>
    <cellStyle name="20% - Accent4 15 2 2" xfId="4721" xr:uid="{00000000-0005-0000-0000-000068120000}"/>
    <cellStyle name="20% - Accent4 15 2 2 2" xfId="4722" xr:uid="{00000000-0005-0000-0000-000069120000}"/>
    <cellStyle name="20% - Accent4 15 2 2 2 2" xfId="4723" xr:uid="{00000000-0005-0000-0000-00006A120000}"/>
    <cellStyle name="20% - Accent4 15 2 2 3" xfId="4724" xr:uid="{00000000-0005-0000-0000-00006B120000}"/>
    <cellStyle name="20% - Accent4 15 2 3" xfId="4725" xr:uid="{00000000-0005-0000-0000-00006C120000}"/>
    <cellStyle name="20% - Accent4 15 2 3 2" xfId="4726" xr:uid="{00000000-0005-0000-0000-00006D120000}"/>
    <cellStyle name="20% - Accent4 15 2 4" xfId="4727" xr:uid="{00000000-0005-0000-0000-00006E120000}"/>
    <cellStyle name="20% - Accent4 15 3" xfId="4728" xr:uid="{00000000-0005-0000-0000-00006F120000}"/>
    <cellStyle name="20% - Accent4 15 3 2" xfId="4729" xr:uid="{00000000-0005-0000-0000-000070120000}"/>
    <cellStyle name="20% - Accent4 15 3 2 2" xfId="4730" xr:uid="{00000000-0005-0000-0000-000071120000}"/>
    <cellStyle name="20% - Accent4 15 3 3" xfId="4731" xr:uid="{00000000-0005-0000-0000-000072120000}"/>
    <cellStyle name="20% - Accent4 15 4" xfId="4732" xr:uid="{00000000-0005-0000-0000-000073120000}"/>
    <cellStyle name="20% - Accent4 15 4 2" xfId="4733" xr:uid="{00000000-0005-0000-0000-000074120000}"/>
    <cellStyle name="20% - Accent4 15 5" xfId="4734" xr:uid="{00000000-0005-0000-0000-000075120000}"/>
    <cellStyle name="20% - Accent4 15_draft transactions report_052009_rvsd" xfId="4735" xr:uid="{00000000-0005-0000-0000-000076120000}"/>
    <cellStyle name="20% - Accent4 150" xfId="4736" xr:uid="{00000000-0005-0000-0000-000077120000}"/>
    <cellStyle name="20% - Accent4 151" xfId="4737" xr:uid="{00000000-0005-0000-0000-000078120000}"/>
    <cellStyle name="20% - Accent4 152" xfId="4738" xr:uid="{00000000-0005-0000-0000-000079120000}"/>
    <cellStyle name="20% - Accent4 153" xfId="4739" xr:uid="{00000000-0005-0000-0000-00007A120000}"/>
    <cellStyle name="20% - Accent4 153 2" xfId="4740" xr:uid="{00000000-0005-0000-0000-00007B120000}"/>
    <cellStyle name="20% - Accent4 153 2 2" xfId="4741" xr:uid="{00000000-0005-0000-0000-00007C120000}"/>
    <cellStyle name="20% - Accent4 153 3" xfId="4742" xr:uid="{00000000-0005-0000-0000-00007D120000}"/>
    <cellStyle name="20% - Accent4 154" xfId="4743" xr:uid="{00000000-0005-0000-0000-00007E120000}"/>
    <cellStyle name="20% - Accent4 154 2" xfId="4744" xr:uid="{00000000-0005-0000-0000-00007F120000}"/>
    <cellStyle name="20% - Accent4 155" xfId="4745" xr:uid="{00000000-0005-0000-0000-000080120000}"/>
    <cellStyle name="20% - Accent4 16" xfId="4746" xr:uid="{00000000-0005-0000-0000-000081120000}"/>
    <cellStyle name="20% - Accent4 16 2" xfId="4747" xr:uid="{00000000-0005-0000-0000-000082120000}"/>
    <cellStyle name="20% - Accent4 16 2 2" xfId="4748" xr:uid="{00000000-0005-0000-0000-000083120000}"/>
    <cellStyle name="20% - Accent4 16 2 2 2" xfId="4749" xr:uid="{00000000-0005-0000-0000-000084120000}"/>
    <cellStyle name="20% - Accent4 16 2 2 2 2" xfId="4750" xr:uid="{00000000-0005-0000-0000-000085120000}"/>
    <cellStyle name="20% - Accent4 16 2 2 3" xfId="4751" xr:uid="{00000000-0005-0000-0000-000086120000}"/>
    <cellStyle name="20% - Accent4 16 2 3" xfId="4752" xr:uid="{00000000-0005-0000-0000-000087120000}"/>
    <cellStyle name="20% - Accent4 16 2 3 2" xfId="4753" xr:uid="{00000000-0005-0000-0000-000088120000}"/>
    <cellStyle name="20% - Accent4 16 2 4" xfId="4754" xr:uid="{00000000-0005-0000-0000-000089120000}"/>
    <cellStyle name="20% - Accent4 16 3" xfId="4755" xr:uid="{00000000-0005-0000-0000-00008A120000}"/>
    <cellStyle name="20% - Accent4 16 3 2" xfId="4756" xr:uid="{00000000-0005-0000-0000-00008B120000}"/>
    <cellStyle name="20% - Accent4 16 3 2 2" xfId="4757" xr:uid="{00000000-0005-0000-0000-00008C120000}"/>
    <cellStyle name="20% - Accent4 16 3 3" xfId="4758" xr:uid="{00000000-0005-0000-0000-00008D120000}"/>
    <cellStyle name="20% - Accent4 16 4" xfId="4759" xr:uid="{00000000-0005-0000-0000-00008E120000}"/>
    <cellStyle name="20% - Accent4 16 4 2" xfId="4760" xr:uid="{00000000-0005-0000-0000-00008F120000}"/>
    <cellStyle name="20% - Accent4 16 5" xfId="4761" xr:uid="{00000000-0005-0000-0000-000090120000}"/>
    <cellStyle name="20% - Accent4 16_draft transactions report_052009_rvsd" xfId="4762" xr:uid="{00000000-0005-0000-0000-000091120000}"/>
    <cellStyle name="20% - Accent4 17" xfId="4763" xr:uid="{00000000-0005-0000-0000-000092120000}"/>
    <cellStyle name="20% - Accent4 17 2" xfId="4764" xr:uid="{00000000-0005-0000-0000-000093120000}"/>
    <cellStyle name="20% - Accent4 17 2 2" xfId="4765" xr:uid="{00000000-0005-0000-0000-000094120000}"/>
    <cellStyle name="20% - Accent4 17 2 2 2" xfId="4766" xr:uid="{00000000-0005-0000-0000-000095120000}"/>
    <cellStyle name="20% - Accent4 17 2 2 2 2" xfId="4767" xr:uid="{00000000-0005-0000-0000-000096120000}"/>
    <cellStyle name="20% - Accent4 17 2 2 3" xfId="4768" xr:uid="{00000000-0005-0000-0000-000097120000}"/>
    <cellStyle name="20% - Accent4 17 2 3" xfId="4769" xr:uid="{00000000-0005-0000-0000-000098120000}"/>
    <cellStyle name="20% - Accent4 17 2 3 2" xfId="4770" xr:uid="{00000000-0005-0000-0000-000099120000}"/>
    <cellStyle name="20% - Accent4 17 2 4" xfId="4771" xr:uid="{00000000-0005-0000-0000-00009A120000}"/>
    <cellStyle name="20% - Accent4 17 3" xfId="4772" xr:uid="{00000000-0005-0000-0000-00009B120000}"/>
    <cellStyle name="20% - Accent4 17 3 2" xfId="4773" xr:uid="{00000000-0005-0000-0000-00009C120000}"/>
    <cellStyle name="20% - Accent4 17 3 2 2" xfId="4774" xr:uid="{00000000-0005-0000-0000-00009D120000}"/>
    <cellStyle name="20% - Accent4 17 3 3" xfId="4775" xr:uid="{00000000-0005-0000-0000-00009E120000}"/>
    <cellStyle name="20% - Accent4 17 4" xfId="4776" xr:uid="{00000000-0005-0000-0000-00009F120000}"/>
    <cellStyle name="20% - Accent4 17 4 2" xfId="4777" xr:uid="{00000000-0005-0000-0000-0000A0120000}"/>
    <cellStyle name="20% - Accent4 17 5" xfId="4778" xr:uid="{00000000-0005-0000-0000-0000A1120000}"/>
    <cellStyle name="20% - Accent4 17_draft transactions report_052009_rvsd" xfId="4779" xr:uid="{00000000-0005-0000-0000-0000A2120000}"/>
    <cellStyle name="20% - Accent4 18" xfId="4780" xr:uid="{00000000-0005-0000-0000-0000A3120000}"/>
    <cellStyle name="20% - Accent4 18 2" xfId="4781" xr:uid="{00000000-0005-0000-0000-0000A4120000}"/>
    <cellStyle name="20% - Accent4 18 2 2" xfId="4782" xr:uid="{00000000-0005-0000-0000-0000A5120000}"/>
    <cellStyle name="20% - Accent4 18 2 2 2" xfId="4783" xr:uid="{00000000-0005-0000-0000-0000A6120000}"/>
    <cellStyle name="20% - Accent4 18 2 2 2 2" xfId="4784" xr:uid="{00000000-0005-0000-0000-0000A7120000}"/>
    <cellStyle name="20% - Accent4 18 2 2 3" xfId="4785" xr:uid="{00000000-0005-0000-0000-0000A8120000}"/>
    <cellStyle name="20% - Accent4 18 2 3" xfId="4786" xr:uid="{00000000-0005-0000-0000-0000A9120000}"/>
    <cellStyle name="20% - Accent4 18 2 3 2" xfId="4787" xr:uid="{00000000-0005-0000-0000-0000AA120000}"/>
    <cellStyle name="20% - Accent4 18 2 4" xfId="4788" xr:uid="{00000000-0005-0000-0000-0000AB120000}"/>
    <cellStyle name="20% - Accent4 18 3" xfId="4789" xr:uid="{00000000-0005-0000-0000-0000AC120000}"/>
    <cellStyle name="20% - Accent4 18 3 2" xfId="4790" xr:uid="{00000000-0005-0000-0000-0000AD120000}"/>
    <cellStyle name="20% - Accent4 18 3 2 2" xfId="4791" xr:uid="{00000000-0005-0000-0000-0000AE120000}"/>
    <cellStyle name="20% - Accent4 18 3 3" xfId="4792" xr:uid="{00000000-0005-0000-0000-0000AF120000}"/>
    <cellStyle name="20% - Accent4 18 4" xfId="4793" xr:uid="{00000000-0005-0000-0000-0000B0120000}"/>
    <cellStyle name="20% - Accent4 18 4 2" xfId="4794" xr:uid="{00000000-0005-0000-0000-0000B1120000}"/>
    <cellStyle name="20% - Accent4 18 5" xfId="4795" xr:uid="{00000000-0005-0000-0000-0000B2120000}"/>
    <cellStyle name="20% - Accent4 18_draft transactions report_052009_rvsd" xfId="4796" xr:uid="{00000000-0005-0000-0000-0000B3120000}"/>
    <cellStyle name="20% - Accent4 19" xfId="4797" xr:uid="{00000000-0005-0000-0000-0000B4120000}"/>
    <cellStyle name="20% - Accent4 19 2" xfId="4798" xr:uid="{00000000-0005-0000-0000-0000B5120000}"/>
    <cellStyle name="20% - Accent4 19 2 2" xfId="4799" xr:uid="{00000000-0005-0000-0000-0000B6120000}"/>
    <cellStyle name="20% - Accent4 19 2 2 2" xfId="4800" xr:uid="{00000000-0005-0000-0000-0000B7120000}"/>
    <cellStyle name="20% - Accent4 19 2 2 2 2" xfId="4801" xr:uid="{00000000-0005-0000-0000-0000B8120000}"/>
    <cellStyle name="20% - Accent4 19 2 2 3" xfId="4802" xr:uid="{00000000-0005-0000-0000-0000B9120000}"/>
    <cellStyle name="20% - Accent4 19 2 3" xfId="4803" xr:uid="{00000000-0005-0000-0000-0000BA120000}"/>
    <cellStyle name="20% - Accent4 19 2 3 2" xfId="4804" xr:uid="{00000000-0005-0000-0000-0000BB120000}"/>
    <cellStyle name="20% - Accent4 19 2 4" xfId="4805" xr:uid="{00000000-0005-0000-0000-0000BC120000}"/>
    <cellStyle name="20% - Accent4 19 3" xfId="4806" xr:uid="{00000000-0005-0000-0000-0000BD120000}"/>
    <cellStyle name="20% - Accent4 19 3 2" xfId="4807" xr:uid="{00000000-0005-0000-0000-0000BE120000}"/>
    <cellStyle name="20% - Accent4 19 3 2 2" xfId="4808" xr:uid="{00000000-0005-0000-0000-0000BF120000}"/>
    <cellStyle name="20% - Accent4 19 3 3" xfId="4809" xr:uid="{00000000-0005-0000-0000-0000C0120000}"/>
    <cellStyle name="20% - Accent4 19 4" xfId="4810" xr:uid="{00000000-0005-0000-0000-0000C1120000}"/>
    <cellStyle name="20% - Accent4 19 4 2" xfId="4811" xr:uid="{00000000-0005-0000-0000-0000C2120000}"/>
    <cellStyle name="20% - Accent4 19 5" xfId="4812" xr:uid="{00000000-0005-0000-0000-0000C3120000}"/>
    <cellStyle name="20% - Accent4 19_draft transactions report_052009_rvsd" xfId="4813" xr:uid="{00000000-0005-0000-0000-0000C4120000}"/>
    <cellStyle name="20% - Accent4 2" xfId="4814" xr:uid="{00000000-0005-0000-0000-0000C5120000}"/>
    <cellStyle name="20% - Accent4 2 2" xfId="4815" xr:uid="{00000000-0005-0000-0000-0000C6120000}"/>
    <cellStyle name="20% - Accent4 2 2 2" xfId="4816" xr:uid="{00000000-0005-0000-0000-0000C7120000}"/>
    <cellStyle name="20% - Accent4 2 2 2 2" xfId="4817" xr:uid="{00000000-0005-0000-0000-0000C8120000}"/>
    <cellStyle name="20% - Accent4 2 2 2 2 2" xfId="4818" xr:uid="{00000000-0005-0000-0000-0000C9120000}"/>
    <cellStyle name="20% - Accent4 2 2 2 2 2 2" xfId="4819" xr:uid="{00000000-0005-0000-0000-0000CA120000}"/>
    <cellStyle name="20% - Accent4 2 2 2 2 3" xfId="4820" xr:uid="{00000000-0005-0000-0000-0000CB120000}"/>
    <cellStyle name="20% - Accent4 2 2 2 3" xfId="4821" xr:uid="{00000000-0005-0000-0000-0000CC120000}"/>
    <cellStyle name="20% - Accent4 2 2 2 3 2" xfId="4822" xr:uid="{00000000-0005-0000-0000-0000CD120000}"/>
    <cellStyle name="20% - Accent4 2 2 2 4" xfId="4823" xr:uid="{00000000-0005-0000-0000-0000CE120000}"/>
    <cellStyle name="20% - Accent4 2 2 3" xfId="4824" xr:uid="{00000000-0005-0000-0000-0000CF120000}"/>
    <cellStyle name="20% - Accent4 2 2 3 2" xfId="4825" xr:uid="{00000000-0005-0000-0000-0000D0120000}"/>
    <cellStyle name="20% - Accent4 2 2 3 2 2" xfId="4826" xr:uid="{00000000-0005-0000-0000-0000D1120000}"/>
    <cellStyle name="20% - Accent4 2 2 3 3" xfId="4827" xr:uid="{00000000-0005-0000-0000-0000D2120000}"/>
    <cellStyle name="20% - Accent4 2 2 4" xfId="4828" xr:uid="{00000000-0005-0000-0000-0000D3120000}"/>
    <cellStyle name="20% - Accent4 2 2 4 2" xfId="4829" xr:uid="{00000000-0005-0000-0000-0000D4120000}"/>
    <cellStyle name="20% - Accent4 2 2 5" xfId="4830" xr:uid="{00000000-0005-0000-0000-0000D5120000}"/>
    <cellStyle name="20% - Accent4 2 2_draft transactions report_052009_rvsd" xfId="4831" xr:uid="{00000000-0005-0000-0000-0000D6120000}"/>
    <cellStyle name="20% - Accent4 2 3" xfId="4832" xr:uid="{00000000-0005-0000-0000-0000D7120000}"/>
    <cellStyle name="20% - Accent4 2 3 2" xfId="4833" xr:uid="{00000000-0005-0000-0000-0000D8120000}"/>
    <cellStyle name="20% - Accent4 2 3 2 2" xfId="4834" xr:uid="{00000000-0005-0000-0000-0000D9120000}"/>
    <cellStyle name="20% - Accent4 2 3 2 2 2" xfId="4835" xr:uid="{00000000-0005-0000-0000-0000DA120000}"/>
    <cellStyle name="20% - Accent4 2 3 2 3" xfId="4836" xr:uid="{00000000-0005-0000-0000-0000DB120000}"/>
    <cellStyle name="20% - Accent4 2 3 3" xfId="4837" xr:uid="{00000000-0005-0000-0000-0000DC120000}"/>
    <cellStyle name="20% - Accent4 2 3 3 2" xfId="4838" xr:uid="{00000000-0005-0000-0000-0000DD120000}"/>
    <cellStyle name="20% - Accent4 2 3 4" xfId="4839" xr:uid="{00000000-0005-0000-0000-0000DE120000}"/>
    <cellStyle name="20% - Accent4 2 4" xfId="4840" xr:uid="{00000000-0005-0000-0000-0000DF120000}"/>
    <cellStyle name="20% - Accent4 2 4 2" xfId="4841" xr:uid="{00000000-0005-0000-0000-0000E0120000}"/>
    <cellStyle name="20% - Accent4 2 4 2 2" xfId="4842" xr:uid="{00000000-0005-0000-0000-0000E1120000}"/>
    <cellStyle name="20% - Accent4 2 4 3" xfId="4843" xr:uid="{00000000-0005-0000-0000-0000E2120000}"/>
    <cellStyle name="20% - Accent4 2 5" xfId="4844" xr:uid="{00000000-0005-0000-0000-0000E3120000}"/>
    <cellStyle name="20% - Accent4 2 5 2" xfId="4845" xr:uid="{00000000-0005-0000-0000-0000E4120000}"/>
    <cellStyle name="20% - Accent4 2 6" xfId="4846" xr:uid="{00000000-0005-0000-0000-0000E5120000}"/>
    <cellStyle name="20% - Accent4 2_draft transactions report_052009_rvsd" xfId="4847" xr:uid="{00000000-0005-0000-0000-0000E6120000}"/>
    <cellStyle name="20% - Accent4 20" xfId="4848" xr:uid="{00000000-0005-0000-0000-0000E7120000}"/>
    <cellStyle name="20% - Accent4 20 2" xfId="4849" xr:uid="{00000000-0005-0000-0000-0000E8120000}"/>
    <cellStyle name="20% - Accent4 20 2 2" xfId="4850" xr:uid="{00000000-0005-0000-0000-0000E9120000}"/>
    <cellStyle name="20% - Accent4 20 2 2 2" xfId="4851" xr:uid="{00000000-0005-0000-0000-0000EA120000}"/>
    <cellStyle name="20% - Accent4 20 2 2 2 2" xfId="4852" xr:uid="{00000000-0005-0000-0000-0000EB120000}"/>
    <cellStyle name="20% - Accent4 20 2 2 3" xfId="4853" xr:uid="{00000000-0005-0000-0000-0000EC120000}"/>
    <cellStyle name="20% - Accent4 20 2 3" xfId="4854" xr:uid="{00000000-0005-0000-0000-0000ED120000}"/>
    <cellStyle name="20% - Accent4 20 2 3 2" xfId="4855" xr:uid="{00000000-0005-0000-0000-0000EE120000}"/>
    <cellStyle name="20% - Accent4 20 2 4" xfId="4856" xr:uid="{00000000-0005-0000-0000-0000EF120000}"/>
    <cellStyle name="20% - Accent4 20 3" xfId="4857" xr:uid="{00000000-0005-0000-0000-0000F0120000}"/>
    <cellStyle name="20% - Accent4 20 3 2" xfId="4858" xr:uid="{00000000-0005-0000-0000-0000F1120000}"/>
    <cellStyle name="20% - Accent4 20 3 2 2" xfId="4859" xr:uid="{00000000-0005-0000-0000-0000F2120000}"/>
    <cellStyle name="20% - Accent4 20 3 3" xfId="4860" xr:uid="{00000000-0005-0000-0000-0000F3120000}"/>
    <cellStyle name="20% - Accent4 20 4" xfId="4861" xr:uid="{00000000-0005-0000-0000-0000F4120000}"/>
    <cellStyle name="20% - Accent4 20 4 2" xfId="4862" xr:uid="{00000000-0005-0000-0000-0000F5120000}"/>
    <cellStyle name="20% - Accent4 20 5" xfId="4863" xr:uid="{00000000-0005-0000-0000-0000F6120000}"/>
    <cellStyle name="20% - Accent4 20_draft transactions report_052009_rvsd" xfId="4864" xr:uid="{00000000-0005-0000-0000-0000F7120000}"/>
    <cellStyle name="20% - Accent4 21" xfId="4865" xr:uid="{00000000-0005-0000-0000-0000F8120000}"/>
    <cellStyle name="20% - Accent4 21 2" xfId="4866" xr:uid="{00000000-0005-0000-0000-0000F9120000}"/>
    <cellStyle name="20% - Accent4 21 2 2" xfId="4867" xr:uid="{00000000-0005-0000-0000-0000FA120000}"/>
    <cellStyle name="20% - Accent4 21 2 2 2" xfId="4868" xr:uid="{00000000-0005-0000-0000-0000FB120000}"/>
    <cellStyle name="20% - Accent4 21 2 2 2 2" xfId="4869" xr:uid="{00000000-0005-0000-0000-0000FC120000}"/>
    <cellStyle name="20% - Accent4 21 2 2 3" xfId="4870" xr:uid="{00000000-0005-0000-0000-0000FD120000}"/>
    <cellStyle name="20% - Accent4 21 2 3" xfId="4871" xr:uid="{00000000-0005-0000-0000-0000FE120000}"/>
    <cellStyle name="20% - Accent4 21 2 3 2" xfId="4872" xr:uid="{00000000-0005-0000-0000-0000FF120000}"/>
    <cellStyle name="20% - Accent4 21 2 4" xfId="4873" xr:uid="{00000000-0005-0000-0000-000000130000}"/>
    <cellStyle name="20% - Accent4 21 3" xfId="4874" xr:uid="{00000000-0005-0000-0000-000001130000}"/>
    <cellStyle name="20% - Accent4 21 3 2" xfId="4875" xr:uid="{00000000-0005-0000-0000-000002130000}"/>
    <cellStyle name="20% - Accent4 21 3 2 2" xfId="4876" xr:uid="{00000000-0005-0000-0000-000003130000}"/>
    <cellStyle name="20% - Accent4 21 3 3" xfId="4877" xr:uid="{00000000-0005-0000-0000-000004130000}"/>
    <cellStyle name="20% - Accent4 21 4" xfId="4878" xr:uid="{00000000-0005-0000-0000-000005130000}"/>
    <cellStyle name="20% - Accent4 21 4 2" xfId="4879" xr:uid="{00000000-0005-0000-0000-000006130000}"/>
    <cellStyle name="20% - Accent4 21 5" xfId="4880" xr:uid="{00000000-0005-0000-0000-000007130000}"/>
    <cellStyle name="20% - Accent4 21_draft transactions report_052009_rvsd" xfId="4881" xr:uid="{00000000-0005-0000-0000-000008130000}"/>
    <cellStyle name="20% - Accent4 22" xfId="4882" xr:uid="{00000000-0005-0000-0000-000009130000}"/>
    <cellStyle name="20% - Accent4 22 2" xfId="4883" xr:uid="{00000000-0005-0000-0000-00000A130000}"/>
    <cellStyle name="20% - Accent4 22 2 2" xfId="4884" xr:uid="{00000000-0005-0000-0000-00000B130000}"/>
    <cellStyle name="20% - Accent4 22 2 2 2" xfId="4885" xr:uid="{00000000-0005-0000-0000-00000C130000}"/>
    <cellStyle name="20% - Accent4 22 2 2 2 2" xfId="4886" xr:uid="{00000000-0005-0000-0000-00000D130000}"/>
    <cellStyle name="20% - Accent4 22 2 2 3" xfId="4887" xr:uid="{00000000-0005-0000-0000-00000E130000}"/>
    <cellStyle name="20% - Accent4 22 2 3" xfId="4888" xr:uid="{00000000-0005-0000-0000-00000F130000}"/>
    <cellStyle name="20% - Accent4 22 2 3 2" xfId="4889" xr:uid="{00000000-0005-0000-0000-000010130000}"/>
    <cellStyle name="20% - Accent4 22 2 4" xfId="4890" xr:uid="{00000000-0005-0000-0000-000011130000}"/>
    <cellStyle name="20% - Accent4 22 3" xfId="4891" xr:uid="{00000000-0005-0000-0000-000012130000}"/>
    <cellStyle name="20% - Accent4 22 3 2" xfId="4892" xr:uid="{00000000-0005-0000-0000-000013130000}"/>
    <cellStyle name="20% - Accent4 22 3 2 2" xfId="4893" xr:uid="{00000000-0005-0000-0000-000014130000}"/>
    <cellStyle name="20% - Accent4 22 3 3" xfId="4894" xr:uid="{00000000-0005-0000-0000-000015130000}"/>
    <cellStyle name="20% - Accent4 22 4" xfId="4895" xr:uid="{00000000-0005-0000-0000-000016130000}"/>
    <cellStyle name="20% - Accent4 22 4 2" xfId="4896" xr:uid="{00000000-0005-0000-0000-000017130000}"/>
    <cellStyle name="20% - Accent4 22 5" xfId="4897" xr:uid="{00000000-0005-0000-0000-000018130000}"/>
    <cellStyle name="20% - Accent4 22_draft transactions report_052009_rvsd" xfId="4898" xr:uid="{00000000-0005-0000-0000-000019130000}"/>
    <cellStyle name="20% - Accent4 23" xfId="4899" xr:uid="{00000000-0005-0000-0000-00001A130000}"/>
    <cellStyle name="20% - Accent4 23 2" xfId="4900" xr:uid="{00000000-0005-0000-0000-00001B130000}"/>
    <cellStyle name="20% - Accent4 23 2 2" xfId="4901" xr:uid="{00000000-0005-0000-0000-00001C130000}"/>
    <cellStyle name="20% - Accent4 23 2 2 2" xfId="4902" xr:uid="{00000000-0005-0000-0000-00001D130000}"/>
    <cellStyle name="20% - Accent4 23 2 2 2 2" xfId="4903" xr:uid="{00000000-0005-0000-0000-00001E130000}"/>
    <cellStyle name="20% - Accent4 23 2 2 3" xfId="4904" xr:uid="{00000000-0005-0000-0000-00001F130000}"/>
    <cellStyle name="20% - Accent4 23 2 3" xfId="4905" xr:uid="{00000000-0005-0000-0000-000020130000}"/>
    <cellStyle name="20% - Accent4 23 2 3 2" xfId="4906" xr:uid="{00000000-0005-0000-0000-000021130000}"/>
    <cellStyle name="20% - Accent4 23 2 4" xfId="4907" xr:uid="{00000000-0005-0000-0000-000022130000}"/>
    <cellStyle name="20% - Accent4 23 3" xfId="4908" xr:uid="{00000000-0005-0000-0000-000023130000}"/>
    <cellStyle name="20% - Accent4 23 3 2" xfId="4909" xr:uid="{00000000-0005-0000-0000-000024130000}"/>
    <cellStyle name="20% - Accent4 23 3 2 2" xfId="4910" xr:uid="{00000000-0005-0000-0000-000025130000}"/>
    <cellStyle name="20% - Accent4 23 3 3" xfId="4911" xr:uid="{00000000-0005-0000-0000-000026130000}"/>
    <cellStyle name="20% - Accent4 23 4" xfId="4912" xr:uid="{00000000-0005-0000-0000-000027130000}"/>
    <cellStyle name="20% - Accent4 23 4 2" xfId="4913" xr:uid="{00000000-0005-0000-0000-000028130000}"/>
    <cellStyle name="20% - Accent4 23 5" xfId="4914" xr:uid="{00000000-0005-0000-0000-000029130000}"/>
    <cellStyle name="20% - Accent4 23_draft transactions report_052009_rvsd" xfId="4915" xr:uid="{00000000-0005-0000-0000-00002A130000}"/>
    <cellStyle name="20% - Accent4 24" xfId="4916" xr:uid="{00000000-0005-0000-0000-00002B130000}"/>
    <cellStyle name="20% - Accent4 24 2" xfId="4917" xr:uid="{00000000-0005-0000-0000-00002C130000}"/>
    <cellStyle name="20% - Accent4 24 2 2" xfId="4918" xr:uid="{00000000-0005-0000-0000-00002D130000}"/>
    <cellStyle name="20% - Accent4 24 2 2 2" xfId="4919" xr:uid="{00000000-0005-0000-0000-00002E130000}"/>
    <cellStyle name="20% - Accent4 24 2 2 2 2" xfId="4920" xr:uid="{00000000-0005-0000-0000-00002F130000}"/>
    <cellStyle name="20% - Accent4 24 2 2 3" xfId="4921" xr:uid="{00000000-0005-0000-0000-000030130000}"/>
    <cellStyle name="20% - Accent4 24 2 3" xfId="4922" xr:uid="{00000000-0005-0000-0000-000031130000}"/>
    <cellStyle name="20% - Accent4 24 2 3 2" xfId="4923" xr:uid="{00000000-0005-0000-0000-000032130000}"/>
    <cellStyle name="20% - Accent4 24 2 4" xfId="4924" xr:uid="{00000000-0005-0000-0000-000033130000}"/>
    <cellStyle name="20% - Accent4 24 3" xfId="4925" xr:uid="{00000000-0005-0000-0000-000034130000}"/>
    <cellStyle name="20% - Accent4 24 3 2" xfId="4926" xr:uid="{00000000-0005-0000-0000-000035130000}"/>
    <cellStyle name="20% - Accent4 24 3 2 2" xfId="4927" xr:uid="{00000000-0005-0000-0000-000036130000}"/>
    <cellStyle name="20% - Accent4 24 3 3" xfId="4928" xr:uid="{00000000-0005-0000-0000-000037130000}"/>
    <cellStyle name="20% - Accent4 24 4" xfId="4929" xr:uid="{00000000-0005-0000-0000-000038130000}"/>
    <cellStyle name="20% - Accent4 24 4 2" xfId="4930" xr:uid="{00000000-0005-0000-0000-000039130000}"/>
    <cellStyle name="20% - Accent4 24 5" xfId="4931" xr:uid="{00000000-0005-0000-0000-00003A130000}"/>
    <cellStyle name="20% - Accent4 24_draft transactions report_052009_rvsd" xfId="4932" xr:uid="{00000000-0005-0000-0000-00003B130000}"/>
    <cellStyle name="20% - Accent4 25" xfId="4933" xr:uid="{00000000-0005-0000-0000-00003C130000}"/>
    <cellStyle name="20% - Accent4 25 2" xfId="4934" xr:uid="{00000000-0005-0000-0000-00003D130000}"/>
    <cellStyle name="20% - Accent4 25 2 2" xfId="4935" xr:uid="{00000000-0005-0000-0000-00003E130000}"/>
    <cellStyle name="20% - Accent4 25 2 2 2" xfId="4936" xr:uid="{00000000-0005-0000-0000-00003F130000}"/>
    <cellStyle name="20% - Accent4 25 2 2 2 2" xfId="4937" xr:uid="{00000000-0005-0000-0000-000040130000}"/>
    <cellStyle name="20% - Accent4 25 2 2 3" xfId="4938" xr:uid="{00000000-0005-0000-0000-000041130000}"/>
    <cellStyle name="20% - Accent4 25 2 3" xfId="4939" xr:uid="{00000000-0005-0000-0000-000042130000}"/>
    <cellStyle name="20% - Accent4 25 2 3 2" xfId="4940" xr:uid="{00000000-0005-0000-0000-000043130000}"/>
    <cellStyle name="20% - Accent4 25 2 4" xfId="4941" xr:uid="{00000000-0005-0000-0000-000044130000}"/>
    <cellStyle name="20% - Accent4 25 3" xfId="4942" xr:uid="{00000000-0005-0000-0000-000045130000}"/>
    <cellStyle name="20% - Accent4 25 3 2" xfId="4943" xr:uid="{00000000-0005-0000-0000-000046130000}"/>
    <cellStyle name="20% - Accent4 25 3 2 2" xfId="4944" xr:uid="{00000000-0005-0000-0000-000047130000}"/>
    <cellStyle name="20% - Accent4 25 3 3" xfId="4945" xr:uid="{00000000-0005-0000-0000-000048130000}"/>
    <cellStyle name="20% - Accent4 25 4" xfId="4946" xr:uid="{00000000-0005-0000-0000-000049130000}"/>
    <cellStyle name="20% - Accent4 25 4 2" xfId="4947" xr:uid="{00000000-0005-0000-0000-00004A130000}"/>
    <cellStyle name="20% - Accent4 25 5" xfId="4948" xr:uid="{00000000-0005-0000-0000-00004B130000}"/>
    <cellStyle name="20% - Accent4 25_draft transactions report_052009_rvsd" xfId="4949" xr:uid="{00000000-0005-0000-0000-00004C130000}"/>
    <cellStyle name="20% - Accent4 26" xfId="4950" xr:uid="{00000000-0005-0000-0000-00004D130000}"/>
    <cellStyle name="20% - Accent4 26 2" xfId="4951" xr:uid="{00000000-0005-0000-0000-00004E130000}"/>
    <cellStyle name="20% - Accent4 26 2 2" xfId="4952" xr:uid="{00000000-0005-0000-0000-00004F130000}"/>
    <cellStyle name="20% - Accent4 26 2 2 2" xfId="4953" xr:uid="{00000000-0005-0000-0000-000050130000}"/>
    <cellStyle name="20% - Accent4 26 2 2 2 2" xfId="4954" xr:uid="{00000000-0005-0000-0000-000051130000}"/>
    <cellStyle name="20% - Accent4 26 2 2 3" xfId="4955" xr:uid="{00000000-0005-0000-0000-000052130000}"/>
    <cellStyle name="20% - Accent4 26 2 3" xfId="4956" xr:uid="{00000000-0005-0000-0000-000053130000}"/>
    <cellStyle name="20% - Accent4 26 2 3 2" xfId="4957" xr:uid="{00000000-0005-0000-0000-000054130000}"/>
    <cellStyle name="20% - Accent4 26 2 4" xfId="4958" xr:uid="{00000000-0005-0000-0000-000055130000}"/>
    <cellStyle name="20% - Accent4 26 3" xfId="4959" xr:uid="{00000000-0005-0000-0000-000056130000}"/>
    <cellStyle name="20% - Accent4 26 3 2" xfId="4960" xr:uid="{00000000-0005-0000-0000-000057130000}"/>
    <cellStyle name="20% - Accent4 26 3 2 2" xfId="4961" xr:uid="{00000000-0005-0000-0000-000058130000}"/>
    <cellStyle name="20% - Accent4 26 3 3" xfId="4962" xr:uid="{00000000-0005-0000-0000-000059130000}"/>
    <cellStyle name="20% - Accent4 26 4" xfId="4963" xr:uid="{00000000-0005-0000-0000-00005A130000}"/>
    <cellStyle name="20% - Accent4 26 4 2" xfId="4964" xr:uid="{00000000-0005-0000-0000-00005B130000}"/>
    <cellStyle name="20% - Accent4 26 5" xfId="4965" xr:uid="{00000000-0005-0000-0000-00005C130000}"/>
    <cellStyle name="20% - Accent4 26_draft transactions report_052009_rvsd" xfId="4966" xr:uid="{00000000-0005-0000-0000-00005D130000}"/>
    <cellStyle name="20% - Accent4 27" xfId="4967" xr:uid="{00000000-0005-0000-0000-00005E130000}"/>
    <cellStyle name="20% - Accent4 27 2" xfId="4968" xr:uid="{00000000-0005-0000-0000-00005F130000}"/>
    <cellStyle name="20% - Accent4 27 2 2" xfId="4969" xr:uid="{00000000-0005-0000-0000-000060130000}"/>
    <cellStyle name="20% - Accent4 27 2 2 2" xfId="4970" xr:uid="{00000000-0005-0000-0000-000061130000}"/>
    <cellStyle name="20% - Accent4 27 2 2 2 2" xfId="4971" xr:uid="{00000000-0005-0000-0000-000062130000}"/>
    <cellStyle name="20% - Accent4 27 2 2 3" xfId="4972" xr:uid="{00000000-0005-0000-0000-000063130000}"/>
    <cellStyle name="20% - Accent4 27 2 3" xfId="4973" xr:uid="{00000000-0005-0000-0000-000064130000}"/>
    <cellStyle name="20% - Accent4 27 2 3 2" xfId="4974" xr:uid="{00000000-0005-0000-0000-000065130000}"/>
    <cellStyle name="20% - Accent4 27 2 4" xfId="4975" xr:uid="{00000000-0005-0000-0000-000066130000}"/>
    <cellStyle name="20% - Accent4 27 3" xfId="4976" xr:uid="{00000000-0005-0000-0000-000067130000}"/>
    <cellStyle name="20% - Accent4 27 3 2" xfId="4977" xr:uid="{00000000-0005-0000-0000-000068130000}"/>
    <cellStyle name="20% - Accent4 27 3 2 2" xfId="4978" xr:uid="{00000000-0005-0000-0000-000069130000}"/>
    <cellStyle name="20% - Accent4 27 3 3" xfId="4979" xr:uid="{00000000-0005-0000-0000-00006A130000}"/>
    <cellStyle name="20% - Accent4 27 4" xfId="4980" xr:uid="{00000000-0005-0000-0000-00006B130000}"/>
    <cellStyle name="20% - Accent4 27 4 2" xfId="4981" xr:uid="{00000000-0005-0000-0000-00006C130000}"/>
    <cellStyle name="20% - Accent4 27 5" xfId="4982" xr:uid="{00000000-0005-0000-0000-00006D130000}"/>
    <cellStyle name="20% - Accent4 27_draft transactions report_052009_rvsd" xfId="4983" xr:uid="{00000000-0005-0000-0000-00006E130000}"/>
    <cellStyle name="20% - Accent4 28" xfId="4984" xr:uid="{00000000-0005-0000-0000-00006F130000}"/>
    <cellStyle name="20% - Accent4 28 2" xfId="4985" xr:uid="{00000000-0005-0000-0000-000070130000}"/>
    <cellStyle name="20% - Accent4 28 2 2" xfId="4986" xr:uid="{00000000-0005-0000-0000-000071130000}"/>
    <cellStyle name="20% - Accent4 28 2 2 2" xfId="4987" xr:uid="{00000000-0005-0000-0000-000072130000}"/>
    <cellStyle name="20% - Accent4 28 2 2 2 2" xfId="4988" xr:uid="{00000000-0005-0000-0000-000073130000}"/>
    <cellStyle name="20% - Accent4 28 2 2 3" xfId="4989" xr:uid="{00000000-0005-0000-0000-000074130000}"/>
    <cellStyle name="20% - Accent4 28 2 3" xfId="4990" xr:uid="{00000000-0005-0000-0000-000075130000}"/>
    <cellStyle name="20% - Accent4 28 2 3 2" xfId="4991" xr:uid="{00000000-0005-0000-0000-000076130000}"/>
    <cellStyle name="20% - Accent4 28 2 4" xfId="4992" xr:uid="{00000000-0005-0000-0000-000077130000}"/>
    <cellStyle name="20% - Accent4 28 3" xfId="4993" xr:uid="{00000000-0005-0000-0000-000078130000}"/>
    <cellStyle name="20% - Accent4 28 3 2" xfId="4994" xr:uid="{00000000-0005-0000-0000-000079130000}"/>
    <cellStyle name="20% - Accent4 28 3 2 2" xfId="4995" xr:uid="{00000000-0005-0000-0000-00007A130000}"/>
    <cellStyle name="20% - Accent4 28 3 3" xfId="4996" xr:uid="{00000000-0005-0000-0000-00007B130000}"/>
    <cellStyle name="20% - Accent4 28 4" xfId="4997" xr:uid="{00000000-0005-0000-0000-00007C130000}"/>
    <cellStyle name="20% - Accent4 28 4 2" xfId="4998" xr:uid="{00000000-0005-0000-0000-00007D130000}"/>
    <cellStyle name="20% - Accent4 28 5" xfId="4999" xr:uid="{00000000-0005-0000-0000-00007E130000}"/>
    <cellStyle name="20% - Accent4 28_draft transactions report_052009_rvsd" xfId="5000" xr:uid="{00000000-0005-0000-0000-00007F130000}"/>
    <cellStyle name="20% - Accent4 29" xfId="5001" xr:uid="{00000000-0005-0000-0000-000080130000}"/>
    <cellStyle name="20% - Accent4 29 2" xfId="5002" xr:uid="{00000000-0005-0000-0000-000081130000}"/>
    <cellStyle name="20% - Accent4 29 2 2" xfId="5003" xr:uid="{00000000-0005-0000-0000-000082130000}"/>
    <cellStyle name="20% - Accent4 29 2 2 2" xfId="5004" xr:uid="{00000000-0005-0000-0000-000083130000}"/>
    <cellStyle name="20% - Accent4 29 2 2 2 2" xfId="5005" xr:uid="{00000000-0005-0000-0000-000084130000}"/>
    <cellStyle name="20% - Accent4 29 2 2 3" xfId="5006" xr:uid="{00000000-0005-0000-0000-000085130000}"/>
    <cellStyle name="20% - Accent4 29 2 3" xfId="5007" xr:uid="{00000000-0005-0000-0000-000086130000}"/>
    <cellStyle name="20% - Accent4 29 2 3 2" xfId="5008" xr:uid="{00000000-0005-0000-0000-000087130000}"/>
    <cellStyle name="20% - Accent4 29 2 4" xfId="5009" xr:uid="{00000000-0005-0000-0000-000088130000}"/>
    <cellStyle name="20% - Accent4 29 3" xfId="5010" xr:uid="{00000000-0005-0000-0000-000089130000}"/>
    <cellStyle name="20% - Accent4 29 3 2" xfId="5011" xr:uid="{00000000-0005-0000-0000-00008A130000}"/>
    <cellStyle name="20% - Accent4 29 3 2 2" xfId="5012" xr:uid="{00000000-0005-0000-0000-00008B130000}"/>
    <cellStyle name="20% - Accent4 29 3 3" xfId="5013" xr:uid="{00000000-0005-0000-0000-00008C130000}"/>
    <cellStyle name="20% - Accent4 29 4" xfId="5014" xr:uid="{00000000-0005-0000-0000-00008D130000}"/>
    <cellStyle name="20% - Accent4 29 4 2" xfId="5015" xr:uid="{00000000-0005-0000-0000-00008E130000}"/>
    <cellStyle name="20% - Accent4 29 5" xfId="5016" xr:uid="{00000000-0005-0000-0000-00008F130000}"/>
    <cellStyle name="20% - Accent4 29_draft transactions report_052009_rvsd" xfId="5017" xr:uid="{00000000-0005-0000-0000-000090130000}"/>
    <cellStyle name="20% - Accent4 3" xfId="5018" xr:uid="{00000000-0005-0000-0000-000091130000}"/>
    <cellStyle name="20% - Accent4 3 2" xfId="5019" xr:uid="{00000000-0005-0000-0000-000092130000}"/>
    <cellStyle name="20% - Accent4 3 2 2" xfId="5020" xr:uid="{00000000-0005-0000-0000-000093130000}"/>
    <cellStyle name="20% - Accent4 3 2 2 2" xfId="5021" xr:uid="{00000000-0005-0000-0000-000094130000}"/>
    <cellStyle name="20% - Accent4 3 2 2 2 2" xfId="5022" xr:uid="{00000000-0005-0000-0000-000095130000}"/>
    <cellStyle name="20% - Accent4 3 2 2 2 2 2" xfId="5023" xr:uid="{00000000-0005-0000-0000-000096130000}"/>
    <cellStyle name="20% - Accent4 3 2 2 2 3" xfId="5024" xr:uid="{00000000-0005-0000-0000-000097130000}"/>
    <cellStyle name="20% - Accent4 3 2 2 3" xfId="5025" xr:uid="{00000000-0005-0000-0000-000098130000}"/>
    <cellStyle name="20% - Accent4 3 2 2 3 2" xfId="5026" xr:uid="{00000000-0005-0000-0000-000099130000}"/>
    <cellStyle name="20% - Accent4 3 2 2 4" xfId="5027" xr:uid="{00000000-0005-0000-0000-00009A130000}"/>
    <cellStyle name="20% - Accent4 3 2 3" xfId="5028" xr:uid="{00000000-0005-0000-0000-00009B130000}"/>
    <cellStyle name="20% - Accent4 3 2 3 2" xfId="5029" xr:uid="{00000000-0005-0000-0000-00009C130000}"/>
    <cellStyle name="20% - Accent4 3 2 3 2 2" xfId="5030" xr:uid="{00000000-0005-0000-0000-00009D130000}"/>
    <cellStyle name="20% - Accent4 3 2 3 3" xfId="5031" xr:uid="{00000000-0005-0000-0000-00009E130000}"/>
    <cellStyle name="20% - Accent4 3 2 4" xfId="5032" xr:uid="{00000000-0005-0000-0000-00009F130000}"/>
    <cellStyle name="20% - Accent4 3 2 4 2" xfId="5033" xr:uid="{00000000-0005-0000-0000-0000A0130000}"/>
    <cellStyle name="20% - Accent4 3 2 5" xfId="5034" xr:uid="{00000000-0005-0000-0000-0000A1130000}"/>
    <cellStyle name="20% - Accent4 3 2_draft transactions report_052009_rvsd" xfId="5035" xr:uid="{00000000-0005-0000-0000-0000A2130000}"/>
    <cellStyle name="20% - Accent4 3 3" xfId="5036" xr:uid="{00000000-0005-0000-0000-0000A3130000}"/>
    <cellStyle name="20% - Accent4 3 3 2" xfId="5037" xr:uid="{00000000-0005-0000-0000-0000A4130000}"/>
    <cellStyle name="20% - Accent4 3 3 2 2" xfId="5038" xr:uid="{00000000-0005-0000-0000-0000A5130000}"/>
    <cellStyle name="20% - Accent4 3 3 2 2 2" xfId="5039" xr:uid="{00000000-0005-0000-0000-0000A6130000}"/>
    <cellStyle name="20% - Accent4 3 3 2 3" xfId="5040" xr:uid="{00000000-0005-0000-0000-0000A7130000}"/>
    <cellStyle name="20% - Accent4 3 3 3" xfId="5041" xr:uid="{00000000-0005-0000-0000-0000A8130000}"/>
    <cellStyle name="20% - Accent4 3 3 3 2" xfId="5042" xr:uid="{00000000-0005-0000-0000-0000A9130000}"/>
    <cellStyle name="20% - Accent4 3 3 4" xfId="5043" xr:uid="{00000000-0005-0000-0000-0000AA130000}"/>
    <cellStyle name="20% - Accent4 3 4" xfId="5044" xr:uid="{00000000-0005-0000-0000-0000AB130000}"/>
    <cellStyle name="20% - Accent4 3 4 2" xfId="5045" xr:uid="{00000000-0005-0000-0000-0000AC130000}"/>
    <cellStyle name="20% - Accent4 3 4 2 2" xfId="5046" xr:uid="{00000000-0005-0000-0000-0000AD130000}"/>
    <cellStyle name="20% - Accent4 3 4 3" xfId="5047" xr:uid="{00000000-0005-0000-0000-0000AE130000}"/>
    <cellStyle name="20% - Accent4 3 5" xfId="5048" xr:uid="{00000000-0005-0000-0000-0000AF130000}"/>
    <cellStyle name="20% - Accent4 3 5 2" xfId="5049" xr:uid="{00000000-0005-0000-0000-0000B0130000}"/>
    <cellStyle name="20% - Accent4 3 6" xfId="5050" xr:uid="{00000000-0005-0000-0000-0000B1130000}"/>
    <cellStyle name="20% - Accent4 3_draft transactions report_052009_rvsd" xfId="5051" xr:uid="{00000000-0005-0000-0000-0000B2130000}"/>
    <cellStyle name="20% - Accent4 30" xfId="5052" xr:uid="{00000000-0005-0000-0000-0000B3130000}"/>
    <cellStyle name="20% - Accent4 30 2" xfId="5053" xr:uid="{00000000-0005-0000-0000-0000B4130000}"/>
    <cellStyle name="20% - Accent4 30 2 2" xfId="5054" xr:uid="{00000000-0005-0000-0000-0000B5130000}"/>
    <cellStyle name="20% - Accent4 30 2 2 2" xfId="5055" xr:uid="{00000000-0005-0000-0000-0000B6130000}"/>
    <cellStyle name="20% - Accent4 30 2 2 2 2" xfId="5056" xr:uid="{00000000-0005-0000-0000-0000B7130000}"/>
    <cellStyle name="20% - Accent4 30 2 2 3" xfId="5057" xr:uid="{00000000-0005-0000-0000-0000B8130000}"/>
    <cellStyle name="20% - Accent4 30 2 3" xfId="5058" xr:uid="{00000000-0005-0000-0000-0000B9130000}"/>
    <cellStyle name="20% - Accent4 30 2 3 2" xfId="5059" xr:uid="{00000000-0005-0000-0000-0000BA130000}"/>
    <cellStyle name="20% - Accent4 30 2 4" xfId="5060" xr:uid="{00000000-0005-0000-0000-0000BB130000}"/>
    <cellStyle name="20% - Accent4 30 3" xfId="5061" xr:uid="{00000000-0005-0000-0000-0000BC130000}"/>
    <cellStyle name="20% - Accent4 30 3 2" xfId="5062" xr:uid="{00000000-0005-0000-0000-0000BD130000}"/>
    <cellStyle name="20% - Accent4 30 3 2 2" xfId="5063" xr:uid="{00000000-0005-0000-0000-0000BE130000}"/>
    <cellStyle name="20% - Accent4 30 3 3" xfId="5064" xr:uid="{00000000-0005-0000-0000-0000BF130000}"/>
    <cellStyle name="20% - Accent4 30 4" xfId="5065" xr:uid="{00000000-0005-0000-0000-0000C0130000}"/>
    <cellStyle name="20% - Accent4 30 4 2" xfId="5066" xr:uid="{00000000-0005-0000-0000-0000C1130000}"/>
    <cellStyle name="20% - Accent4 30 5" xfId="5067" xr:uid="{00000000-0005-0000-0000-0000C2130000}"/>
    <cellStyle name="20% - Accent4 30_draft transactions report_052009_rvsd" xfId="5068" xr:uid="{00000000-0005-0000-0000-0000C3130000}"/>
    <cellStyle name="20% - Accent4 31" xfId="5069" xr:uid="{00000000-0005-0000-0000-0000C4130000}"/>
    <cellStyle name="20% - Accent4 31 2" xfId="5070" xr:uid="{00000000-0005-0000-0000-0000C5130000}"/>
    <cellStyle name="20% - Accent4 31 2 2" xfId="5071" xr:uid="{00000000-0005-0000-0000-0000C6130000}"/>
    <cellStyle name="20% - Accent4 31 2 2 2" xfId="5072" xr:uid="{00000000-0005-0000-0000-0000C7130000}"/>
    <cellStyle name="20% - Accent4 31 2 2 2 2" xfId="5073" xr:uid="{00000000-0005-0000-0000-0000C8130000}"/>
    <cellStyle name="20% - Accent4 31 2 2 3" xfId="5074" xr:uid="{00000000-0005-0000-0000-0000C9130000}"/>
    <cellStyle name="20% - Accent4 31 2 3" xfId="5075" xr:uid="{00000000-0005-0000-0000-0000CA130000}"/>
    <cellStyle name="20% - Accent4 31 2 3 2" xfId="5076" xr:uid="{00000000-0005-0000-0000-0000CB130000}"/>
    <cellStyle name="20% - Accent4 31 2 4" xfId="5077" xr:uid="{00000000-0005-0000-0000-0000CC130000}"/>
    <cellStyle name="20% - Accent4 31 3" xfId="5078" xr:uid="{00000000-0005-0000-0000-0000CD130000}"/>
    <cellStyle name="20% - Accent4 31 3 2" xfId="5079" xr:uid="{00000000-0005-0000-0000-0000CE130000}"/>
    <cellStyle name="20% - Accent4 31 3 2 2" xfId="5080" xr:uid="{00000000-0005-0000-0000-0000CF130000}"/>
    <cellStyle name="20% - Accent4 31 3 3" xfId="5081" xr:uid="{00000000-0005-0000-0000-0000D0130000}"/>
    <cellStyle name="20% - Accent4 31 4" xfId="5082" xr:uid="{00000000-0005-0000-0000-0000D1130000}"/>
    <cellStyle name="20% - Accent4 31 4 2" xfId="5083" xr:uid="{00000000-0005-0000-0000-0000D2130000}"/>
    <cellStyle name="20% - Accent4 31 5" xfId="5084" xr:uid="{00000000-0005-0000-0000-0000D3130000}"/>
    <cellStyle name="20% - Accent4 31_draft transactions report_052009_rvsd" xfId="5085" xr:uid="{00000000-0005-0000-0000-0000D4130000}"/>
    <cellStyle name="20% - Accent4 32" xfId="5086" xr:uid="{00000000-0005-0000-0000-0000D5130000}"/>
    <cellStyle name="20% - Accent4 32 2" xfId="5087" xr:uid="{00000000-0005-0000-0000-0000D6130000}"/>
    <cellStyle name="20% - Accent4 32 2 2" xfId="5088" xr:uid="{00000000-0005-0000-0000-0000D7130000}"/>
    <cellStyle name="20% - Accent4 32 2 2 2" xfId="5089" xr:uid="{00000000-0005-0000-0000-0000D8130000}"/>
    <cellStyle name="20% - Accent4 32 2 2 2 2" xfId="5090" xr:uid="{00000000-0005-0000-0000-0000D9130000}"/>
    <cellStyle name="20% - Accent4 32 2 2 3" xfId="5091" xr:uid="{00000000-0005-0000-0000-0000DA130000}"/>
    <cellStyle name="20% - Accent4 32 2 3" xfId="5092" xr:uid="{00000000-0005-0000-0000-0000DB130000}"/>
    <cellStyle name="20% - Accent4 32 2 3 2" xfId="5093" xr:uid="{00000000-0005-0000-0000-0000DC130000}"/>
    <cellStyle name="20% - Accent4 32 2 4" xfId="5094" xr:uid="{00000000-0005-0000-0000-0000DD130000}"/>
    <cellStyle name="20% - Accent4 32 3" xfId="5095" xr:uid="{00000000-0005-0000-0000-0000DE130000}"/>
    <cellStyle name="20% - Accent4 32 3 2" xfId="5096" xr:uid="{00000000-0005-0000-0000-0000DF130000}"/>
    <cellStyle name="20% - Accent4 32 3 2 2" xfId="5097" xr:uid="{00000000-0005-0000-0000-0000E0130000}"/>
    <cellStyle name="20% - Accent4 32 3 3" xfId="5098" xr:uid="{00000000-0005-0000-0000-0000E1130000}"/>
    <cellStyle name="20% - Accent4 32 4" xfId="5099" xr:uid="{00000000-0005-0000-0000-0000E2130000}"/>
    <cellStyle name="20% - Accent4 32 4 2" xfId="5100" xr:uid="{00000000-0005-0000-0000-0000E3130000}"/>
    <cellStyle name="20% - Accent4 32 5" xfId="5101" xr:uid="{00000000-0005-0000-0000-0000E4130000}"/>
    <cellStyle name="20% - Accent4 32_draft transactions report_052009_rvsd" xfId="5102" xr:uid="{00000000-0005-0000-0000-0000E5130000}"/>
    <cellStyle name="20% - Accent4 33" xfId="5103" xr:uid="{00000000-0005-0000-0000-0000E6130000}"/>
    <cellStyle name="20% - Accent4 33 2" xfId="5104" xr:uid="{00000000-0005-0000-0000-0000E7130000}"/>
    <cellStyle name="20% - Accent4 33 2 2" xfId="5105" xr:uid="{00000000-0005-0000-0000-0000E8130000}"/>
    <cellStyle name="20% - Accent4 33 2 2 2" xfId="5106" xr:uid="{00000000-0005-0000-0000-0000E9130000}"/>
    <cellStyle name="20% - Accent4 33 2 3" xfId="5107" xr:uid="{00000000-0005-0000-0000-0000EA130000}"/>
    <cellStyle name="20% - Accent4 33 3" xfId="5108" xr:uid="{00000000-0005-0000-0000-0000EB130000}"/>
    <cellStyle name="20% - Accent4 33 3 2" xfId="5109" xr:uid="{00000000-0005-0000-0000-0000EC130000}"/>
    <cellStyle name="20% - Accent4 33 4" xfId="5110" xr:uid="{00000000-0005-0000-0000-0000ED130000}"/>
    <cellStyle name="20% - Accent4 34" xfId="5111" xr:uid="{00000000-0005-0000-0000-0000EE130000}"/>
    <cellStyle name="20% - Accent4 34 2" xfId="5112" xr:uid="{00000000-0005-0000-0000-0000EF130000}"/>
    <cellStyle name="20% - Accent4 34 2 2" xfId="5113" xr:uid="{00000000-0005-0000-0000-0000F0130000}"/>
    <cellStyle name="20% - Accent4 34 2 2 2" xfId="5114" xr:uid="{00000000-0005-0000-0000-0000F1130000}"/>
    <cellStyle name="20% - Accent4 34 2 3" xfId="5115" xr:uid="{00000000-0005-0000-0000-0000F2130000}"/>
    <cellStyle name="20% - Accent4 34 3" xfId="5116" xr:uid="{00000000-0005-0000-0000-0000F3130000}"/>
    <cellStyle name="20% - Accent4 34 3 2" xfId="5117" xr:uid="{00000000-0005-0000-0000-0000F4130000}"/>
    <cellStyle name="20% - Accent4 34 4" xfId="5118" xr:uid="{00000000-0005-0000-0000-0000F5130000}"/>
    <cellStyle name="20% - Accent4 35" xfId="5119" xr:uid="{00000000-0005-0000-0000-0000F6130000}"/>
    <cellStyle name="20% - Accent4 35 2" xfId="5120" xr:uid="{00000000-0005-0000-0000-0000F7130000}"/>
    <cellStyle name="20% - Accent4 35 2 2" xfId="5121" xr:uid="{00000000-0005-0000-0000-0000F8130000}"/>
    <cellStyle name="20% - Accent4 35 2 2 2" xfId="5122" xr:uid="{00000000-0005-0000-0000-0000F9130000}"/>
    <cellStyle name="20% - Accent4 35 2 3" xfId="5123" xr:uid="{00000000-0005-0000-0000-0000FA130000}"/>
    <cellStyle name="20% - Accent4 35 3" xfId="5124" xr:uid="{00000000-0005-0000-0000-0000FB130000}"/>
    <cellStyle name="20% - Accent4 35 3 2" xfId="5125" xr:uid="{00000000-0005-0000-0000-0000FC130000}"/>
    <cellStyle name="20% - Accent4 35 4" xfId="5126" xr:uid="{00000000-0005-0000-0000-0000FD130000}"/>
    <cellStyle name="20% - Accent4 36" xfId="5127" xr:uid="{00000000-0005-0000-0000-0000FE130000}"/>
    <cellStyle name="20% - Accent4 36 2" xfId="5128" xr:uid="{00000000-0005-0000-0000-0000FF130000}"/>
    <cellStyle name="20% - Accent4 36 2 2" xfId="5129" xr:uid="{00000000-0005-0000-0000-000000140000}"/>
    <cellStyle name="20% - Accent4 36 2 2 2" xfId="5130" xr:uid="{00000000-0005-0000-0000-000001140000}"/>
    <cellStyle name="20% - Accent4 36 2 3" xfId="5131" xr:uid="{00000000-0005-0000-0000-000002140000}"/>
    <cellStyle name="20% - Accent4 36 3" xfId="5132" xr:uid="{00000000-0005-0000-0000-000003140000}"/>
    <cellStyle name="20% - Accent4 36 3 2" xfId="5133" xr:uid="{00000000-0005-0000-0000-000004140000}"/>
    <cellStyle name="20% - Accent4 36 4" xfId="5134" xr:uid="{00000000-0005-0000-0000-000005140000}"/>
    <cellStyle name="20% - Accent4 37" xfId="5135" xr:uid="{00000000-0005-0000-0000-000006140000}"/>
    <cellStyle name="20% - Accent4 37 2" xfId="5136" xr:uid="{00000000-0005-0000-0000-000007140000}"/>
    <cellStyle name="20% - Accent4 37 2 2" xfId="5137" xr:uid="{00000000-0005-0000-0000-000008140000}"/>
    <cellStyle name="20% - Accent4 37 2 2 2" xfId="5138" xr:uid="{00000000-0005-0000-0000-000009140000}"/>
    <cellStyle name="20% - Accent4 37 2 3" xfId="5139" xr:uid="{00000000-0005-0000-0000-00000A140000}"/>
    <cellStyle name="20% - Accent4 37 3" xfId="5140" xr:uid="{00000000-0005-0000-0000-00000B140000}"/>
    <cellStyle name="20% - Accent4 37 3 2" xfId="5141" xr:uid="{00000000-0005-0000-0000-00000C140000}"/>
    <cellStyle name="20% - Accent4 37 4" xfId="5142" xr:uid="{00000000-0005-0000-0000-00000D140000}"/>
    <cellStyle name="20% - Accent4 38" xfId="5143" xr:uid="{00000000-0005-0000-0000-00000E140000}"/>
    <cellStyle name="20% - Accent4 38 2" xfId="5144" xr:uid="{00000000-0005-0000-0000-00000F140000}"/>
    <cellStyle name="20% - Accent4 38 2 2" xfId="5145" xr:uid="{00000000-0005-0000-0000-000010140000}"/>
    <cellStyle name="20% - Accent4 38 2 2 2" xfId="5146" xr:uid="{00000000-0005-0000-0000-000011140000}"/>
    <cellStyle name="20% - Accent4 38 2 3" xfId="5147" xr:uid="{00000000-0005-0000-0000-000012140000}"/>
    <cellStyle name="20% - Accent4 38 3" xfId="5148" xr:uid="{00000000-0005-0000-0000-000013140000}"/>
    <cellStyle name="20% - Accent4 38 3 2" xfId="5149" xr:uid="{00000000-0005-0000-0000-000014140000}"/>
    <cellStyle name="20% - Accent4 38 4" xfId="5150" xr:uid="{00000000-0005-0000-0000-000015140000}"/>
    <cellStyle name="20% - Accent4 39" xfId="5151" xr:uid="{00000000-0005-0000-0000-000016140000}"/>
    <cellStyle name="20% - Accent4 39 2" xfId="5152" xr:uid="{00000000-0005-0000-0000-000017140000}"/>
    <cellStyle name="20% - Accent4 39 2 2" xfId="5153" xr:uid="{00000000-0005-0000-0000-000018140000}"/>
    <cellStyle name="20% - Accent4 39 2 2 2" xfId="5154" xr:uid="{00000000-0005-0000-0000-000019140000}"/>
    <cellStyle name="20% - Accent4 39 2 3" xfId="5155" xr:uid="{00000000-0005-0000-0000-00001A140000}"/>
    <cellStyle name="20% - Accent4 39 3" xfId="5156" xr:uid="{00000000-0005-0000-0000-00001B140000}"/>
    <cellStyle name="20% - Accent4 39 3 2" xfId="5157" xr:uid="{00000000-0005-0000-0000-00001C140000}"/>
    <cellStyle name="20% - Accent4 39 4" xfId="5158" xr:uid="{00000000-0005-0000-0000-00001D140000}"/>
    <cellStyle name="20% - Accent4 4" xfId="5159" xr:uid="{00000000-0005-0000-0000-00001E140000}"/>
    <cellStyle name="20% - Accent4 4 2" xfId="5160" xr:uid="{00000000-0005-0000-0000-00001F140000}"/>
    <cellStyle name="20% - Accent4 4 2 2" xfId="5161" xr:uid="{00000000-0005-0000-0000-000020140000}"/>
    <cellStyle name="20% - Accent4 4 2 2 2" xfId="5162" xr:uid="{00000000-0005-0000-0000-000021140000}"/>
    <cellStyle name="20% - Accent4 4 2 2 2 2" xfId="5163" xr:uid="{00000000-0005-0000-0000-000022140000}"/>
    <cellStyle name="20% - Accent4 4 2 2 2 2 2" xfId="5164" xr:uid="{00000000-0005-0000-0000-000023140000}"/>
    <cellStyle name="20% - Accent4 4 2 2 2 3" xfId="5165" xr:uid="{00000000-0005-0000-0000-000024140000}"/>
    <cellStyle name="20% - Accent4 4 2 2 3" xfId="5166" xr:uid="{00000000-0005-0000-0000-000025140000}"/>
    <cellStyle name="20% - Accent4 4 2 2 3 2" xfId="5167" xr:uid="{00000000-0005-0000-0000-000026140000}"/>
    <cellStyle name="20% - Accent4 4 2 2 4" xfId="5168" xr:uid="{00000000-0005-0000-0000-000027140000}"/>
    <cellStyle name="20% - Accent4 4 2 3" xfId="5169" xr:uid="{00000000-0005-0000-0000-000028140000}"/>
    <cellStyle name="20% - Accent4 4 2 3 2" xfId="5170" xr:uid="{00000000-0005-0000-0000-000029140000}"/>
    <cellStyle name="20% - Accent4 4 2 3 2 2" xfId="5171" xr:uid="{00000000-0005-0000-0000-00002A140000}"/>
    <cellStyle name="20% - Accent4 4 2 3 3" xfId="5172" xr:uid="{00000000-0005-0000-0000-00002B140000}"/>
    <cellStyle name="20% - Accent4 4 2 4" xfId="5173" xr:uid="{00000000-0005-0000-0000-00002C140000}"/>
    <cellStyle name="20% - Accent4 4 2 4 2" xfId="5174" xr:uid="{00000000-0005-0000-0000-00002D140000}"/>
    <cellStyle name="20% - Accent4 4 2 5" xfId="5175" xr:uid="{00000000-0005-0000-0000-00002E140000}"/>
    <cellStyle name="20% - Accent4 4 2_draft transactions report_052009_rvsd" xfId="5176" xr:uid="{00000000-0005-0000-0000-00002F140000}"/>
    <cellStyle name="20% - Accent4 4 3" xfId="5177" xr:uid="{00000000-0005-0000-0000-000030140000}"/>
    <cellStyle name="20% - Accent4 4 3 2" xfId="5178" xr:uid="{00000000-0005-0000-0000-000031140000}"/>
    <cellStyle name="20% - Accent4 4 3 2 2" xfId="5179" xr:uid="{00000000-0005-0000-0000-000032140000}"/>
    <cellStyle name="20% - Accent4 4 3 2 2 2" xfId="5180" xr:uid="{00000000-0005-0000-0000-000033140000}"/>
    <cellStyle name="20% - Accent4 4 3 2 3" xfId="5181" xr:uid="{00000000-0005-0000-0000-000034140000}"/>
    <cellStyle name="20% - Accent4 4 3 3" xfId="5182" xr:uid="{00000000-0005-0000-0000-000035140000}"/>
    <cellStyle name="20% - Accent4 4 3 3 2" xfId="5183" xr:uid="{00000000-0005-0000-0000-000036140000}"/>
    <cellStyle name="20% - Accent4 4 3 4" xfId="5184" xr:uid="{00000000-0005-0000-0000-000037140000}"/>
    <cellStyle name="20% - Accent4 4 4" xfId="5185" xr:uid="{00000000-0005-0000-0000-000038140000}"/>
    <cellStyle name="20% - Accent4 4 4 2" xfId="5186" xr:uid="{00000000-0005-0000-0000-000039140000}"/>
    <cellStyle name="20% - Accent4 4 4 2 2" xfId="5187" xr:uid="{00000000-0005-0000-0000-00003A140000}"/>
    <cellStyle name="20% - Accent4 4 4 3" xfId="5188" xr:uid="{00000000-0005-0000-0000-00003B140000}"/>
    <cellStyle name="20% - Accent4 4 5" xfId="5189" xr:uid="{00000000-0005-0000-0000-00003C140000}"/>
    <cellStyle name="20% - Accent4 4 5 2" xfId="5190" xr:uid="{00000000-0005-0000-0000-00003D140000}"/>
    <cellStyle name="20% - Accent4 4 6" xfId="5191" xr:uid="{00000000-0005-0000-0000-00003E140000}"/>
    <cellStyle name="20% - Accent4 4_draft transactions report_052009_rvsd" xfId="5192" xr:uid="{00000000-0005-0000-0000-00003F140000}"/>
    <cellStyle name="20% - Accent4 40" xfId="5193" xr:uid="{00000000-0005-0000-0000-000040140000}"/>
    <cellStyle name="20% - Accent4 40 2" xfId="5194" xr:uid="{00000000-0005-0000-0000-000041140000}"/>
    <cellStyle name="20% - Accent4 40 2 2" xfId="5195" xr:uid="{00000000-0005-0000-0000-000042140000}"/>
    <cellStyle name="20% - Accent4 40 2 2 2" xfId="5196" xr:uid="{00000000-0005-0000-0000-000043140000}"/>
    <cellStyle name="20% - Accent4 40 2 3" xfId="5197" xr:uid="{00000000-0005-0000-0000-000044140000}"/>
    <cellStyle name="20% - Accent4 40 3" xfId="5198" xr:uid="{00000000-0005-0000-0000-000045140000}"/>
    <cellStyle name="20% - Accent4 40 3 2" xfId="5199" xr:uid="{00000000-0005-0000-0000-000046140000}"/>
    <cellStyle name="20% - Accent4 40 4" xfId="5200" xr:uid="{00000000-0005-0000-0000-000047140000}"/>
    <cellStyle name="20% - Accent4 41" xfId="5201" xr:uid="{00000000-0005-0000-0000-000048140000}"/>
    <cellStyle name="20% - Accent4 41 2" xfId="5202" xr:uid="{00000000-0005-0000-0000-000049140000}"/>
    <cellStyle name="20% - Accent4 41 2 2" xfId="5203" xr:uid="{00000000-0005-0000-0000-00004A140000}"/>
    <cellStyle name="20% - Accent4 41 2 2 2" xfId="5204" xr:uid="{00000000-0005-0000-0000-00004B140000}"/>
    <cellStyle name="20% - Accent4 41 2 3" xfId="5205" xr:uid="{00000000-0005-0000-0000-00004C140000}"/>
    <cellStyle name="20% - Accent4 41 3" xfId="5206" xr:uid="{00000000-0005-0000-0000-00004D140000}"/>
    <cellStyle name="20% - Accent4 41 3 2" xfId="5207" xr:uid="{00000000-0005-0000-0000-00004E140000}"/>
    <cellStyle name="20% - Accent4 41 4" xfId="5208" xr:uid="{00000000-0005-0000-0000-00004F140000}"/>
    <cellStyle name="20% - Accent4 42" xfId="5209" xr:uid="{00000000-0005-0000-0000-000050140000}"/>
    <cellStyle name="20% - Accent4 42 2" xfId="5210" xr:uid="{00000000-0005-0000-0000-000051140000}"/>
    <cellStyle name="20% - Accent4 42 2 2" xfId="5211" xr:uid="{00000000-0005-0000-0000-000052140000}"/>
    <cellStyle name="20% - Accent4 42 2 2 2" xfId="5212" xr:uid="{00000000-0005-0000-0000-000053140000}"/>
    <cellStyle name="20% - Accent4 42 2 3" xfId="5213" xr:uid="{00000000-0005-0000-0000-000054140000}"/>
    <cellStyle name="20% - Accent4 42 3" xfId="5214" xr:uid="{00000000-0005-0000-0000-000055140000}"/>
    <cellStyle name="20% - Accent4 42 3 2" xfId="5215" xr:uid="{00000000-0005-0000-0000-000056140000}"/>
    <cellStyle name="20% - Accent4 42 4" xfId="5216" xr:uid="{00000000-0005-0000-0000-000057140000}"/>
    <cellStyle name="20% - Accent4 43" xfId="5217" xr:uid="{00000000-0005-0000-0000-000058140000}"/>
    <cellStyle name="20% - Accent4 43 2" xfId="5218" xr:uid="{00000000-0005-0000-0000-000059140000}"/>
    <cellStyle name="20% - Accent4 43 2 2" xfId="5219" xr:uid="{00000000-0005-0000-0000-00005A140000}"/>
    <cellStyle name="20% - Accent4 43 2 2 2" xfId="5220" xr:uid="{00000000-0005-0000-0000-00005B140000}"/>
    <cellStyle name="20% - Accent4 43 2 3" xfId="5221" xr:uid="{00000000-0005-0000-0000-00005C140000}"/>
    <cellStyle name="20% - Accent4 43 3" xfId="5222" xr:uid="{00000000-0005-0000-0000-00005D140000}"/>
    <cellStyle name="20% - Accent4 43 3 2" xfId="5223" xr:uid="{00000000-0005-0000-0000-00005E140000}"/>
    <cellStyle name="20% - Accent4 43 4" xfId="5224" xr:uid="{00000000-0005-0000-0000-00005F140000}"/>
    <cellStyle name="20% - Accent4 44" xfId="5225" xr:uid="{00000000-0005-0000-0000-000060140000}"/>
    <cellStyle name="20% - Accent4 44 2" xfId="5226" xr:uid="{00000000-0005-0000-0000-000061140000}"/>
    <cellStyle name="20% - Accent4 44 2 2" xfId="5227" xr:uid="{00000000-0005-0000-0000-000062140000}"/>
    <cellStyle name="20% - Accent4 44 2 2 2" xfId="5228" xr:uid="{00000000-0005-0000-0000-000063140000}"/>
    <cellStyle name="20% - Accent4 44 2 3" xfId="5229" xr:uid="{00000000-0005-0000-0000-000064140000}"/>
    <cellStyle name="20% - Accent4 44 3" xfId="5230" xr:uid="{00000000-0005-0000-0000-000065140000}"/>
    <cellStyle name="20% - Accent4 44 3 2" xfId="5231" xr:uid="{00000000-0005-0000-0000-000066140000}"/>
    <cellStyle name="20% - Accent4 44 4" xfId="5232" xr:uid="{00000000-0005-0000-0000-000067140000}"/>
    <cellStyle name="20% - Accent4 45" xfId="5233" xr:uid="{00000000-0005-0000-0000-000068140000}"/>
    <cellStyle name="20% - Accent4 45 2" xfId="5234" xr:uid="{00000000-0005-0000-0000-000069140000}"/>
    <cellStyle name="20% - Accent4 45 2 2" xfId="5235" xr:uid="{00000000-0005-0000-0000-00006A140000}"/>
    <cellStyle name="20% - Accent4 45 2 2 2" xfId="5236" xr:uid="{00000000-0005-0000-0000-00006B140000}"/>
    <cellStyle name="20% - Accent4 45 2 3" xfId="5237" xr:uid="{00000000-0005-0000-0000-00006C140000}"/>
    <cellStyle name="20% - Accent4 45 3" xfId="5238" xr:uid="{00000000-0005-0000-0000-00006D140000}"/>
    <cellStyle name="20% - Accent4 45 3 2" xfId="5239" xr:uid="{00000000-0005-0000-0000-00006E140000}"/>
    <cellStyle name="20% - Accent4 45 4" xfId="5240" xr:uid="{00000000-0005-0000-0000-00006F140000}"/>
    <cellStyle name="20% - Accent4 46" xfId="5241" xr:uid="{00000000-0005-0000-0000-000070140000}"/>
    <cellStyle name="20% - Accent4 46 2" xfId="5242" xr:uid="{00000000-0005-0000-0000-000071140000}"/>
    <cellStyle name="20% - Accent4 46 2 2" xfId="5243" xr:uid="{00000000-0005-0000-0000-000072140000}"/>
    <cellStyle name="20% - Accent4 46 2 2 2" xfId="5244" xr:uid="{00000000-0005-0000-0000-000073140000}"/>
    <cellStyle name="20% - Accent4 46 2 3" xfId="5245" xr:uid="{00000000-0005-0000-0000-000074140000}"/>
    <cellStyle name="20% - Accent4 46 3" xfId="5246" xr:uid="{00000000-0005-0000-0000-000075140000}"/>
    <cellStyle name="20% - Accent4 46 3 2" xfId="5247" xr:uid="{00000000-0005-0000-0000-000076140000}"/>
    <cellStyle name="20% - Accent4 46 4" xfId="5248" xr:uid="{00000000-0005-0000-0000-000077140000}"/>
    <cellStyle name="20% - Accent4 47" xfId="5249" xr:uid="{00000000-0005-0000-0000-000078140000}"/>
    <cellStyle name="20% - Accent4 47 2" xfId="5250" xr:uid="{00000000-0005-0000-0000-000079140000}"/>
    <cellStyle name="20% - Accent4 47 2 2" xfId="5251" xr:uid="{00000000-0005-0000-0000-00007A140000}"/>
    <cellStyle name="20% - Accent4 47 2 2 2" xfId="5252" xr:uid="{00000000-0005-0000-0000-00007B140000}"/>
    <cellStyle name="20% - Accent4 47 2 3" xfId="5253" xr:uid="{00000000-0005-0000-0000-00007C140000}"/>
    <cellStyle name="20% - Accent4 47 3" xfId="5254" xr:uid="{00000000-0005-0000-0000-00007D140000}"/>
    <cellStyle name="20% - Accent4 47 3 2" xfId="5255" xr:uid="{00000000-0005-0000-0000-00007E140000}"/>
    <cellStyle name="20% - Accent4 47 4" xfId="5256" xr:uid="{00000000-0005-0000-0000-00007F140000}"/>
    <cellStyle name="20% - Accent4 48" xfId="5257" xr:uid="{00000000-0005-0000-0000-000080140000}"/>
    <cellStyle name="20% - Accent4 48 2" xfId="5258" xr:uid="{00000000-0005-0000-0000-000081140000}"/>
    <cellStyle name="20% - Accent4 48 2 2" xfId="5259" xr:uid="{00000000-0005-0000-0000-000082140000}"/>
    <cellStyle name="20% - Accent4 48 2 2 2" xfId="5260" xr:uid="{00000000-0005-0000-0000-000083140000}"/>
    <cellStyle name="20% - Accent4 48 2 3" xfId="5261" xr:uid="{00000000-0005-0000-0000-000084140000}"/>
    <cellStyle name="20% - Accent4 48 3" xfId="5262" xr:uid="{00000000-0005-0000-0000-000085140000}"/>
    <cellStyle name="20% - Accent4 48 3 2" xfId="5263" xr:uid="{00000000-0005-0000-0000-000086140000}"/>
    <cellStyle name="20% - Accent4 48 4" xfId="5264" xr:uid="{00000000-0005-0000-0000-000087140000}"/>
    <cellStyle name="20% - Accent4 49" xfId="5265" xr:uid="{00000000-0005-0000-0000-000088140000}"/>
    <cellStyle name="20% - Accent4 49 2" xfId="5266" xr:uid="{00000000-0005-0000-0000-000089140000}"/>
    <cellStyle name="20% - Accent4 49 2 2" xfId="5267" xr:uid="{00000000-0005-0000-0000-00008A140000}"/>
    <cellStyle name="20% - Accent4 49 2 2 2" xfId="5268" xr:uid="{00000000-0005-0000-0000-00008B140000}"/>
    <cellStyle name="20% - Accent4 49 2 3" xfId="5269" xr:uid="{00000000-0005-0000-0000-00008C140000}"/>
    <cellStyle name="20% - Accent4 49 3" xfId="5270" xr:uid="{00000000-0005-0000-0000-00008D140000}"/>
    <cellStyle name="20% - Accent4 49 3 2" xfId="5271" xr:uid="{00000000-0005-0000-0000-00008E140000}"/>
    <cellStyle name="20% - Accent4 49 4" xfId="5272" xr:uid="{00000000-0005-0000-0000-00008F140000}"/>
    <cellStyle name="20% - Accent4 5" xfId="5273" xr:uid="{00000000-0005-0000-0000-000090140000}"/>
    <cellStyle name="20% - Accent4 5 2" xfId="5274" xr:uid="{00000000-0005-0000-0000-000091140000}"/>
    <cellStyle name="20% - Accent4 5 2 2" xfId="5275" xr:uid="{00000000-0005-0000-0000-000092140000}"/>
    <cellStyle name="20% - Accent4 5 2 2 2" xfId="5276" xr:uid="{00000000-0005-0000-0000-000093140000}"/>
    <cellStyle name="20% - Accent4 5 2 2 2 2" xfId="5277" xr:uid="{00000000-0005-0000-0000-000094140000}"/>
    <cellStyle name="20% - Accent4 5 2 2 2 2 2" xfId="5278" xr:uid="{00000000-0005-0000-0000-000095140000}"/>
    <cellStyle name="20% - Accent4 5 2 2 2 3" xfId="5279" xr:uid="{00000000-0005-0000-0000-000096140000}"/>
    <cellStyle name="20% - Accent4 5 2 2 3" xfId="5280" xr:uid="{00000000-0005-0000-0000-000097140000}"/>
    <cellStyle name="20% - Accent4 5 2 2 3 2" xfId="5281" xr:uid="{00000000-0005-0000-0000-000098140000}"/>
    <cellStyle name="20% - Accent4 5 2 2 4" xfId="5282" xr:uid="{00000000-0005-0000-0000-000099140000}"/>
    <cellStyle name="20% - Accent4 5 2 3" xfId="5283" xr:uid="{00000000-0005-0000-0000-00009A140000}"/>
    <cellStyle name="20% - Accent4 5 2 3 2" xfId="5284" xr:uid="{00000000-0005-0000-0000-00009B140000}"/>
    <cellStyle name="20% - Accent4 5 2 3 2 2" xfId="5285" xr:uid="{00000000-0005-0000-0000-00009C140000}"/>
    <cellStyle name="20% - Accent4 5 2 3 3" xfId="5286" xr:uid="{00000000-0005-0000-0000-00009D140000}"/>
    <cellStyle name="20% - Accent4 5 2 4" xfId="5287" xr:uid="{00000000-0005-0000-0000-00009E140000}"/>
    <cellStyle name="20% - Accent4 5 2 4 2" xfId="5288" xr:uid="{00000000-0005-0000-0000-00009F140000}"/>
    <cellStyle name="20% - Accent4 5 2 5" xfId="5289" xr:uid="{00000000-0005-0000-0000-0000A0140000}"/>
    <cellStyle name="20% - Accent4 5 2_draft transactions report_052009_rvsd" xfId="5290" xr:uid="{00000000-0005-0000-0000-0000A1140000}"/>
    <cellStyle name="20% - Accent4 5 3" xfId="5291" xr:uid="{00000000-0005-0000-0000-0000A2140000}"/>
    <cellStyle name="20% - Accent4 5 3 2" xfId="5292" xr:uid="{00000000-0005-0000-0000-0000A3140000}"/>
    <cellStyle name="20% - Accent4 5 3 2 2" xfId="5293" xr:uid="{00000000-0005-0000-0000-0000A4140000}"/>
    <cellStyle name="20% - Accent4 5 3 2 2 2" xfId="5294" xr:uid="{00000000-0005-0000-0000-0000A5140000}"/>
    <cellStyle name="20% - Accent4 5 3 2 3" xfId="5295" xr:uid="{00000000-0005-0000-0000-0000A6140000}"/>
    <cellStyle name="20% - Accent4 5 3 3" xfId="5296" xr:uid="{00000000-0005-0000-0000-0000A7140000}"/>
    <cellStyle name="20% - Accent4 5 3 3 2" xfId="5297" xr:uid="{00000000-0005-0000-0000-0000A8140000}"/>
    <cellStyle name="20% - Accent4 5 3 4" xfId="5298" xr:uid="{00000000-0005-0000-0000-0000A9140000}"/>
    <cellStyle name="20% - Accent4 5 4" xfId="5299" xr:uid="{00000000-0005-0000-0000-0000AA140000}"/>
    <cellStyle name="20% - Accent4 5 4 2" xfId="5300" xr:uid="{00000000-0005-0000-0000-0000AB140000}"/>
    <cellStyle name="20% - Accent4 5 4 2 2" xfId="5301" xr:uid="{00000000-0005-0000-0000-0000AC140000}"/>
    <cellStyle name="20% - Accent4 5 4 3" xfId="5302" xr:uid="{00000000-0005-0000-0000-0000AD140000}"/>
    <cellStyle name="20% - Accent4 5 5" xfId="5303" xr:uid="{00000000-0005-0000-0000-0000AE140000}"/>
    <cellStyle name="20% - Accent4 5 5 2" xfId="5304" xr:uid="{00000000-0005-0000-0000-0000AF140000}"/>
    <cellStyle name="20% - Accent4 5 6" xfId="5305" xr:uid="{00000000-0005-0000-0000-0000B0140000}"/>
    <cellStyle name="20% - Accent4 5_draft transactions report_052009_rvsd" xfId="5306" xr:uid="{00000000-0005-0000-0000-0000B1140000}"/>
    <cellStyle name="20% - Accent4 50" xfId="5307" xr:uid="{00000000-0005-0000-0000-0000B2140000}"/>
    <cellStyle name="20% - Accent4 50 2" xfId="5308" xr:uid="{00000000-0005-0000-0000-0000B3140000}"/>
    <cellStyle name="20% - Accent4 50 2 2" xfId="5309" xr:uid="{00000000-0005-0000-0000-0000B4140000}"/>
    <cellStyle name="20% - Accent4 50 2 2 2" xfId="5310" xr:uid="{00000000-0005-0000-0000-0000B5140000}"/>
    <cellStyle name="20% - Accent4 50 2 3" xfId="5311" xr:uid="{00000000-0005-0000-0000-0000B6140000}"/>
    <cellStyle name="20% - Accent4 50 3" xfId="5312" xr:uid="{00000000-0005-0000-0000-0000B7140000}"/>
    <cellStyle name="20% - Accent4 50 3 2" xfId="5313" xr:uid="{00000000-0005-0000-0000-0000B8140000}"/>
    <cellStyle name="20% - Accent4 50 4" xfId="5314" xr:uid="{00000000-0005-0000-0000-0000B9140000}"/>
    <cellStyle name="20% - Accent4 51" xfId="5315" xr:uid="{00000000-0005-0000-0000-0000BA140000}"/>
    <cellStyle name="20% - Accent4 51 2" xfId="5316" xr:uid="{00000000-0005-0000-0000-0000BB140000}"/>
    <cellStyle name="20% - Accent4 51 2 2" xfId="5317" xr:uid="{00000000-0005-0000-0000-0000BC140000}"/>
    <cellStyle name="20% - Accent4 51 2 2 2" xfId="5318" xr:uid="{00000000-0005-0000-0000-0000BD140000}"/>
    <cellStyle name="20% - Accent4 51 2 3" xfId="5319" xr:uid="{00000000-0005-0000-0000-0000BE140000}"/>
    <cellStyle name="20% - Accent4 51 3" xfId="5320" xr:uid="{00000000-0005-0000-0000-0000BF140000}"/>
    <cellStyle name="20% - Accent4 51 3 2" xfId="5321" xr:uid="{00000000-0005-0000-0000-0000C0140000}"/>
    <cellStyle name="20% - Accent4 51 4" xfId="5322" xr:uid="{00000000-0005-0000-0000-0000C1140000}"/>
    <cellStyle name="20% - Accent4 52" xfId="5323" xr:uid="{00000000-0005-0000-0000-0000C2140000}"/>
    <cellStyle name="20% - Accent4 52 2" xfId="5324" xr:uid="{00000000-0005-0000-0000-0000C3140000}"/>
    <cellStyle name="20% - Accent4 52 2 2" xfId="5325" xr:uid="{00000000-0005-0000-0000-0000C4140000}"/>
    <cellStyle name="20% - Accent4 52 2 2 2" xfId="5326" xr:uid="{00000000-0005-0000-0000-0000C5140000}"/>
    <cellStyle name="20% - Accent4 52 2 3" xfId="5327" xr:uid="{00000000-0005-0000-0000-0000C6140000}"/>
    <cellStyle name="20% - Accent4 52 3" xfId="5328" xr:uid="{00000000-0005-0000-0000-0000C7140000}"/>
    <cellStyle name="20% - Accent4 52 3 2" xfId="5329" xr:uid="{00000000-0005-0000-0000-0000C8140000}"/>
    <cellStyle name="20% - Accent4 52 4" xfId="5330" xr:uid="{00000000-0005-0000-0000-0000C9140000}"/>
    <cellStyle name="20% - Accent4 53" xfId="5331" xr:uid="{00000000-0005-0000-0000-0000CA140000}"/>
    <cellStyle name="20% - Accent4 53 2" xfId="5332" xr:uid="{00000000-0005-0000-0000-0000CB140000}"/>
    <cellStyle name="20% - Accent4 53 2 2" xfId="5333" xr:uid="{00000000-0005-0000-0000-0000CC140000}"/>
    <cellStyle name="20% - Accent4 53 2 2 2" xfId="5334" xr:uid="{00000000-0005-0000-0000-0000CD140000}"/>
    <cellStyle name="20% - Accent4 53 2 3" xfId="5335" xr:uid="{00000000-0005-0000-0000-0000CE140000}"/>
    <cellStyle name="20% - Accent4 53 3" xfId="5336" xr:uid="{00000000-0005-0000-0000-0000CF140000}"/>
    <cellStyle name="20% - Accent4 53 3 2" xfId="5337" xr:uid="{00000000-0005-0000-0000-0000D0140000}"/>
    <cellStyle name="20% - Accent4 53 4" xfId="5338" xr:uid="{00000000-0005-0000-0000-0000D1140000}"/>
    <cellStyle name="20% - Accent4 54" xfId="5339" xr:uid="{00000000-0005-0000-0000-0000D2140000}"/>
    <cellStyle name="20% - Accent4 54 2" xfId="5340" xr:uid="{00000000-0005-0000-0000-0000D3140000}"/>
    <cellStyle name="20% - Accent4 54 2 2" xfId="5341" xr:uid="{00000000-0005-0000-0000-0000D4140000}"/>
    <cellStyle name="20% - Accent4 54 2 2 2" xfId="5342" xr:uid="{00000000-0005-0000-0000-0000D5140000}"/>
    <cellStyle name="20% - Accent4 54 2 3" xfId="5343" xr:uid="{00000000-0005-0000-0000-0000D6140000}"/>
    <cellStyle name="20% - Accent4 54 3" xfId="5344" xr:uid="{00000000-0005-0000-0000-0000D7140000}"/>
    <cellStyle name="20% - Accent4 54 3 2" xfId="5345" xr:uid="{00000000-0005-0000-0000-0000D8140000}"/>
    <cellStyle name="20% - Accent4 54 4" xfId="5346" xr:uid="{00000000-0005-0000-0000-0000D9140000}"/>
    <cellStyle name="20% - Accent4 55" xfId="5347" xr:uid="{00000000-0005-0000-0000-0000DA140000}"/>
    <cellStyle name="20% - Accent4 55 2" xfId="5348" xr:uid="{00000000-0005-0000-0000-0000DB140000}"/>
    <cellStyle name="20% - Accent4 55 2 2" xfId="5349" xr:uid="{00000000-0005-0000-0000-0000DC140000}"/>
    <cellStyle name="20% - Accent4 55 2 2 2" xfId="5350" xr:uid="{00000000-0005-0000-0000-0000DD140000}"/>
    <cellStyle name="20% - Accent4 55 2 3" xfId="5351" xr:uid="{00000000-0005-0000-0000-0000DE140000}"/>
    <cellStyle name="20% - Accent4 55 3" xfId="5352" xr:uid="{00000000-0005-0000-0000-0000DF140000}"/>
    <cellStyle name="20% - Accent4 55 3 2" xfId="5353" xr:uid="{00000000-0005-0000-0000-0000E0140000}"/>
    <cellStyle name="20% - Accent4 55 4" xfId="5354" xr:uid="{00000000-0005-0000-0000-0000E1140000}"/>
    <cellStyle name="20% - Accent4 56" xfId="5355" xr:uid="{00000000-0005-0000-0000-0000E2140000}"/>
    <cellStyle name="20% - Accent4 56 2" xfId="5356" xr:uid="{00000000-0005-0000-0000-0000E3140000}"/>
    <cellStyle name="20% - Accent4 56 2 2" xfId="5357" xr:uid="{00000000-0005-0000-0000-0000E4140000}"/>
    <cellStyle name="20% - Accent4 56 2 2 2" xfId="5358" xr:uid="{00000000-0005-0000-0000-0000E5140000}"/>
    <cellStyle name="20% - Accent4 56 2 3" xfId="5359" xr:uid="{00000000-0005-0000-0000-0000E6140000}"/>
    <cellStyle name="20% - Accent4 56 3" xfId="5360" xr:uid="{00000000-0005-0000-0000-0000E7140000}"/>
    <cellStyle name="20% - Accent4 56 3 2" xfId="5361" xr:uid="{00000000-0005-0000-0000-0000E8140000}"/>
    <cellStyle name="20% - Accent4 56 4" xfId="5362" xr:uid="{00000000-0005-0000-0000-0000E9140000}"/>
    <cellStyle name="20% - Accent4 57" xfId="5363" xr:uid="{00000000-0005-0000-0000-0000EA140000}"/>
    <cellStyle name="20% - Accent4 57 2" xfId="5364" xr:uid="{00000000-0005-0000-0000-0000EB140000}"/>
    <cellStyle name="20% - Accent4 57 2 2" xfId="5365" xr:uid="{00000000-0005-0000-0000-0000EC140000}"/>
    <cellStyle name="20% - Accent4 57 2 2 2" xfId="5366" xr:uid="{00000000-0005-0000-0000-0000ED140000}"/>
    <cellStyle name="20% - Accent4 57 2 3" xfId="5367" xr:uid="{00000000-0005-0000-0000-0000EE140000}"/>
    <cellStyle name="20% - Accent4 57 3" xfId="5368" xr:uid="{00000000-0005-0000-0000-0000EF140000}"/>
    <cellStyle name="20% - Accent4 57 3 2" xfId="5369" xr:uid="{00000000-0005-0000-0000-0000F0140000}"/>
    <cellStyle name="20% - Accent4 57 4" xfId="5370" xr:uid="{00000000-0005-0000-0000-0000F1140000}"/>
    <cellStyle name="20% - Accent4 58" xfId="5371" xr:uid="{00000000-0005-0000-0000-0000F2140000}"/>
    <cellStyle name="20% - Accent4 58 2" xfId="5372" xr:uid="{00000000-0005-0000-0000-0000F3140000}"/>
    <cellStyle name="20% - Accent4 58 2 2" xfId="5373" xr:uid="{00000000-0005-0000-0000-0000F4140000}"/>
    <cellStyle name="20% - Accent4 58 2 2 2" xfId="5374" xr:uid="{00000000-0005-0000-0000-0000F5140000}"/>
    <cellStyle name="20% - Accent4 58 2 3" xfId="5375" xr:uid="{00000000-0005-0000-0000-0000F6140000}"/>
    <cellStyle name="20% - Accent4 58 3" xfId="5376" xr:uid="{00000000-0005-0000-0000-0000F7140000}"/>
    <cellStyle name="20% - Accent4 58 3 2" xfId="5377" xr:uid="{00000000-0005-0000-0000-0000F8140000}"/>
    <cellStyle name="20% - Accent4 58 4" xfId="5378" xr:uid="{00000000-0005-0000-0000-0000F9140000}"/>
    <cellStyle name="20% - Accent4 59" xfId="5379" xr:uid="{00000000-0005-0000-0000-0000FA140000}"/>
    <cellStyle name="20% - Accent4 59 2" xfId="5380" xr:uid="{00000000-0005-0000-0000-0000FB140000}"/>
    <cellStyle name="20% - Accent4 59 2 2" xfId="5381" xr:uid="{00000000-0005-0000-0000-0000FC140000}"/>
    <cellStyle name="20% - Accent4 59 2 2 2" xfId="5382" xr:uid="{00000000-0005-0000-0000-0000FD140000}"/>
    <cellStyle name="20% - Accent4 59 2 3" xfId="5383" xr:uid="{00000000-0005-0000-0000-0000FE140000}"/>
    <cellStyle name="20% - Accent4 59 3" xfId="5384" xr:uid="{00000000-0005-0000-0000-0000FF140000}"/>
    <cellStyle name="20% - Accent4 59 3 2" xfId="5385" xr:uid="{00000000-0005-0000-0000-000000150000}"/>
    <cellStyle name="20% - Accent4 59 4" xfId="5386" xr:uid="{00000000-0005-0000-0000-000001150000}"/>
    <cellStyle name="20% - Accent4 6" xfId="5387" xr:uid="{00000000-0005-0000-0000-000002150000}"/>
    <cellStyle name="20% - Accent4 6 2" xfId="5388" xr:uid="{00000000-0005-0000-0000-000003150000}"/>
    <cellStyle name="20% - Accent4 6 2 2" xfId="5389" xr:uid="{00000000-0005-0000-0000-000004150000}"/>
    <cellStyle name="20% - Accent4 6 2 2 2" xfId="5390" xr:uid="{00000000-0005-0000-0000-000005150000}"/>
    <cellStyle name="20% - Accent4 6 2 2 2 2" xfId="5391" xr:uid="{00000000-0005-0000-0000-000006150000}"/>
    <cellStyle name="20% - Accent4 6 2 2 2 2 2" xfId="5392" xr:uid="{00000000-0005-0000-0000-000007150000}"/>
    <cellStyle name="20% - Accent4 6 2 2 2 3" xfId="5393" xr:uid="{00000000-0005-0000-0000-000008150000}"/>
    <cellStyle name="20% - Accent4 6 2 2 3" xfId="5394" xr:uid="{00000000-0005-0000-0000-000009150000}"/>
    <cellStyle name="20% - Accent4 6 2 2 3 2" xfId="5395" xr:uid="{00000000-0005-0000-0000-00000A150000}"/>
    <cellStyle name="20% - Accent4 6 2 2 4" xfId="5396" xr:uid="{00000000-0005-0000-0000-00000B150000}"/>
    <cellStyle name="20% - Accent4 6 2 3" xfId="5397" xr:uid="{00000000-0005-0000-0000-00000C150000}"/>
    <cellStyle name="20% - Accent4 6 2 3 2" xfId="5398" xr:uid="{00000000-0005-0000-0000-00000D150000}"/>
    <cellStyle name="20% - Accent4 6 2 3 2 2" xfId="5399" xr:uid="{00000000-0005-0000-0000-00000E150000}"/>
    <cellStyle name="20% - Accent4 6 2 3 3" xfId="5400" xr:uid="{00000000-0005-0000-0000-00000F150000}"/>
    <cellStyle name="20% - Accent4 6 2 4" xfId="5401" xr:uid="{00000000-0005-0000-0000-000010150000}"/>
    <cellStyle name="20% - Accent4 6 2 4 2" xfId="5402" xr:uid="{00000000-0005-0000-0000-000011150000}"/>
    <cellStyle name="20% - Accent4 6 2 5" xfId="5403" xr:uid="{00000000-0005-0000-0000-000012150000}"/>
    <cellStyle name="20% - Accent4 6 2_draft transactions report_052009_rvsd" xfId="5404" xr:uid="{00000000-0005-0000-0000-000013150000}"/>
    <cellStyle name="20% - Accent4 6 3" xfId="5405" xr:uid="{00000000-0005-0000-0000-000014150000}"/>
    <cellStyle name="20% - Accent4 6 3 2" xfId="5406" xr:uid="{00000000-0005-0000-0000-000015150000}"/>
    <cellStyle name="20% - Accent4 6 3 2 2" xfId="5407" xr:uid="{00000000-0005-0000-0000-000016150000}"/>
    <cellStyle name="20% - Accent4 6 3 2 2 2" xfId="5408" xr:uid="{00000000-0005-0000-0000-000017150000}"/>
    <cellStyle name="20% - Accent4 6 3 2 3" xfId="5409" xr:uid="{00000000-0005-0000-0000-000018150000}"/>
    <cellStyle name="20% - Accent4 6 3 3" xfId="5410" xr:uid="{00000000-0005-0000-0000-000019150000}"/>
    <cellStyle name="20% - Accent4 6 3 3 2" xfId="5411" xr:uid="{00000000-0005-0000-0000-00001A150000}"/>
    <cellStyle name="20% - Accent4 6 3 4" xfId="5412" xr:uid="{00000000-0005-0000-0000-00001B150000}"/>
    <cellStyle name="20% - Accent4 6 4" xfId="5413" xr:uid="{00000000-0005-0000-0000-00001C150000}"/>
    <cellStyle name="20% - Accent4 6 4 2" xfId="5414" xr:uid="{00000000-0005-0000-0000-00001D150000}"/>
    <cellStyle name="20% - Accent4 6 4 2 2" xfId="5415" xr:uid="{00000000-0005-0000-0000-00001E150000}"/>
    <cellStyle name="20% - Accent4 6 4 3" xfId="5416" xr:uid="{00000000-0005-0000-0000-00001F150000}"/>
    <cellStyle name="20% - Accent4 6 5" xfId="5417" xr:uid="{00000000-0005-0000-0000-000020150000}"/>
    <cellStyle name="20% - Accent4 6 5 2" xfId="5418" xr:uid="{00000000-0005-0000-0000-000021150000}"/>
    <cellStyle name="20% - Accent4 6 6" xfId="5419" xr:uid="{00000000-0005-0000-0000-000022150000}"/>
    <cellStyle name="20% - Accent4 6_draft transactions report_052009_rvsd" xfId="5420" xr:uid="{00000000-0005-0000-0000-000023150000}"/>
    <cellStyle name="20% - Accent4 60" xfId="5421" xr:uid="{00000000-0005-0000-0000-000024150000}"/>
    <cellStyle name="20% - Accent4 60 2" xfId="5422" xr:uid="{00000000-0005-0000-0000-000025150000}"/>
    <cellStyle name="20% - Accent4 60 2 2" xfId="5423" xr:uid="{00000000-0005-0000-0000-000026150000}"/>
    <cellStyle name="20% - Accent4 60 2 2 2" xfId="5424" xr:uid="{00000000-0005-0000-0000-000027150000}"/>
    <cellStyle name="20% - Accent4 60 2 3" xfId="5425" xr:uid="{00000000-0005-0000-0000-000028150000}"/>
    <cellStyle name="20% - Accent4 60 3" xfId="5426" xr:uid="{00000000-0005-0000-0000-000029150000}"/>
    <cellStyle name="20% - Accent4 60 3 2" xfId="5427" xr:uid="{00000000-0005-0000-0000-00002A150000}"/>
    <cellStyle name="20% - Accent4 60 4" xfId="5428" xr:uid="{00000000-0005-0000-0000-00002B150000}"/>
    <cellStyle name="20% - Accent4 61" xfId="5429" xr:uid="{00000000-0005-0000-0000-00002C150000}"/>
    <cellStyle name="20% - Accent4 61 2" xfId="5430" xr:uid="{00000000-0005-0000-0000-00002D150000}"/>
    <cellStyle name="20% - Accent4 61 2 2" xfId="5431" xr:uid="{00000000-0005-0000-0000-00002E150000}"/>
    <cellStyle name="20% - Accent4 61 2 2 2" xfId="5432" xr:uid="{00000000-0005-0000-0000-00002F150000}"/>
    <cellStyle name="20% - Accent4 61 2 3" xfId="5433" xr:uid="{00000000-0005-0000-0000-000030150000}"/>
    <cellStyle name="20% - Accent4 61 3" xfId="5434" xr:uid="{00000000-0005-0000-0000-000031150000}"/>
    <cellStyle name="20% - Accent4 61 3 2" xfId="5435" xr:uid="{00000000-0005-0000-0000-000032150000}"/>
    <cellStyle name="20% - Accent4 61 4" xfId="5436" xr:uid="{00000000-0005-0000-0000-000033150000}"/>
    <cellStyle name="20% - Accent4 62" xfId="5437" xr:uid="{00000000-0005-0000-0000-000034150000}"/>
    <cellStyle name="20% - Accent4 62 2" xfId="5438" xr:uid="{00000000-0005-0000-0000-000035150000}"/>
    <cellStyle name="20% - Accent4 62 2 2" xfId="5439" xr:uid="{00000000-0005-0000-0000-000036150000}"/>
    <cellStyle name="20% - Accent4 62 2 2 2" xfId="5440" xr:uid="{00000000-0005-0000-0000-000037150000}"/>
    <cellStyle name="20% - Accent4 62 2 3" xfId="5441" xr:uid="{00000000-0005-0000-0000-000038150000}"/>
    <cellStyle name="20% - Accent4 62 3" xfId="5442" xr:uid="{00000000-0005-0000-0000-000039150000}"/>
    <cellStyle name="20% - Accent4 62 3 2" xfId="5443" xr:uid="{00000000-0005-0000-0000-00003A150000}"/>
    <cellStyle name="20% - Accent4 62 4" xfId="5444" xr:uid="{00000000-0005-0000-0000-00003B150000}"/>
    <cellStyle name="20% - Accent4 63" xfId="5445" xr:uid="{00000000-0005-0000-0000-00003C150000}"/>
    <cellStyle name="20% - Accent4 63 2" xfId="5446" xr:uid="{00000000-0005-0000-0000-00003D150000}"/>
    <cellStyle name="20% - Accent4 63 2 2" xfId="5447" xr:uid="{00000000-0005-0000-0000-00003E150000}"/>
    <cellStyle name="20% - Accent4 63 2 2 2" xfId="5448" xr:uid="{00000000-0005-0000-0000-00003F150000}"/>
    <cellStyle name="20% - Accent4 63 2 3" xfId="5449" xr:uid="{00000000-0005-0000-0000-000040150000}"/>
    <cellStyle name="20% - Accent4 63 3" xfId="5450" xr:uid="{00000000-0005-0000-0000-000041150000}"/>
    <cellStyle name="20% - Accent4 63 3 2" xfId="5451" xr:uid="{00000000-0005-0000-0000-000042150000}"/>
    <cellStyle name="20% - Accent4 63 4" xfId="5452" xr:uid="{00000000-0005-0000-0000-000043150000}"/>
    <cellStyle name="20% - Accent4 64" xfId="5453" xr:uid="{00000000-0005-0000-0000-000044150000}"/>
    <cellStyle name="20% - Accent4 64 2" xfId="5454" xr:uid="{00000000-0005-0000-0000-000045150000}"/>
    <cellStyle name="20% - Accent4 64 2 2" xfId="5455" xr:uid="{00000000-0005-0000-0000-000046150000}"/>
    <cellStyle name="20% - Accent4 64 2 2 2" xfId="5456" xr:uid="{00000000-0005-0000-0000-000047150000}"/>
    <cellStyle name="20% - Accent4 64 2 3" xfId="5457" xr:uid="{00000000-0005-0000-0000-000048150000}"/>
    <cellStyle name="20% - Accent4 64 3" xfId="5458" xr:uid="{00000000-0005-0000-0000-000049150000}"/>
    <cellStyle name="20% - Accent4 64 3 2" xfId="5459" xr:uid="{00000000-0005-0000-0000-00004A150000}"/>
    <cellStyle name="20% - Accent4 64 4" xfId="5460" xr:uid="{00000000-0005-0000-0000-00004B150000}"/>
    <cellStyle name="20% - Accent4 65" xfId="5461" xr:uid="{00000000-0005-0000-0000-00004C150000}"/>
    <cellStyle name="20% - Accent4 65 2" xfId="5462" xr:uid="{00000000-0005-0000-0000-00004D150000}"/>
    <cellStyle name="20% - Accent4 65 2 2" xfId="5463" xr:uid="{00000000-0005-0000-0000-00004E150000}"/>
    <cellStyle name="20% - Accent4 65 2 2 2" xfId="5464" xr:uid="{00000000-0005-0000-0000-00004F150000}"/>
    <cellStyle name="20% - Accent4 65 2 3" xfId="5465" xr:uid="{00000000-0005-0000-0000-000050150000}"/>
    <cellStyle name="20% - Accent4 65 3" xfId="5466" xr:uid="{00000000-0005-0000-0000-000051150000}"/>
    <cellStyle name="20% - Accent4 65 3 2" xfId="5467" xr:uid="{00000000-0005-0000-0000-000052150000}"/>
    <cellStyle name="20% - Accent4 65 4" xfId="5468" xr:uid="{00000000-0005-0000-0000-000053150000}"/>
    <cellStyle name="20% - Accent4 66" xfId="5469" xr:uid="{00000000-0005-0000-0000-000054150000}"/>
    <cellStyle name="20% - Accent4 66 2" xfId="5470" xr:uid="{00000000-0005-0000-0000-000055150000}"/>
    <cellStyle name="20% - Accent4 66 2 2" xfId="5471" xr:uid="{00000000-0005-0000-0000-000056150000}"/>
    <cellStyle name="20% - Accent4 66 2 2 2" xfId="5472" xr:uid="{00000000-0005-0000-0000-000057150000}"/>
    <cellStyle name="20% - Accent4 66 2 3" xfId="5473" xr:uid="{00000000-0005-0000-0000-000058150000}"/>
    <cellStyle name="20% - Accent4 66 3" xfId="5474" xr:uid="{00000000-0005-0000-0000-000059150000}"/>
    <cellStyle name="20% - Accent4 66 3 2" xfId="5475" xr:uid="{00000000-0005-0000-0000-00005A150000}"/>
    <cellStyle name="20% - Accent4 66 4" xfId="5476" xr:uid="{00000000-0005-0000-0000-00005B150000}"/>
    <cellStyle name="20% - Accent4 67" xfId="5477" xr:uid="{00000000-0005-0000-0000-00005C150000}"/>
    <cellStyle name="20% - Accent4 67 2" xfId="5478" xr:uid="{00000000-0005-0000-0000-00005D150000}"/>
    <cellStyle name="20% - Accent4 67 2 2" xfId="5479" xr:uid="{00000000-0005-0000-0000-00005E150000}"/>
    <cellStyle name="20% - Accent4 67 2 2 2" xfId="5480" xr:uid="{00000000-0005-0000-0000-00005F150000}"/>
    <cellStyle name="20% - Accent4 67 2 3" xfId="5481" xr:uid="{00000000-0005-0000-0000-000060150000}"/>
    <cellStyle name="20% - Accent4 67 3" xfId="5482" xr:uid="{00000000-0005-0000-0000-000061150000}"/>
    <cellStyle name="20% - Accent4 67 3 2" xfId="5483" xr:uid="{00000000-0005-0000-0000-000062150000}"/>
    <cellStyle name="20% - Accent4 67 4" xfId="5484" xr:uid="{00000000-0005-0000-0000-000063150000}"/>
    <cellStyle name="20% - Accent4 68" xfId="5485" xr:uid="{00000000-0005-0000-0000-000064150000}"/>
    <cellStyle name="20% - Accent4 68 2" xfId="5486" xr:uid="{00000000-0005-0000-0000-000065150000}"/>
    <cellStyle name="20% - Accent4 68 2 2" xfId="5487" xr:uid="{00000000-0005-0000-0000-000066150000}"/>
    <cellStyle name="20% - Accent4 68 2 2 2" xfId="5488" xr:uid="{00000000-0005-0000-0000-000067150000}"/>
    <cellStyle name="20% - Accent4 68 2 3" xfId="5489" xr:uid="{00000000-0005-0000-0000-000068150000}"/>
    <cellStyle name="20% - Accent4 68 3" xfId="5490" xr:uid="{00000000-0005-0000-0000-000069150000}"/>
    <cellStyle name="20% - Accent4 68 3 2" xfId="5491" xr:uid="{00000000-0005-0000-0000-00006A150000}"/>
    <cellStyle name="20% - Accent4 68 4" xfId="5492" xr:uid="{00000000-0005-0000-0000-00006B150000}"/>
    <cellStyle name="20% - Accent4 69" xfId="5493" xr:uid="{00000000-0005-0000-0000-00006C150000}"/>
    <cellStyle name="20% - Accent4 69 2" xfId="5494" xr:uid="{00000000-0005-0000-0000-00006D150000}"/>
    <cellStyle name="20% - Accent4 69 2 2" xfId="5495" xr:uid="{00000000-0005-0000-0000-00006E150000}"/>
    <cellStyle name="20% - Accent4 69 2 2 2" xfId="5496" xr:uid="{00000000-0005-0000-0000-00006F150000}"/>
    <cellStyle name="20% - Accent4 69 2 3" xfId="5497" xr:uid="{00000000-0005-0000-0000-000070150000}"/>
    <cellStyle name="20% - Accent4 69 3" xfId="5498" xr:uid="{00000000-0005-0000-0000-000071150000}"/>
    <cellStyle name="20% - Accent4 69 3 2" xfId="5499" xr:uid="{00000000-0005-0000-0000-000072150000}"/>
    <cellStyle name="20% - Accent4 69 4" xfId="5500" xr:uid="{00000000-0005-0000-0000-000073150000}"/>
    <cellStyle name="20% - Accent4 7" xfId="5501" xr:uid="{00000000-0005-0000-0000-000074150000}"/>
    <cellStyle name="20% - Accent4 7 2" xfId="5502" xr:uid="{00000000-0005-0000-0000-000075150000}"/>
    <cellStyle name="20% - Accent4 7 2 2" xfId="5503" xr:uid="{00000000-0005-0000-0000-000076150000}"/>
    <cellStyle name="20% - Accent4 7 2 2 2" xfId="5504" xr:uid="{00000000-0005-0000-0000-000077150000}"/>
    <cellStyle name="20% - Accent4 7 2 2 2 2" xfId="5505" xr:uid="{00000000-0005-0000-0000-000078150000}"/>
    <cellStyle name="20% - Accent4 7 2 2 2 2 2" xfId="5506" xr:uid="{00000000-0005-0000-0000-000079150000}"/>
    <cellStyle name="20% - Accent4 7 2 2 2 3" xfId="5507" xr:uid="{00000000-0005-0000-0000-00007A150000}"/>
    <cellStyle name="20% - Accent4 7 2 2 3" xfId="5508" xr:uid="{00000000-0005-0000-0000-00007B150000}"/>
    <cellStyle name="20% - Accent4 7 2 2 3 2" xfId="5509" xr:uid="{00000000-0005-0000-0000-00007C150000}"/>
    <cellStyle name="20% - Accent4 7 2 2 4" xfId="5510" xr:uid="{00000000-0005-0000-0000-00007D150000}"/>
    <cellStyle name="20% - Accent4 7 2 3" xfId="5511" xr:uid="{00000000-0005-0000-0000-00007E150000}"/>
    <cellStyle name="20% - Accent4 7 2 3 2" xfId="5512" xr:uid="{00000000-0005-0000-0000-00007F150000}"/>
    <cellStyle name="20% - Accent4 7 2 3 2 2" xfId="5513" xr:uid="{00000000-0005-0000-0000-000080150000}"/>
    <cellStyle name="20% - Accent4 7 2 3 3" xfId="5514" xr:uid="{00000000-0005-0000-0000-000081150000}"/>
    <cellStyle name="20% - Accent4 7 2 4" xfId="5515" xr:uid="{00000000-0005-0000-0000-000082150000}"/>
    <cellStyle name="20% - Accent4 7 2 4 2" xfId="5516" xr:uid="{00000000-0005-0000-0000-000083150000}"/>
    <cellStyle name="20% - Accent4 7 2 5" xfId="5517" xr:uid="{00000000-0005-0000-0000-000084150000}"/>
    <cellStyle name="20% - Accent4 7 2_draft transactions report_052009_rvsd" xfId="5518" xr:uid="{00000000-0005-0000-0000-000085150000}"/>
    <cellStyle name="20% - Accent4 7 3" xfId="5519" xr:uid="{00000000-0005-0000-0000-000086150000}"/>
    <cellStyle name="20% - Accent4 7 3 2" xfId="5520" xr:uid="{00000000-0005-0000-0000-000087150000}"/>
    <cellStyle name="20% - Accent4 7 3 2 2" xfId="5521" xr:uid="{00000000-0005-0000-0000-000088150000}"/>
    <cellStyle name="20% - Accent4 7 3 2 2 2" xfId="5522" xr:uid="{00000000-0005-0000-0000-000089150000}"/>
    <cellStyle name="20% - Accent4 7 3 2 3" xfId="5523" xr:uid="{00000000-0005-0000-0000-00008A150000}"/>
    <cellStyle name="20% - Accent4 7 3 3" xfId="5524" xr:uid="{00000000-0005-0000-0000-00008B150000}"/>
    <cellStyle name="20% - Accent4 7 3 3 2" xfId="5525" xr:uid="{00000000-0005-0000-0000-00008C150000}"/>
    <cellStyle name="20% - Accent4 7 3 4" xfId="5526" xr:uid="{00000000-0005-0000-0000-00008D150000}"/>
    <cellStyle name="20% - Accent4 7 4" xfId="5527" xr:uid="{00000000-0005-0000-0000-00008E150000}"/>
    <cellStyle name="20% - Accent4 7 4 2" xfId="5528" xr:uid="{00000000-0005-0000-0000-00008F150000}"/>
    <cellStyle name="20% - Accent4 7 4 2 2" xfId="5529" xr:uid="{00000000-0005-0000-0000-000090150000}"/>
    <cellStyle name="20% - Accent4 7 4 3" xfId="5530" xr:uid="{00000000-0005-0000-0000-000091150000}"/>
    <cellStyle name="20% - Accent4 7 5" xfId="5531" xr:uid="{00000000-0005-0000-0000-000092150000}"/>
    <cellStyle name="20% - Accent4 7 5 2" xfId="5532" xr:uid="{00000000-0005-0000-0000-000093150000}"/>
    <cellStyle name="20% - Accent4 7 6" xfId="5533" xr:uid="{00000000-0005-0000-0000-000094150000}"/>
    <cellStyle name="20% - Accent4 7_draft transactions report_052009_rvsd" xfId="5534" xr:uid="{00000000-0005-0000-0000-000095150000}"/>
    <cellStyle name="20% - Accent4 70" xfId="5535" xr:uid="{00000000-0005-0000-0000-000096150000}"/>
    <cellStyle name="20% - Accent4 70 2" xfId="5536" xr:uid="{00000000-0005-0000-0000-000097150000}"/>
    <cellStyle name="20% - Accent4 70 2 2" xfId="5537" xr:uid="{00000000-0005-0000-0000-000098150000}"/>
    <cellStyle name="20% - Accent4 70 2 2 2" xfId="5538" xr:uid="{00000000-0005-0000-0000-000099150000}"/>
    <cellStyle name="20% - Accent4 70 2 3" xfId="5539" xr:uid="{00000000-0005-0000-0000-00009A150000}"/>
    <cellStyle name="20% - Accent4 70 3" xfId="5540" xr:uid="{00000000-0005-0000-0000-00009B150000}"/>
    <cellStyle name="20% - Accent4 70 3 2" xfId="5541" xr:uid="{00000000-0005-0000-0000-00009C150000}"/>
    <cellStyle name="20% - Accent4 70 4" xfId="5542" xr:uid="{00000000-0005-0000-0000-00009D150000}"/>
    <cellStyle name="20% - Accent4 71" xfId="5543" xr:uid="{00000000-0005-0000-0000-00009E150000}"/>
    <cellStyle name="20% - Accent4 71 2" xfId="5544" xr:uid="{00000000-0005-0000-0000-00009F150000}"/>
    <cellStyle name="20% - Accent4 71 2 2" xfId="5545" xr:uid="{00000000-0005-0000-0000-0000A0150000}"/>
    <cellStyle name="20% - Accent4 71 2 2 2" xfId="5546" xr:uid="{00000000-0005-0000-0000-0000A1150000}"/>
    <cellStyle name="20% - Accent4 71 2 3" xfId="5547" xr:uid="{00000000-0005-0000-0000-0000A2150000}"/>
    <cellStyle name="20% - Accent4 71 3" xfId="5548" xr:uid="{00000000-0005-0000-0000-0000A3150000}"/>
    <cellStyle name="20% - Accent4 71 3 2" xfId="5549" xr:uid="{00000000-0005-0000-0000-0000A4150000}"/>
    <cellStyle name="20% - Accent4 71 4" xfId="5550" xr:uid="{00000000-0005-0000-0000-0000A5150000}"/>
    <cellStyle name="20% - Accent4 72" xfId="5551" xr:uid="{00000000-0005-0000-0000-0000A6150000}"/>
    <cellStyle name="20% - Accent4 72 2" xfId="5552" xr:uid="{00000000-0005-0000-0000-0000A7150000}"/>
    <cellStyle name="20% - Accent4 72 2 2" xfId="5553" xr:uid="{00000000-0005-0000-0000-0000A8150000}"/>
    <cellStyle name="20% - Accent4 72 2 2 2" xfId="5554" xr:uid="{00000000-0005-0000-0000-0000A9150000}"/>
    <cellStyle name="20% - Accent4 72 2 3" xfId="5555" xr:uid="{00000000-0005-0000-0000-0000AA150000}"/>
    <cellStyle name="20% - Accent4 72 3" xfId="5556" xr:uid="{00000000-0005-0000-0000-0000AB150000}"/>
    <cellStyle name="20% - Accent4 72 3 2" xfId="5557" xr:uid="{00000000-0005-0000-0000-0000AC150000}"/>
    <cellStyle name="20% - Accent4 72 4" xfId="5558" xr:uid="{00000000-0005-0000-0000-0000AD150000}"/>
    <cellStyle name="20% - Accent4 73" xfId="5559" xr:uid="{00000000-0005-0000-0000-0000AE150000}"/>
    <cellStyle name="20% - Accent4 73 2" xfId="5560" xr:uid="{00000000-0005-0000-0000-0000AF150000}"/>
    <cellStyle name="20% - Accent4 73 2 2" xfId="5561" xr:uid="{00000000-0005-0000-0000-0000B0150000}"/>
    <cellStyle name="20% - Accent4 73 2 2 2" xfId="5562" xr:uid="{00000000-0005-0000-0000-0000B1150000}"/>
    <cellStyle name="20% - Accent4 73 2 3" xfId="5563" xr:uid="{00000000-0005-0000-0000-0000B2150000}"/>
    <cellStyle name="20% - Accent4 73 3" xfId="5564" xr:uid="{00000000-0005-0000-0000-0000B3150000}"/>
    <cellStyle name="20% - Accent4 73 3 2" xfId="5565" xr:uid="{00000000-0005-0000-0000-0000B4150000}"/>
    <cellStyle name="20% - Accent4 73 4" xfId="5566" xr:uid="{00000000-0005-0000-0000-0000B5150000}"/>
    <cellStyle name="20% - Accent4 74" xfId="5567" xr:uid="{00000000-0005-0000-0000-0000B6150000}"/>
    <cellStyle name="20% - Accent4 74 2" xfId="5568" xr:uid="{00000000-0005-0000-0000-0000B7150000}"/>
    <cellStyle name="20% - Accent4 74 2 2" xfId="5569" xr:uid="{00000000-0005-0000-0000-0000B8150000}"/>
    <cellStyle name="20% - Accent4 74 2 2 2" xfId="5570" xr:uid="{00000000-0005-0000-0000-0000B9150000}"/>
    <cellStyle name="20% - Accent4 74 2 3" xfId="5571" xr:uid="{00000000-0005-0000-0000-0000BA150000}"/>
    <cellStyle name="20% - Accent4 74 3" xfId="5572" xr:uid="{00000000-0005-0000-0000-0000BB150000}"/>
    <cellStyle name="20% - Accent4 74 3 2" xfId="5573" xr:uid="{00000000-0005-0000-0000-0000BC150000}"/>
    <cellStyle name="20% - Accent4 74 4" xfId="5574" xr:uid="{00000000-0005-0000-0000-0000BD150000}"/>
    <cellStyle name="20% - Accent4 75" xfId="5575" xr:uid="{00000000-0005-0000-0000-0000BE150000}"/>
    <cellStyle name="20% - Accent4 75 2" xfId="5576" xr:uid="{00000000-0005-0000-0000-0000BF150000}"/>
    <cellStyle name="20% - Accent4 75 2 2" xfId="5577" xr:uid="{00000000-0005-0000-0000-0000C0150000}"/>
    <cellStyle name="20% - Accent4 75 2 2 2" xfId="5578" xr:uid="{00000000-0005-0000-0000-0000C1150000}"/>
    <cellStyle name="20% - Accent4 75 2 3" xfId="5579" xr:uid="{00000000-0005-0000-0000-0000C2150000}"/>
    <cellStyle name="20% - Accent4 75 3" xfId="5580" xr:uid="{00000000-0005-0000-0000-0000C3150000}"/>
    <cellStyle name="20% - Accent4 75 3 2" xfId="5581" xr:uid="{00000000-0005-0000-0000-0000C4150000}"/>
    <cellStyle name="20% - Accent4 75 4" xfId="5582" xr:uid="{00000000-0005-0000-0000-0000C5150000}"/>
    <cellStyle name="20% - Accent4 76" xfId="5583" xr:uid="{00000000-0005-0000-0000-0000C6150000}"/>
    <cellStyle name="20% - Accent4 76 2" xfId="5584" xr:uid="{00000000-0005-0000-0000-0000C7150000}"/>
    <cellStyle name="20% - Accent4 76 2 2" xfId="5585" xr:uid="{00000000-0005-0000-0000-0000C8150000}"/>
    <cellStyle name="20% - Accent4 76 2 2 2" xfId="5586" xr:uid="{00000000-0005-0000-0000-0000C9150000}"/>
    <cellStyle name="20% - Accent4 76 2 3" xfId="5587" xr:uid="{00000000-0005-0000-0000-0000CA150000}"/>
    <cellStyle name="20% - Accent4 76 3" xfId="5588" xr:uid="{00000000-0005-0000-0000-0000CB150000}"/>
    <cellStyle name="20% - Accent4 76 3 2" xfId="5589" xr:uid="{00000000-0005-0000-0000-0000CC150000}"/>
    <cellStyle name="20% - Accent4 76 4" xfId="5590" xr:uid="{00000000-0005-0000-0000-0000CD150000}"/>
    <cellStyle name="20% - Accent4 77" xfId="5591" xr:uid="{00000000-0005-0000-0000-0000CE150000}"/>
    <cellStyle name="20% - Accent4 77 2" xfId="5592" xr:uid="{00000000-0005-0000-0000-0000CF150000}"/>
    <cellStyle name="20% - Accent4 77 2 2" xfId="5593" xr:uid="{00000000-0005-0000-0000-0000D0150000}"/>
    <cellStyle name="20% - Accent4 77 2 2 2" xfId="5594" xr:uid="{00000000-0005-0000-0000-0000D1150000}"/>
    <cellStyle name="20% - Accent4 77 2 3" xfId="5595" xr:uid="{00000000-0005-0000-0000-0000D2150000}"/>
    <cellStyle name="20% - Accent4 77 3" xfId="5596" xr:uid="{00000000-0005-0000-0000-0000D3150000}"/>
    <cellStyle name="20% - Accent4 77 3 2" xfId="5597" xr:uid="{00000000-0005-0000-0000-0000D4150000}"/>
    <cellStyle name="20% - Accent4 77 4" xfId="5598" xr:uid="{00000000-0005-0000-0000-0000D5150000}"/>
    <cellStyle name="20% - Accent4 78" xfId="5599" xr:uid="{00000000-0005-0000-0000-0000D6150000}"/>
    <cellStyle name="20% - Accent4 78 2" xfId="5600" xr:uid="{00000000-0005-0000-0000-0000D7150000}"/>
    <cellStyle name="20% - Accent4 78 2 2" xfId="5601" xr:uid="{00000000-0005-0000-0000-0000D8150000}"/>
    <cellStyle name="20% - Accent4 78 2 2 2" xfId="5602" xr:uid="{00000000-0005-0000-0000-0000D9150000}"/>
    <cellStyle name="20% - Accent4 78 2 3" xfId="5603" xr:uid="{00000000-0005-0000-0000-0000DA150000}"/>
    <cellStyle name="20% - Accent4 78 3" xfId="5604" xr:uid="{00000000-0005-0000-0000-0000DB150000}"/>
    <cellStyle name="20% - Accent4 78 3 2" xfId="5605" xr:uid="{00000000-0005-0000-0000-0000DC150000}"/>
    <cellStyle name="20% - Accent4 78 4" xfId="5606" xr:uid="{00000000-0005-0000-0000-0000DD150000}"/>
    <cellStyle name="20% - Accent4 79" xfId="5607" xr:uid="{00000000-0005-0000-0000-0000DE150000}"/>
    <cellStyle name="20% - Accent4 79 2" xfId="5608" xr:uid="{00000000-0005-0000-0000-0000DF150000}"/>
    <cellStyle name="20% - Accent4 79 2 2" xfId="5609" xr:uid="{00000000-0005-0000-0000-0000E0150000}"/>
    <cellStyle name="20% - Accent4 79 2 2 2" xfId="5610" xr:uid="{00000000-0005-0000-0000-0000E1150000}"/>
    <cellStyle name="20% - Accent4 79 2 3" xfId="5611" xr:uid="{00000000-0005-0000-0000-0000E2150000}"/>
    <cellStyle name="20% - Accent4 79 3" xfId="5612" xr:uid="{00000000-0005-0000-0000-0000E3150000}"/>
    <cellStyle name="20% - Accent4 79 3 2" xfId="5613" xr:uid="{00000000-0005-0000-0000-0000E4150000}"/>
    <cellStyle name="20% - Accent4 79 4" xfId="5614" xr:uid="{00000000-0005-0000-0000-0000E5150000}"/>
    <cellStyle name="20% - Accent4 8" xfId="5615" xr:uid="{00000000-0005-0000-0000-0000E6150000}"/>
    <cellStyle name="20% - Accent4 8 2" xfId="5616" xr:uid="{00000000-0005-0000-0000-0000E7150000}"/>
    <cellStyle name="20% - Accent4 8 2 2" xfId="5617" xr:uid="{00000000-0005-0000-0000-0000E8150000}"/>
    <cellStyle name="20% - Accent4 8 2 2 2" xfId="5618" xr:uid="{00000000-0005-0000-0000-0000E9150000}"/>
    <cellStyle name="20% - Accent4 8 2 2 2 2" xfId="5619" xr:uid="{00000000-0005-0000-0000-0000EA150000}"/>
    <cellStyle name="20% - Accent4 8 2 2 2 2 2" xfId="5620" xr:uid="{00000000-0005-0000-0000-0000EB150000}"/>
    <cellStyle name="20% - Accent4 8 2 2 2 3" xfId="5621" xr:uid="{00000000-0005-0000-0000-0000EC150000}"/>
    <cellStyle name="20% - Accent4 8 2 2 3" xfId="5622" xr:uid="{00000000-0005-0000-0000-0000ED150000}"/>
    <cellStyle name="20% - Accent4 8 2 2 3 2" xfId="5623" xr:uid="{00000000-0005-0000-0000-0000EE150000}"/>
    <cellStyle name="20% - Accent4 8 2 2 4" xfId="5624" xr:uid="{00000000-0005-0000-0000-0000EF150000}"/>
    <cellStyle name="20% - Accent4 8 2 3" xfId="5625" xr:uid="{00000000-0005-0000-0000-0000F0150000}"/>
    <cellStyle name="20% - Accent4 8 2 3 2" xfId="5626" xr:uid="{00000000-0005-0000-0000-0000F1150000}"/>
    <cellStyle name="20% - Accent4 8 2 3 2 2" xfId="5627" xr:uid="{00000000-0005-0000-0000-0000F2150000}"/>
    <cellStyle name="20% - Accent4 8 2 3 3" xfId="5628" xr:uid="{00000000-0005-0000-0000-0000F3150000}"/>
    <cellStyle name="20% - Accent4 8 2 4" xfId="5629" xr:uid="{00000000-0005-0000-0000-0000F4150000}"/>
    <cellStyle name="20% - Accent4 8 2 4 2" xfId="5630" xr:uid="{00000000-0005-0000-0000-0000F5150000}"/>
    <cellStyle name="20% - Accent4 8 2 5" xfId="5631" xr:uid="{00000000-0005-0000-0000-0000F6150000}"/>
    <cellStyle name="20% - Accent4 8 2_draft transactions report_052009_rvsd" xfId="5632" xr:uid="{00000000-0005-0000-0000-0000F7150000}"/>
    <cellStyle name="20% - Accent4 8 3" xfId="5633" xr:uid="{00000000-0005-0000-0000-0000F8150000}"/>
    <cellStyle name="20% - Accent4 8 3 2" xfId="5634" xr:uid="{00000000-0005-0000-0000-0000F9150000}"/>
    <cellStyle name="20% - Accent4 8 3 2 2" xfId="5635" xr:uid="{00000000-0005-0000-0000-0000FA150000}"/>
    <cellStyle name="20% - Accent4 8 3 2 2 2" xfId="5636" xr:uid="{00000000-0005-0000-0000-0000FB150000}"/>
    <cellStyle name="20% - Accent4 8 3 2 3" xfId="5637" xr:uid="{00000000-0005-0000-0000-0000FC150000}"/>
    <cellStyle name="20% - Accent4 8 3 3" xfId="5638" xr:uid="{00000000-0005-0000-0000-0000FD150000}"/>
    <cellStyle name="20% - Accent4 8 3 3 2" xfId="5639" xr:uid="{00000000-0005-0000-0000-0000FE150000}"/>
    <cellStyle name="20% - Accent4 8 3 4" xfId="5640" xr:uid="{00000000-0005-0000-0000-0000FF150000}"/>
    <cellStyle name="20% - Accent4 8 4" xfId="5641" xr:uid="{00000000-0005-0000-0000-000000160000}"/>
    <cellStyle name="20% - Accent4 8 4 2" xfId="5642" xr:uid="{00000000-0005-0000-0000-000001160000}"/>
    <cellStyle name="20% - Accent4 8 4 2 2" xfId="5643" xr:uid="{00000000-0005-0000-0000-000002160000}"/>
    <cellStyle name="20% - Accent4 8 4 3" xfId="5644" xr:uid="{00000000-0005-0000-0000-000003160000}"/>
    <cellStyle name="20% - Accent4 8 5" xfId="5645" xr:uid="{00000000-0005-0000-0000-000004160000}"/>
    <cellStyle name="20% - Accent4 8 5 2" xfId="5646" xr:uid="{00000000-0005-0000-0000-000005160000}"/>
    <cellStyle name="20% - Accent4 8 6" xfId="5647" xr:uid="{00000000-0005-0000-0000-000006160000}"/>
    <cellStyle name="20% - Accent4 8_draft transactions report_052009_rvsd" xfId="5648" xr:uid="{00000000-0005-0000-0000-000007160000}"/>
    <cellStyle name="20% - Accent4 80" xfId="5649" xr:uid="{00000000-0005-0000-0000-000008160000}"/>
    <cellStyle name="20% - Accent4 80 2" xfId="5650" xr:uid="{00000000-0005-0000-0000-000009160000}"/>
    <cellStyle name="20% - Accent4 80 2 2" xfId="5651" xr:uid="{00000000-0005-0000-0000-00000A160000}"/>
    <cellStyle name="20% - Accent4 80 2 2 2" xfId="5652" xr:uid="{00000000-0005-0000-0000-00000B160000}"/>
    <cellStyle name="20% - Accent4 80 2 3" xfId="5653" xr:uid="{00000000-0005-0000-0000-00000C160000}"/>
    <cellStyle name="20% - Accent4 80 3" xfId="5654" xr:uid="{00000000-0005-0000-0000-00000D160000}"/>
    <cellStyle name="20% - Accent4 80 3 2" xfId="5655" xr:uid="{00000000-0005-0000-0000-00000E160000}"/>
    <cellStyle name="20% - Accent4 80 4" xfId="5656" xr:uid="{00000000-0005-0000-0000-00000F160000}"/>
    <cellStyle name="20% - Accent4 81" xfId="5657" xr:uid="{00000000-0005-0000-0000-000010160000}"/>
    <cellStyle name="20% - Accent4 81 2" xfId="5658" xr:uid="{00000000-0005-0000-0000-000011160000}"/>
    <cellStyle name="20% - Accent4 81 2 2" xfId="5659" xr:uid="{00000000-0005-0000-0000-000012160000}"/>
    <cellStyle name="20% - Accent4 81 2 2 2" xfId="5660" xr:uid="{00000000-0005-0000-0000-000013160000}"/>
    <cellStyle name="20% - Accent4 81 2 3" xfId="5661" xr:uid="{00000000-0005-0000-0000-000014160000}"/>
    <cellStyle name="20% - Accent4 81 3" xfId="5662" xr:uid="{00000000-0005-0000-0000-000015160000}"/>
    <cellStyle name="20% - Accent4 81 3 2" xfId="5663" xr:uid="{00000000-0005-0000-0000-000016160000}"/>
    <cellStyle name="20% - Accent4 81 4" xfId="5664" xr:uid="{00000000-0005-0000-0000-000017160000}"/>
    <cellStyle name="20% - Accent4 82" xfId="5665" xr:uid="{00000000-0005-0000-0000-000018160000}"/>
    <cellStyle name="20% - Accent4 82 2" xfId="5666" xr:uid="{00000000-0005-0000-0000-000019160000}"/>
    <cellStyle name="20% - Accent4 83" xfId="5667" xr:uid="{00000000-0005-0000-0000-00001A160000}"/>
    <cellStyle name="20% - Accent4 83 2" xfId="5668" xr:uid="{00000000-0005-0000-0000-00001B160000}"/>
    <cellStyle name="20% - Accent4 84" xfId="5669" xr:uid="{00000000-0005-0000-0000-00001C160000}"/>
    <cellStyle name="20% - Accent4 84 2" xfId="5670" xr:uid="{00000000-0005-0000-0000-00001D160000}"/>
    <cellStyle name="20% - Accent4 85" xfId="5671" xr:uid="{00000000-0005-0000-0000-00001E160000}"/>
    <cellStyle name="20% - Accent4 85 2" xfId="5672" xr:uid="{00000000-0005-0000-0000-00001F160000}"/>
    <cellStyle name="20% - Accent4 85 2 2" xfId="5673" xr:uid="{00000000-0005-0000-0000-000020160000}"/>
    <cellStyle name="20% - Accent4 85 2 2 2" xfId="5674" xr:uid="{00000000-0005-0000-0000-000021160000}"/>
    <cellStyle name="20% - Accent4 85 2 3" xfId="5675" xr:uid="{00000000-0005-0000-0000-000022160000}"/>
    <cellStyle name="20% - Accent4 85 3" xfId="5676" xr:uid="{00000000-0005-0000-0000-000023160000}"/>
    <cellStyle name="20% - Accent4 85 3 2" xfId="5677" xr:uid="{00000000-0005-0000-0000-000024160000}"/>
    <cellStyle name="20% - Accent4 85 4" xfId="5678" xr:uid="{00000000-0005-0000-0000-000025160000}"/>
    <cellStyle name="20% - Accent4 86" xfId="5679" xr:uid="{00000000-0005-0000-0000-000026160000}"/>
    <cellStyle name="20% - Accent4 86 2" xfId="5680" xr:uid="{00000000-0005-0000-0000-000027160000}"/>
    <cellStyle name="20% - Accent4 86 2 2" xfId="5681" xr:uid="{00000000-0005-0000-0000-000028160000}"/>
    <cellStyle name="20% - Accent4 86 2 2 2" xfId="5682" xr:uid="{00000000-0005-0000-0000-000029160000}"/>
    <cellStyle name="20% - Accent4 86 2 3" xfId="5683" xr:uid="{00000000-0005-0000-0000-00002A160000}"/>
    <cellStyle name="20% - Accent4 86 3" xfId="5684" xr:uid="{00000000-0005-0000-0000-00002B160000}"/>
    <cellStyle name="20% - Accent4 86 3 2" xfId="5685" xr:uid="{00000000-0005-0000-0000-00002C160000}"/>
    <cellStyle name="20% - Accent4 86 4" xfId="5686" xr:uid="{00000000-0005-0000-0000-00002D160000}"/>
    <cellStyle name="20% - Accent4 87" xfId="5687" xr:uid="{00000000-0005-0000-0000-00002E160000}"/>
    <cellStyle name="20% - Accent4 87 2" xfId="5688" xr:uid="{00000000-0005-0000-0000-00002F160000}"/>
    <cellStyle name="20% - Accent4 87 2 2" xfId="5689" xr:uid="{00000000-0005-0000-0000-000030160000}"/>
    <cellStyle name="20% - Accent4 87 2 2 2" xfId="5690" xr:uid="{00000000-0005-0000-0000-000031160000}"/>
    <cellStyle name="20% - Accent4 87 2 3" xfId="5691" xr:uid="{00000000-0005-0000-0000-000032160000}"/>
    <cellStyle name="20% - Accent4 87 3" xfId="5692" xr:uid="{00000000-0005-0000-0000-000033160000}"/>
    <cellStyle name="20% - Accent4 87 3 2" xfId="5693" xr:uid="{00000000-0005-0000-0000-000034160000}"/>
    <cellStyle name="20% - Accent4 87 4" xfId="5694" xr:uid="{00000000-0005-0000-0000-000035160000}"/>
    <cellStyle name="20% - Accent4 88" xfId="5695" xr:uid="{00000000-0005-0000-0000-000036160000}"/>
    <cellStyle name="20% - Accent4 88 2" xfId="5696" xr:uid="{00000000-0005-0000-0000-000037160000}"/>
    <cellStyle name="20% - Accent4 88 2 2" xfId="5697" xr:uid="{00000000-0005-0000-0000-000038160000}"/>
    <cellStyle name="20% - Accent4 88 2 2 2" xfId="5698" xr:uid="{00000000-0005-0000-0000-000039160000}"/>
    <cellStyle name="20% - Accent4 88 2 3" xfId="5699" xr:uid="{00000000-0005-0000-0000-00003A160000}"/>
    <cellStyle name="20% - Accent4 88 3" xfId="5700" xr:uid="{00000000-0005-0000-0000-00003B160000}"/>
    <cellStyle name="20% - Accent4 88 3 2" xfId="5701" xr:uid="{00000000-0005-0000-0000-00003C160000}"/>
    <cellStyle name="20% - Accent4 88 4" xfId="5702" xr:uid="{00000000-0005-0000-0000-00003D160000}"/>
    <cellStyle name="20% - Accent4 89" xfId="5703" xr:uid="{00000000-0005-0000-0000-00003E160000}"/>
    <cellStyle name="20% - Accent4 89 2" xfId="5704" xr:uid="{00000000-0005-0000-0000-00003F160000}"/>
    <cellStyle name="20% - Accent4 89 2 2" xfId="5705" xr:uid="{00000000-0005-0000-0000-000040160000}"/>
    <cellStyle name="20% - Accent4 89 2 2 2" xfId="5706" xr:uid="{00000000-0005-0000-0000-000041160000}"/>
    <cellStyle name="20% - Accent4 89 2 3" xfId="5707" xr:uid="{00000000-0005-0000-0000-000042160000}"/>
    <cellStyle name="20% - Accent4 89 3" xfId="5708" xr:uid="{00000000-0005-0000-0000-000043160000}"/>
    <cellStyle name="20% - Accent4 89 3 2" xfId="5709" xr:uid="{00000000-0005-0000-0000-000044160000}"/>
    <cellStyle name="20% - Accent4 89 4" xfId="5710" xr:uid="{00000000-0005-0000-0000-000045160000}"/>
    <cellStyle name="20% - Accent4 9" xfId="5711" xr:uid="{00000000-0005-0000-0000-000046160000}"/>
    <cellStyle name="20% - Accent4 9 2" xfId="5712" xr:uid="{00000000-0005-0000-0000-000047160000}"/>
    <cellStyle name="20% - Accent4 9 2 2" xfId="5713" xr:uid="{00000000-0005-0000-0000-000048160000}"/>
    <cellStyle name="20% - Accent4 9 2 2 2" xfId="5714" xr:uid="{00000000-0005-0000-0000-000049160000}"/>
    <cellStyle name="20% - Accent4 9 2 2 2 2" xfId="5715" xr:uid="{00000000-0005-0000-0000-00004A160000}"/>
    <cellStyle name="20% - Accent4 9 2 2 2 2 2" xfId="5716" xr:uid="{00000000-0005-0000-0000-00004B160000}"/>
    <cellStyle name="20% - Accent4 9 2 2 2 3" xfId="5717" xr:uid="{00000000-0005-0000-0000-00004C160000}"/>
    <cellStyle name="20% - Accent4 9 2 2 3" xfId="5718" xr:uid="{00000000-0005-0000-0000-00004D160000}"/>
    <cellStyle name="20% - Accent4 9 2 2 3 2" xfId="5719" xr:uid="{00000000-0005-0000-0000-00004E160000}"/>
    <cellStyle name="20% - Accent4 9 2 2 4" xfId="5720" xr:uid="{00000000-0005-0000-0000-00004F160000}"/>
    <cellStyle name="20% - Accent4 9 2 3" xfId="5721" xr:uid="{00000000-0005-0000-0000-000050160000}"/>
    <cellStyle name="20% - Accent4 9 2 3 2" xfId="5722" xr:uid="{00000000-0005-0000-0000-000051160000}"/>
    <cellStyle name="20% - Accent4 9 2 3 2 2" xfId="5723" xr:uid="{00000000-0005-0000-0000-000052160000}"/>
    <cellStyle name="20% - Accent4 9 2 3 3" xfId="5724" xr:uid="{00000000-0005-0000-0000-000053160000}"/>
    <cellStyle name="20% - Accent4 9 2 4" xfId="5725" xr:uid="{00000000-0005-0000-0000-000054160000}"/>
    <cellStyle name="20% - Accent4 9 2 4 2" xfId="5726" xr:uid="{00000000-0005-0000-0000-000055160000}"/>
    <cellStyle name="20% - Accent4 9 2 5" xfId="5727" xr:uid="{00000000-0005-0000-0000-000056160000}"/>
    <cellStyle name="20% - Accent4 9 2_draft transactions report_052009_rvsd" xfId="5728" xr:uid="{00000000-0005-0000-0000-000057160000}"/>
    <cellStyle name="20% - Accent4 9 3" xfId="5729" xr:uid="{00000000-0005-0000-0000-000058160000}"/>
    <cellStyle name="20% - Accent4 9 3 2" xfId="5730" xr:uid="{00000000-0005-0000-0000-000059160000}"/>
    <cellStyle name="20% - Accent4 9 3 2 2" xfId="5731" xr:uid="{00000000-0005-0000-0000-00005A160000}"/>
    <cellStyle name="20% - Accent4 9 3 2 2 2" xfId="5732" xr:uid="{00000000-0005-0000-0000-00005B160000}"/>
    <cellStyle name="20% - Accent4 9 3 2 3" xfId="5733" xr:uid="{00000000-0005-0000-0000-00005C160000}"/>
    <cellStyle name="20% - Accent4 9 3 3" xfId="5734" xr:uid="{00000000-0005-0000-0000-00005D160000}"/>
    <cellStyle name="20% - Accent4 9 3 3 2" xfId="5735" xr:uid="{00000000-0005-0000-0000-00005E160000}"/>
    <cellStyle name="20% - Accent4 9 3 4" xfId="5736" xr:uid="{00000000-0005-0000-0000-00005F160000}"/>
    <cellStyle name="20% - Accent4 9 4" xfId="5737" xr:uid="{00000000-0005-0000-0000-000060160000}"/>
    <cellStyle name="20% - Accent4 9 4 2" xfId="5738" xr:uid="{00000000-0005-0000-0000-000061160000}"/>
    <cellStyle name="20% - Accent4 9 4 2 2" xfId="5739" xr:uid="{00000000-0005-0000-0000-000062160000}"/>
    <cellStyle name="20% - Accent4 9 4 3" xfId="5740" xr:uid="{00000000-0005-0000-0000-000063160000}"/>
    <cellStyle name="20% - Accent4 9 5" xfId="5741" xr:uid="{00000000-0005-0000-0000-000064160000}"/>
    <cellStyle name="20% - Accent4 9 5 2" xfId="5742" xr:uid="{00000000-0005-0000-0000-000065160000}"/>
    <cellStyle name="20% - Accent4 9 6" xfId="5743" xr:uid="{00000000-0005-0000-0000-000066160000}"/>
    <cellStyle name="20% - Accent4 9_draft transactions report_052009_rvsd" xfId="5744" xr:uid="{00000000-0005-0000-0000-000067160000}"/>
    <cellStyle name="20% - Accent4 90" xfId="5745" xr:uid="{00000000-0005-0000-0000-000068160000}"/>
    <cellStyle name="20% - Accent4 90 2" xfId="5746" xr:uid="{00000000-0005-0000-0000-000069160000}"/>
    <cellStyle name="20% - Accent4 90 2 2" xfId="5747" xr:uid="{00000000-0005-0000-0000-00006A160000}"/>
    <cellStyle name="20% - Accent4 90 2 2 2" xfId="5748" xr:uid="{00000000-0005-0000-0000-00006B160000}"/>
    <cellStyle name="20% - Accent4 90 2 3" xfId="5749" xr:uid="{00000000-0005-0000-0000-00006C160000}"/>
    <cellStyle name="20% - Accent4 90 3" xfId="5750" xr:uid="{00000000-0005-0000-0000-00006D160000}"/>
    <cellStyle name="20% - Accent4 90 3 2" xfId="5751" xr:uid="{00000000-0005-0000-0000-00006E160000}"/>
    <cellStyle name="20% - Accent4 90 4" xfId="5752" xr:uid="{00000000-0005-0000-0000-00006F160000}"/>
    <cellStyle name="20% - Accent4 91" xfId="5753" xr:uid="{00000000-0005-0000-0000-000070160000}"/>
    <cellStyle name="20% - Accent4 91 2" xfId="5754" xr:uid="{00000000-0005-0000-0000-000071160000}"/>
    <cellStyle name="20% - Accent4 91 2 2" xfId="5755" xr:uid="{00000000-0005-0000-0000-000072160000}"/>
    <cellStyle name="20% - Accent4 91 2 2 2" xfId="5756" xr:uid="{00000000-0005-0000-0000-000073160000}"/>
    <cellStyle name="20% - Accent4 91 2 3" xfId="5757" xr:uid="{00000000-0005-0000-0000-000074160000}"/>
    <cellStyle name="20% - Accent4 91 3" xfId="5758" xr:uid="{00000000-0005-0000-0000-000075160000}"/>
    <cellStyle name="20% - Accent4 91 3 2" xfId="5759" xr:uid="{00000000-0005-0000-0000-000076160000}"/>
    <cellStyle name="20% - Accent4 91 4" xfId="5760" xr:uid="{00000000-0005-0000-0000-000077160000}"/>
    <cellStyle name="20% - Accent4 92" xfId="5761" xr:uid="{00000000-0005-0000-0000-000078160000}"/>
    <cellStyle name="20% - Accent4 92 2" xfId="5762" xr:uid="{00000000-0005-0000-0000-000079160000}"/>
    <cellStyle name="20% - Accent4 92 2 2" xfId="5763" xr:uid="{00000000-0005-0000-0000-00007A160000}"/>
    <cellStyle name="20% - Accent4 92 2 2 2" xfId="5764" xr:uid="{00000000-0005-0000-0000-00007B160000}"/>
    <cellStyle name="20% - Accent4 92 2 3" xfId="5765" xr:uid="{00000000-0005-0000-0000-00007C160000}"/>
    <cellStyle name="20% - Accent4 92 3" xfId="5766" xr:uid="{00000000-0005-0000-0000-00007D160000}"/>
    <cellStyle name="20% - Accent4 92 3 2" xfId="5767" xr:uid="{00000000-0005-0000-0000-00007E160000}"/>
    <cellStyle name="20% - Accent4 92 4" xfId="5768" xr:uid="{00000000-0005-0000-0000-00007F160000}"/>
    <cellStyle name="20% - Accent4 93" xfId="5769" xr:uid="{00000000-0005-0000-0000-000080160000}"/>
    <cellStyle name="20% - Accent4 93 2" xfId="5770" xr:uid="{00000000-0005-0000-0000-000081160000}"/>
    <cellStyle name="20% - Accent4 93 2 2" xfId="5771" xr:uid="{00000000-0005-0000-0000-000082160000}"/>
    <cellStyle name="20% - Accent4 93 2 2 2" xfId="5772" xr:uid="{00000000-0005-0000-0000-000083160000}"/>
    <cellStyle name="20% - Accent4 93 2 3" xfId="5773" xr:uid="{00000000-0005-0000-0000-000084160000}"/>
    <cellStyle name="20% - Accent4 93 3" xfId="5774" xr:uid="{00000000-0005-0000-0000-000085160000}"/>
    <cellStyle name="20% - Accent4 93 3 2" xfId="5775" xr:uid="{00000000-0005-0000-0000-000086160000}"/>
    <cellStyle name="20% - Accent4 93 4" xfId="5776" xr:uid="{00000000-0005-0000-0000-000087160000}"/>
    <cellStyle name="20% - Accent4 94" xfId="5777" xr:uid="{00000000-0005-0000-0000-000088160000}"/>
    <cellStyle name="20% - Accent4 94 2" xfId="5778" xr:uid="{00000000-0005-0000-0000-000089160000}"/>
    <cellStyle name="20% - Accent4 94 2 2" xfId="5779" xr:uid="{00000000-0005-0000-0000-00008A160000}"/>
    <cellStyle name="20% - Accent4 94 2 2 2" xfId="5780" xr:uid="{00000000-0005-0000-0000-00008B160000}"/>
    <cellStyle name="20% - Accent4 94 2 3" xfId="5781" xr:uid="{00000000-0005-0000-0000-00008C160000}"/>
    <cellStyle name="20% - Accent4 94 3" xfId="5782" xr:uid="{00000000-0005-0000-0000-00008D160000}"/>
    <cellStyle name="20% - Accent4 94 3 2" xfId="5783" xr:uid="{00000000-0005-0000-0000-00008E160000}"/>
    <cellStyle name="20% - Accent4 94 4" xfId="5784" xr:uid="{00000000-0005-0000-0000-00008F160000}"/>
    <cellStyle name="20% - Accent4 95" xfId="5785" xr:uid="{00000000-0005-0000-0000-000090160000}"/>
    <cellStyle name="20% - Accent4 95 2" xfId="5786" xr:uid="{00000000-0005-0000-0000-000091160000}"/>
    <cellStyle name="20% - Accent4 95 2 2" xfId="5787" xr:uid="{00000000-0005-0000-0000-000092160000}"/>
    <cellStyle name="20% - Accent4 95 2 2 2" xfId="5788" xr:uid="{00000000-0005-0000-0000-000093160000}"/>
    <cellStyle name="20% - Accent4 95 2 3" xfId="5789" xr:uid="{00000000-0005-0000-0000-000094160000}"/>
    <cellStyle name="20% - Accent4 95 3" xfId="5790" xr:uid="{00000000-0005-0000-0000-000095160000}"/>
    <cellStyle name="20% - Accent4 95 3 2" xfId="5791" xr:uid="{00000000-0005-0000-0000-000096160000}"/>
    <cellStyle name="20% - Accent4 95 4" xfId="5792" xr:uid="{00000000-0005-0000-0000-000097160000}"/>
    <cellStyle name="20% - Accent4 96" xfId="5793" xr:uid="{00000000-0005-0000-0000-000098160000}"/>
    <cellStyle name="20% - Accent4 96 2" xfId="5794" xr:uid="{00000000-0005-0000-0000-000099160000}"/>
    <cellStyle name="20% - Accent4 96 2 2" xfId="5795" xr:uid="{00000000-0005-0000-0000-00009A160000}"/>
    <cellStyle name="20% - Accent4 96 2 2 2" xfId="5796" xr:uid="{00000000-0005-0000-0000-00009B160000}"/>
    <cellStyle name="20% - Accent4 96 2 3" xfId="5797" xr:uid="{00000000-0005-0000-0000-00009C160000}"/>
    <cellStyle name="20% - Accent4 96 3" xfId="5798" xr:uid="{00000000-0005-0000-0000-00009D160000}"/>
    <cellStyle name="20% - Accent4 96 3 2" xfId="5799" xr:uid="{00000000-0005-0000-0000-00009E160000}"/>
    <cellStyle name="20% - Accent4 96 4" xfId="5800" xr:uid="{00000000-0005-0000-0000-00009F160000}"/>
    <cellStyle name="20% - Accent4 97" xfId="5801" xr:uid="{00000000-0005-0000-0000-0000A0160000}"/>
    <cellStyle name="20% - Accent4 97 2" xfId="5802" xr:uid="{00000000-0005-0000-0000-0000A1160000}"/>
    <cellStyle name="20% - Accent4 97 2 2" xfId="5803" xr:uid="{00000000-0005-0000-0000-0000A2160000}"/>
    <cellStyle name="20% - Accent4 97 2 2 2" xfId="5804" xr:uid="{00000000-0005-0000-0000-0000A3160000}"/>
    <cellStyle name="20% - Accent4 97 2 3" xfId="5805" xr:uid="{00000000-0005-0000-0000-0000A4160000}"/>
    <cellStyle name="20% - Accent4 97 3" xfId="5806" xr:uid="{00000000-0005-0000-0000-0000A5160000}"/>
    <cellStyle name="20% - Accent4 97 3 2" xfId="5807" xr:uid="{00000000-0005-0000-0000-0000A6160000}"/>
    <cellStyle name="20% - Accent4 97 4" xfId="5808" xr:uid="{00000000-0005-0000-0000-0000A7160000}"/>
    <cellStyle name="20% - Accent4 98" xfId="5809" xr:uid="{00000000-0005-0000-0000-0000A8160000}"/>
    <cellStyle name="20% - Accent4 98 2" xfId="5810" xr:uid="{00000000-0005-0000-0000-0000A9160000}"/>
    <cellStyle name="20% - Accent4 98 2 2" xfId="5811" xr:uid="{00000000-0005-0000-0000-0000AA160000}"/>
    <cellStyle name="20% - Accent4 98 2 2 2" xfId="5812" xr:uid="{00000000-0005-0000-0000-0000AB160000}"/>
    <cellStyle name="20% - Accent4 98 2 3" xfId="5813" xr:uid="{00000000-0005-0000-0000-0000AC160000}"/>
    <cellStyle name="20% - Accent4 98 3" xfId="5814" xr:uid="{00000000-0005-0000-0000-0000AD160000}"/>
    <cellStyle name="20% - Accent4 98 3 2" xfId="5815" xr:uid="{00000000-0005-0000-0000-0000AE160000}"/>
    <cellStyle name="20% - Accent4 98 4" xfId="5816" xr:uid="{00000000-0005-0000-0000-0000AF160000}"/>
    <cellStyle name="20% - Accent4 99" xfId="5817" xr:uid="{00000000-0005-0000-0000-0000B0160000}"/>
    <cellStyle name="20% - Accent4 99 2" xfId="5818" xr:uid="{00000000-0005-0000-0000-0000B1160000}"/>
    <cellStyle name="20% - Accent4 99 2 2" xfId="5819" xr:uid="{00000000-0005-0000-0000-0000B2160000}"/>
    <cellStyle name="20% - Accent4 99 2 2 2" xfId="5820" xr:uid="{00000000-0005-0000-0000-0000B3160000}"/>
    <cellStyle name="20% - Accent4 99 2 3" xfId="5821" xr:uid="{00000000-0005-0000-0000-0000B4160000}"/>
    <cellStyle name="20% - Accent4 99 3" xfId="5822" xr:uid="{00000000-0005-0000-0000-0000B5160000}"/>
    <cellStyle name="20% - Accent4 99 3 2" xfId="5823" xr:uid="{00000000-0005-0000-0000-0000B6160000}"/>
    <cellStyle name="20% - Accent4 99 4" xfId="5824" xr:uid="{00000000-0005-0000-0000-0000B7160000}"/>
    <cellStyle name="20% - Accent5 10" xfId="5825" xr:uid="{00000000-0005-0000-0000-0000B8160000}"/>
    <cellStyle name="20% - Accent5 10 2" xfId="5826" xr:uid="{00000000-0005-0000-0000-0000B9160000}"/>
    <cellStyle name="20% - Accent5 10 2 2" xfId="5827" xr:uid="{00000000-0005-0000-0000-0000BA160000}"/>
    <cellStyle name="20% - Accent5 10 2 2 2" xfId="5828" xr:uid="{00000000-0005-0000-0000-0000BB160000}"/>
    <cellStyle name="20% - Accent5 10 2 2 2 2" xfId="5829" xr:uid="{00000000-0005-0000-0000-0000BC160000}"/>
    <cellStyle name="20% - Accent5 10 2 2 3" xfId="5830" xr:uid="{00000000-0005-0000-0000-0000BD160000}"/>
    <cellStyle name="20% - Accent5 10 2 3" xfId="5831" xr:uid="{00000000-0005-0000-0000-0000BE160000}"/>
    <cellStyle name="20% - Accent5 10 2 3 2" xfId="5832" xr:uid="{00000000-0005-0000-0000-0000BF160000}"/>
    <cellStyle name="20% - Accent5 10 2 4" xfId="5833" xr:uid="{00000000-0005-0000-0000-0000C0160000}"/>
    <cellStyle name="20% - Accent5 10 3" xfId="5834" xr:uid="{00000000-0005-0000-0000-0000C1160000}"/>
    <cellStyle name="20% - Accent5 10 3 2" xfId="5835" xr:uid="{00000000-0005-0000-0000-0000C2160000}"/>
    <cellStyle name="20% - Accent5 10 3 2 2" xfId="5836" xr:uid="{00000000-0005-0000-0000-0000C3160000}"/>
    <cellStyle name="20% - Accent5 10 3 3" xfId="5837" xr:uid="{00000000-0005-0000-0000-0000C4160000}"/>
    <cellStyle name="20% - Accent5 10 4" xfId="5838" xr:uid="{00000000-0005-0000-0000-0000C5160000}"/>
    <cellStyle name="20% - Accent5 10 4 2" xfId="5839" xr:uid="{00000000-0005-0000-0000-0000C6160000}"/>
    <cellStyle name="20% - Accent5 10 5" xfId="5840" xr:uid="{00000000-0005-0000-0000-0000C7160000}"/>
    <cellStyle name="20% - Accent5 10_draft transactions report_052009_rvsd" xfId="5841" xr:uid="{00000000-0005-0000-0000-0000C8160000}"/>
    <cellStyle name="20% - Accent5 100" xfId="5842" xr:uid="{00000000-0005-0000-0000-0000C9160000}"/>
    <cellStyle name="20% - Accent5 100 2" xfId="5843" xr:uid="{00000000-0005-0000-0000-0000CA160000}"/>
    <cellStyle name="20% - Accent5 101" xfId="5844" xr:uid="{00000000-0005-0000-0000-0000CB160000}"/>
    <cellStyle name="20% - Accent5 101 2" xfId="5845" xr:uid="{00000000-0005-0000-0000-0000CC160000}"/>
    <cellStyle name="20% - Accent5 102" xfId="5846" xr:uid="{00000000-0005-0000-0000-0000CD160000}"/>
    <cellStyle name="20% - Accent5 102 2" xfId="5847" xr:uid="{00000000-0005-0000-0000-0000CE160000}"/>
    <cellStyle name="20% - Accent5 103" xfId="5848" xr:uid="{00000000-0005-0000-0000-0000CF160000}"/>
    <cellStyle name="20% - Accent5 103 2" xfId="5849" xr:uid="{00000000-0005-0000-0000-0000D0160000}"/>
    <cellStyle name="20% - Accent5 104" xfId="5850" xr:uid="{00000000-0005-0000-0000-0000D1160000}"/>
    <cellStyle name="20% - Accent5 104 2" xfId="5851" xr:uid="{00000000-0005-0000-0000-0000D2160000}"/>
    <cellStyle name="20% - Accent5 105" xfId="5852" xr:uid="{00000000-0005-0000-0000-0000D3160000}"/>
    <cellStyle name="20% - Accent5 105 2" xfId="5853" xr:uid="{00000000-0005-0000-0000-0000D4160000}"/>
    <cellStyle name="20% - Accent5 106" xfId="5854" xr:uid="{00000000-0005-0000-0000-0000D5160000}"/>
    <cellStyle name="20% - Accent5 106 2" xfId="5855" xr:uid="{00000000-0005-0000-0000-0000D6160000}"/>
    <cellStyle name="20% - Accent5 107" xfId="5856" xr:uid="{00000000-0005-0000-0000-0000D7160000}"/>
    <cellStyle name="20% - Accent5 107 2" xfId="5857" xr:uid="{00000000-0005-0000-0000-0000D8160000}"/>
    <cellStyle name="20% - Accent5 108" xfId="5858" xr:uid="{00000000-0005-0000-0000-0000D9160000}"/>
    <cellStyle name="20% - Accent5 108 2" xfId="5859" xr:uid="{00000000-0005-0000-0000-0000DA160000}"/>
    <cellStyle name="20% - Accent5 109" xfId="5860" xr:uid="{00000000-0005-0000-0000-0000DB160000}"/>
    <cellStyle name="20% - Accent5 109 2" xfId="5861" xr:uid="{00000000-0005-0000-0000-0000DC160000}"/>
    <cellStyle name="20% - Accent5 11" xfId="5862" xr:uid="{00000000-0005-0000-0000-0000DD160000}"/>
    <cellStyle name="20% - Accent5 11 2" xfId="5863" xr:uid="{00000000-0005-0000-0000-0000DE160000}"/>
    <cellStyle name="20% - Accent5 11 2 2" xfId="5864" xr:uid="{00000000-0005-0000-0000-0000DF160000}"/>
    <cellStyle name="20% - Accent5 11 2 2 2" xfId="5865" xr:uid="{00000000-0005-0000-0000-0000E0160000}"/>
    <cellStyle name="20% - Accent5 11 2 2 2 2" xfId="5866" xr:uid="{00000000-0005-0000-0000-0000E1160000}"/>
    <cellStyle name="20% - Accent5 11 2 2 3" xfId="5867" xr:uid="{00000000-0005-0000-0000-0000E2160000}"/>
    <cellStyle name="20% - Accent5 11 2 3" xfId="5868" xr:uid="{00000000-0005-0000-0000-0000E3160000}"/>
    <cellStyle name="20% - Accent5 11 2 3 2" xfId="5869" xr:uid="{00000000-0005-0000-0000-0000E4160000}"/>
    <cellStyle name="20% - Accent5 11 2 4" xfId="5870" xr:uid="{00000000-0005-0000-0000-0000E5160000}"/>
    <cellStyle name="20% - Accent5 11 3" xfId="5871" xr:uid="{00000000-0005-0000-0000-0000E6160000}"/>
    <cellStyle name="20% - Accent5 11 3 2" xfId="5872" xr:uid="{00000000-0005-0000-0000-0000E7160000}"/>
    <cellStyle name="20% - Accent5 11 3 2 2" xfId="5873" xr:uid="{00000000-0005-0000-0000-0000E8160000}"/>
    <cellStyle name="20% - Accent5 11 3 3" xfId="5874" xr:uid="{00000000-0005-0000-0000-0000E9160000}"/>
    <cellStyle name="20% - Accent5 11 4" xfId="5875" xr:uid="{00000000-0005-0000-0000-0000EA160000}"/>
    <cellStyle name="20% - Accent5 11 4 2" xfId="5876" xr:uid="{00000000-0005-0000-0000-0000EB160000}"/>
    <cellStyle name="20% - Accent5 11 5" xfId="5877" xr:uid="{00000000-0005-0000-0000-0000EC160000}"/>
    <cellStyle name="20% - Accent5 11_draft transactions report_052009_rvsd" xfId="5878" xr:uid="{00000000-0005-0000-0000-0000ED160000}"/>
    <cellStyle name="20% - Accent5 110" xfId="5879" xr:uid="{00000000-0005-0000-0000-0000EE160000}"/>
    <cellStyle name="20% - Accent5 110 2" xfId="5880" xr:uid="{00000000-0005-0000-0000-0000EF160000}"/>
    <cellStyle name="20% - Accent5 110 2 2" xfId="5881" xr:uid="{00000000-0005-0000-0000-0000F0160000}"/>
    <cellStyle name="20% - Accent5 110 2 2 2" xfId="5882" xr:uid="{00000000-0005-0000-0000-0000F1160000}"/>
    <cellStyle name="20% - Accent5 110 2 3" xfId="5883" xr:uid="{00000000-0005-0000-0000-0000F2160000}"/>
    <cellStyle name="20% - Accent5 110 3" xfId="5884" xr:uid="{00000000-0005-0000-0000-0000F3160000}"/>
    <cellStyle name="20% - Accent5 110 3 2" xfId="5885" xr:uid="{00000000-0005-0000-0000-0000F4160000}"/>
    <cellStyle name="20% - Accent5 110 4" xfId="5886" xr:uid="{00000000-0005-0000-0000-0000F5160000}"/>
    <cellStyle name="20% - Accent5 111" xfId="5887" xr:uid="{00000000-0005-0000-0000-0000F6160000}"/>
    <cellStyle name="20% - Accent5 111 2" xfId="5888" xr:uid="{00000000-0005-0000-0000-0000F7160000}"/>
    <cellStyle name="20% - Accent5 111 2 2" xfId="5889" xr:uid="{00000000-0005-0000-0000-0000F8160000}"/>
    <cellStyle name="20% - Accent5 111 2 2 2" xfId="5890" xr:uid="{00000000-0005-0000-0000-0000F9160000}"/>
    <cellStyle name="20% - Accent5 111 2 3" xfId="5891" xr:uid="{00000000-0005-0000-0000-0000FA160000}"/>
    <cellStyle name="20% - Accent5 111 3" xfId="5892" xr:uid="{00000000-0005-0000-0000-0000FB160000}"/>
    <cellStyle name="20% - Accent5 111 3 2" xfId="5893" xr:uid="{00000000-0005-0000-0000-0000FC160000}"/>
    <cellStyle name="20% - Accent5 111 4" xfId="5894" xr:uid="{00000000-0005-0000-0000-0000FD160000}"/>
    <cellStyle name="20% - Accent5 112" xfId="5895" xr:uid="{00000000-0005-0000-0000-0000FE160000}"/>
    <cellStyle name="20% - Accent5 112 2" xfId="5896" xr:uid="{00000000-0005-0000-0000-0000FF160000}"/>
    <cellStyle name="20% - Accent5 112 2 2" xfId="5897" xr:uid="{00000000-0005-0000-0000-000000170000}"/>
    <cellStyle name="20% - Accent5 112 2 2 2" xfId="5898" xr:uid="{00000000-0005-0000-0000-000001170000}"/>
    <cellStyle name="20% - Accent5 112 2 3" xfId="5899" xr:uid="{00000000-0005-0000-0000-000002170000}"/>
    <cellStyle name="20% - Accent5 112 3" xfId="5900" xr:uid="{00000000-0005-0000-0000-000003170000}"/>
    <cellStyle name="20% - Accent5 112 3 2" xfId="5901" xr:uid="{00000000-0005-0000-0000-000004170000}"/>
    <cellStyle name="20% - Accent5 112 4" xfId="5902" xr:uid="{00000000-0005-0000-0000-000005170000}"/>
    <cellStyle name="20% - Accent5 113" xfId="5903" xr:uid="{00000000-0005-0000-0000-000006170000}"/>
    <cellStyle name="20% - Accent5 113 2" xfId="5904" xr:uid="{00000000-0005-0000-0000-000007170000}"/>
    <cellStyle name="20% - Accent5 113 2 2" xfId="5905" xr:uid="{00000000-0005-0000-0000-000008170000}"/>
    <cellStyle name="20% - Accent5 113 2 2 2" xfId="5906" xr:uid="{00000000-0005-0000-0000-000009170000}"/>
    <cellStyle name="20% - Accent5 113 2 3" xfId="5907" xr:uid="{00000000-0005-0000-0000-00000A170000}"/>
    <cellStyle name="20% - Accent5 113 3" xfId="5908" xr:uid="{00000000-0005-0000-0000-00000B170000}"/>
    <cellStyle name="20% - Accent5 113 3 2" xfId="5909" xr:uid="{00000000-0005-0000-0000-00000C170000}"/>
    <cellStyle name="20% - Accent5 113 4" xfId="5910" xr:uid="{00000000-0005-0000-0000-00000D170000}"/>
    <cellStyle name="20% - Accent5 114" xfId="5911" xr:uid="{00000000-0005-0000-0000-00000E170000}"/>
    <cellStyle name="20% - Accent5 114 2" xfId="5912" xr:uid="{00000000-0005-0000-0000-00000F170000}"/>
    <cellStyle name="20% - Accent5 114 2 2" xfId="5913" xr:uid="{00000000-0005-0000-0000-000010170000}"/>
    <cellStyle name="20% - Accent5 114 2 2 2" xfId="5914" xr:uid="{00000000-0005-0000-0000-000011170000}"/>
    <cellStyle name="20% - Accent5 114 2 3" xfId="5915" xr:uid="{00000000-0005-0000-0000-000012170000}"/>
    <cellStyle name="20% - Accent5 114 3" xfId="5916" xr:uid="{00000000-0005-0000-0000-000013170000}"/>
    <cellStyle name="20% - Accent5 114 3 2" xfId="5917" xr:uid="{00000000-0005-0000-0000-000014170000}"/>
    <cellStyle name="20% - Accent5 114 4" xfId="5918" xr:uid="{00000000-0005-0000-0000-000015170000}"/>
    <cellStyle name="20% - Accent5 115" xfId="5919" xr:uid="{00000000-0005-0000-0000-000016170000}"/>
    <cellStyle name="20% - Accent5 115 2" xfId="5920" xr:uid="{00000000-0005-0000-0000-000017170000}"/>
    <cellStyle name="20% - Accent5 115 2 2" xfId="5921" xr:uid="{00000000-0005-0000-0000-000018170000}"/>
    <cellStyle name="20% - Accent5 115 2 2 2" xfId="5922" xr:uid="{00000000-0005-0000-0000-000019170000}"/>
    <cellStyle name="20% - Accent5 115 2 3" xfId="5923" xr:uid="{00000000-0005-0000-0000-00001A170000}"/>
    <cellStyle name="20% - Accent5 115 3" xfId="5924" xr:uid="{00000000-0005-0000-0000-00001B170000}"/>
    <cellStyle name="20% - Accent5 115 3 2" xfId="5925" xr:uid="{00000000-0005-0000-0000-00001C170000}"/>
    <cellStyle name="20% - Accent5 115 4" xfId="5926" xr:uid="{00000000-0005-0000-0000-00001D170000}"/>
    <cellStyle name="20% - Accent5 116" xfId="5927" xr:uid="{00000000-0005-0000-0000-00001E170000}"/>
    <cellStyle name="20% - Accent5 116 2" xfId="5928" xr:uid="{00000000-0005-0000-0000-00001F170000}"/>
    <cellStyle name="20% - Accent5 116 2 2" xfId="5929" xr:uid="{00000000-0005-0000-0000-000020170000}"/>
    <cellStyle name="20% - Accent5 116 2 2 2" xfId="5930" xr:uid="{00000000-0005-0000-0000-000021170000}"/>
    <cellStyle name="20% - Accent5 116 2 3" xfId="5931" xr:uid="{00000000-0005-0000-0000-000022170000}"/>
    <cellStyle name="20% - Accent5 116 3" xfId="5932" xr:uid="{00000000-0005-0000-0000-000023170000}"/>
    <cellStyle name="20% - Accent5 116 3 2" xfId="5933" xr:uid="{00000000-0005-0000-0000-000024170000}"/>
    <cellStyle name="20% - Accent5 116 4" xfId="5934" xr:uid="{00000000-0005-0000-0000-000025170000}"/>
    <cellStyle name="20% - Accent5 117" xfId="5935" xr:uid="{00000000-0005-0000-0000-000026170000}"/>
    <cellStyle name="20% - Accent5 117 2" xfId="5936" xr:uid="{00000000-0005-0000-0000-000027170000}"/>
    <cellStyle name="20% - Accent5 117 2 2" xfId="5937" xr:uid="{00000000-0005-0000-0000-000028170000}"/>
    <cellStyle name="20% - Accent5 117 2 2 2" xfId="5938" xr:uid="{00000000-0005-0000-0000-000029170000}"/>
    <cellStyle name="20% - Accent5 117 2 3" xfId="5939" xr:uid="{00000000-0005-0000-0000-00002A170000}"/>
    <cellStyle name="20% - Accent5 117 3" xfId="5940" xr:uid="{00000000-0005-0000-0000-00002B170000}"/>
    <cellStyle name="20% - Accent5 117 3 2" xfId="5941" xr:uid="{00000000-0005-0000-0000-00002C170000}"/>
    <cellStyle name="20% - Accent5 117 4" xfId="5942" xr:uid="{00000000-0005-0000-0000-00002D170000}"/>
    <cellStyle name="20% - Accent5 118" xfId="5943" xr:uid="{00000000-0005-0000-0000-00002E170000}"/>
    <cellStyle name="20% - Accent5 118 2" xfId="5944" xr:uid="{00000000-0005-0000-0000-00002F170000}"/>
    <cellStyle name="20% - Accent5 118 2 2" xfId="5945" xr:uid="{00000000-0005-0000-0000-000030170000}"/>
    <cellStyle name="20% - Accent5 118 2 2 2" xfId="5946" xr:uid="{00000000-0005-0000-0000-000031170000}"/>
    <cellStyle name="20% - Accent5 118 2 3" xfId="5947" xr:uid="{00000000-0005-0000-0000-000032170000}"/>
    <cellStyle name="20% - Accent5 118 3" xfId="5948" xr:uid="{00000000-0005-0000-0000-000033170000}"/>
    <cellStyle name="20% - Accent5 118 3 2" xfId="5949" xr:uid="{00000000-0005-0000-0000-000034170000}"/>
    <cellStyle name="20% - Accent5 118 4" xfId="5950" xr:uid="{00000000-0005-0000-0000-000035170000}"/>
    <cellStyle name="20% - Accent5 119" xfId="5951" xr:uid="{00000000-0005-0000-0000-000036170000}"/>
    <cellStyle name="20% - Accent5 119 2" xfId="5952" xr:uid="{00000000-0005-0000-0000-000037170000}"/>
    <cellStyle name="20% - Accent5 119 2 2" xfId="5953" xr:uid="{00000000-0005-0000-0000-000038170000}"/>
    <cellStyle name="20% - Accent5 119 2 2 2" xfId="5954" xr:uid="{00000000-0005-0000-0000-000039170000}"/>
    <cellStyle name="20% - Accent5 119 2 3" xfId="5955" xr:uid="{00000000-0005-0000-0000-00003A170000}"/>
    <cellStyle name="20% - Accent5 119 3" xfId="5956" xr:uid="{00000000-0005-0000-0000-00003B170000}"/>
    <cellStyle name="20% - Accent5 119 3 2" xfId="5957" xr:uid="{00000000-0005-0000-0000-00003C170000}"/>
    <cellStyle name="20% - Accent5 119 4" xfId="5958" xr:uid="{00000000-0005-0000-0000-00003D170000}"/>
    <cellStyle name="20% - Accent5 12" xfId="5959" xr:uid="{00000000-0005-0000-0000-00003E170000}"/>
    <cellStyle name="20% - Accent5 12 2" xfId="5960" xr:uid="{00000000-0005-0000-0000-00003F170000}"/>
    <cellStyle name="20% - Accent5 12 2 2" xfId="5961" xr:uid="{00000000-0005-0000-0000-000040170000}"/>
    <cellStyle name="20% - Accent5 12 2 2 2" xfId="5962" xr:uid="{00000000-0005-0000-0000-000041170000}"/>
    <cellStyle name="20% - Accent5 12 2 2 2 2" xfId="5963" xr:uid="{00000000-0005-0000-0000-000042170000}"/>
    <cellStyle name="20% - Accent5 12 2 2 3" xfId="5964" xr:uid="{00000000-0005-0000-0000-000043170000}"/>
    <cellStyle name="20% - Accent5 12 2 3" xfId="5965" xr:uid="{00000000-0005-0000-0000-000044170000}"/>
    <cellStyle name="20% - Accent5 12 2 3 2" xfId="5966" xr:uid="{00000000-0005-0000-0000-000045170000}"/>
    <cellStyle name="20% - Accent5 12 2 4" xfId="5967" xr:uid="{00000000-0005-0000-0000-000046170000}"/>
    <cellStyle name="20% - Accent5 12 3" xfId="5968" xr:uid="{00000000-0005-0000-0000-000047170000}"/>
    <cellStyle name="20% - Accent5 12 3 2" xfId="5969" xr:uid="{00000000-0005-0000-0000-000048170000}"/>
    <cellStyle name="20% - Accent5 12 3 2 2" xfId="5970" xr:uid="{00000000-0005-0000-0000-000049170000}"/>
    <cellStyle name="20% - Accent5 12 3 3" xfId="5971" xr:uid="{00000000-0005-0000-0000-00004A170000}"/>
    <cellStyle name="20% - Accent5 12 4" xfId="5972" xr:uid="{00000000-0005-0000-0000-00004B170000}"/>
    <cellStyle name="20% - Accent5 12 4 2" xfId="5973" xr:uid="{00000000-0005-0000-0000-00004C170000}"/>
    <cellStyle name="20% - Accent5 12 5" xfId="5974" xr:uid="{00000000-0005-0000-0000-00004D170000}"/>
    <cellStyle name="20% - Accent5 12_draft transactions report_052009_rvsd" xfId="5975" xr:uid="{00000000-0005-0000-0000-00004E170000}"/>
    <cellStyle name="20% - Accent5 120" xfId="5976" xr:uid="{00000000-0005-0000-0000-00004F170000}"/>
    <cellStyle name="20% - Accent5 120 2" xfId="5977" xr:uid="{00000000-0005-0000-0000-000050170000}"/>
    <cellStyle name="20% - Accent5 120 2 2" xfId="5978" xr:uid="{00000000-0005-0000-0000-000051170000}"/>
    <cellStyle name="20% - Accent5 120 2 2 2" xfId="5979" xr:uid="{00000000-0005-0000-0000-000052170000}"/>
    <cellStyle name="20% - Accent5 120 2 3" xfId="5980" xr:uid="{00000000-0005-0000-0000-000053170000}"/>
    <cellStyle name="20% - Accent5 120 3" xfId="5981" xr:uid="{00000000-0005-0000-0000-000054170000}"/>
    <cellStyle name="20% - Accent5 120 3 2" xfId="5982" xr:uid="{00000000-0005-0000-0000-000055170000}"/>
    <cellStyle name="20% - Accent5 120 4" xfId="5983" xr:uid="{00000000-0005-0000-0000-000056170000}"/>
    <cellStyle name="20% - Accent5 121" xfId="5984" xr:uid="{00000000-0005-0000-0000-000057170000}"/>
    <cellStyle name="20% - Accent5 121 2" xfId="5985" xr:uid="{00000000-0005-0000-0000-000058170000}"/>
    <cellStyle name="20% - Accent5 121 2 2" xfId="5986" xr:uid="{00000000-0005-0000-0000-000059170000}"/>
    <cellStyle name="20% - Accent5 121 2 2 2" xfId="5987" xr:uid="{00000000-0005-0000-0000-00005A170000}"/>
    <cellStyle name="20% - Accent5 121 2 3" xfId="5988" xr:uid="{00000000-0005-0000-0000-00005B170000}"/>
    <cellStyle name="20% - Accent5 121 3" xfId="5989" xr:uid="{00000000-0005-0000-0000-00005C170000}"/>
    <cellStyle name="20% - Accent5 121 3 2" xfId="5990" xr:uid="{00000000-0005-0000-0000-00005D170000}"/>
    <cellStyle name="20% - Accent5 121 4" xfId="5991" xr:uid="{00000000-0005-0000-0000-00005E170000}"/>
    <cellStyle name="20% - Accent5 122" xfId="5992" xr:uid="{00000000-0005-0000-0000-00005F170000}"/>
    <cellStyle name="20% - Accent5 123" xfId="5993" xr:uid="{00000000-0005-0000-0000-000060170000}"/>
    <cellStyle name="20% - Accent5 124" xfId="5994" xr:uid="{00000000-0005-0000-0000-000061170000}"/>
    <cellStyle name="20% - Accent5 125" xfId="5995" xr:uid="{00000000-0005-0000-0000-000062170000}"/>
    <cellStyle name="20% - Accent5 126" xfId="5996" xr:uid="{00000000-0005-0000-0000-000063170000}"/>
    <cellStyle name="20% - Accent5 127" xfId="5997" xr:uid="{00000000-0005-0000-0000-000064170000}"/>
    <cellStyle name="20% - Accent5 127 2" xfId="5998" xr:uid="{00000000-0005-0000-0000-000065170000}"/>
    <cellStyle name="20% - Accent5 127 2 2" xfId="5999" xr:uid="{00000000-0005-0000-0000-000066170000}"/>
    <cellStyle name="20% - Accent5 127 2 2 2" xfId="6000" xr:uid="{00000000-0005-0000-0000-000067170000}"/>
    <cellStyle name="20% - Accent5 127 2 3" xfId="6001" xr:uid="{00000000-0005-0000-0000-000068170000}"/>
    <cellStyle name="20% - Accent5 127 3" xfId="6002" xr:uid="{00000000-0005-0000-0000-000069170000}"/>
    <cellStyle name="20% - Accent5 127 3 2" xfId="6003" xr:uid="{00000000-0005-0000-0000-00006A170000}"/>
    <cellStyle name="20% - Accent5 127 4" xfId="6004" xr:uid="{00000000-0005-0000-0000-00006B170000}"/>
    <cellStyle name="20% - Accent5 128" xfId="6005" xr:uid="{00000000-0005-0000-0000-00006C170000}"/>
    <cellStyle name="20% - Accent5 128 2" xfId="6006" xr:uid="{00000000-0005-0000-0000-00006D170000}"/>
    <cellStyle name="20% - Accent5 128 2 2" xfId="6007" xr:uid="{00000000-0005-0000-0000-00006E170000}"/>
    <cellStyle name="20% - Accent5 128 2 2 2" xfId="6008" xr:uid="{00000000-0005-0000-0000-00006F170000}"/>
    <cellStyle name="20% - Accent5 128 2 3" xfId="6009" xr:uid="{00000000-0005-0000-0000-000070170000}"/>
    <cellStyle name="20% - Accent5 128 3" xfId="6010" xr:uid="{00000000-0005-0000-0000-000071170000}"/>
    <cellStyle name="20% - Accent5 128 3 2" xfId="6011" xr:uid="{00000000-0005-0000-0000-000072170000}"/>
    <cellStyle name="20% - Accent5 128 4" xfId="6012" xr:uid="{00000000-0005-0000-0000-000073170000}"/>
    <cellStyle name="20% - Accent5 129" xfId="6013" xr:uid="{00000000-0005-0000-0000-000074170000}"/>
    <cellStyle name="20% - Accent5 129 2" xfId="6014" xr:uid="{00000000-0005-0000-0000-000075170000}"/>
    <cellStyle name="20% - Accent5 129 2 2" xfId="6015" xr:uid="{00000000-0005-0000-0000-000076170000}"/>
    <cellStyle name="20% - Accent5 129 2 2 2" xfId="6016" xr:uid="{00000000-0005-0000-0000-000077170000}"/>
    <cellStyle name="20% - Accent5 129 2 3" xfId="6017" xr:uid="{00000000-0005-0000-0000-000078170000}"/>
    <cellStyle name="20% - Accent5 129 3" xfId="6018" xr:uid="{00000000-0005-0000-0000-000079170000}"/>
    <cellStyle name="20% - Accent5 129 3 2" xfId="6019" xr:uid="{00000000-0005-0000-0000-00007A170000}"/>
    <cellStyle name="20% - Accent5 129 4" xfId="6020" xr:uid="{00000000-0005-0000-0000-00007B170000}"/>
    <cellStyle name="20% - Accent5 13" xfId="6021" xr:uid="{00000000-0005-0000-0000-00007C170000}"/>
    <cellStyle name="20% - Accent5 13 2" xfId="6022" xr:uid="{00000000-0005-0000-0000-00007D170000}"/>
    <cellStyle name="20% - Accent5 13 2 2" xfId="6023" xr:uid="{00000000-0005-0000-0000-00007E170000}"/>
    <cellStyle name="20% - Accent5 13 2 2 2" xfId="6024" xr:uid="{00000000-0005-0000-0000-00007F170000}"/>
    <cellStyle name="20% - Accent5 13 2 2 2 2" xfId="6025" xr:uid="{00000000-0005-0000-0000-000080170000}"/>
    <cellStyle name="20% - Accent5 13 2 2 3" xfId="6026" xr:uid="{00000000-0005-0000-0000-000081170000}"/>
    <cellStyle name="20% - Accent5 13 2 3" xfId="6027" xr:uid="{00000000-0005-0000-0000-000082170000}"/>
    <cellStyle name="20% - Accent5 13 2 3 2" xfId="6028" xr:uid="{00000000-0005-0000-0000-000083170000}"/>
    <cellStyle name="20% - Accent5 13 2 4" xfId="6029" xr:uid="{00000000-0005-0000-0000-000084170000}"/>
    <cellStyle name="20% - Accent5 13 3" xfId="6030" xr:uid="{00000000-0005-0000-0000-000085170000}"/>
    <cellStyle name="20% - Accent5 13 3 2" xfId="6031" xr:uid="{00000000-0005-0000-0000-000086170000}"/>
    <cellStyle name="20% - Accent5 13 3 2 2" xfId="6032" xr:uid="{00000000-0005-0000-0000-000087170000}"/>
    <cellStyle name="20% - Accent5 13 3 3" xfId="6033" xr:uid="{00000000-0005-0000-0000-000088170000}"/>
    <cellStyle name="20% - Accent5 13 4" xfId="6034" xr:uid="{00000000-0005-0000-0000-000089170000}"/>
    <cellStyle name="20% - Accent5 13 4 2" xfId="6035" xr:uid="{00000000-0005-0000-0000-00008A170000}"/>
    <cellStyle name="20% - Accent5 13 5" xfId="6036" xr:uid="{00000000-0005-0000-0000-00008B170000}"/>
    <cellStyle name="20% - Accent5 13_draft transactions report_052009_rvsd" xfId="6037" xr:uid="{00000000-0005-0000-0000-00008C170000}"/>
    <cellStyle name="20% - Accent5 130" xfId="6038" xr:uid="{00000000-0005-0000-0000-00008D170000}"/>
    <cellStyle name="20% - Accent5 130 2" xfId="6039" xr:uid="{00000000-0005-0000-0000-00008E170000}"/>
    <cellStyle name="20% - Accent5 130 2 2" xfId="6040" xr:uid="{00000000-0005-0000-0000-00008F170000}"/>
    <cellStyle name="20% - Accent5 130 2 2 2" xfId="6041" xr:uid="{00000000-0005-0000-0000-000090170000}"/>
    <cellStyle name="20% - Accent5 130 2 3" xfId="6042" xr:uid="{00000000-0005-0000-0000-000091170000}"/>
    <cellStyle name="20% - Accent5 130 3" xfId="6043" xr:uid="{00000000-0005-0000-0000-000092170000}"/>
    <cellStyle name="20% - Accent5 130 3 2" xfId="6044" xr:uid="{00000000-0005-0000-0000-000093170000}"/>
    <cellStyle name="20% - Accent5 130 4" xfId="6045" xr:uid="{00000000-0005-0000-0000-000094170000}"/>
    <cellStyle name="20% - Accent5 131" xfId="6046" xr:uid="{00000000-0005-0000-0000-000095170000}"/>
    <cellStyle name="20% - Accent5 131 2" xfId="6047" xr:uid="{00000000-0005-0000-0000-000096170000}"/>
    <cellStyle name="20% - Accent5 131 2 2" xfId="6048" xr:uid="{00000000-0005-0000-0000-000097170000}"/>
    <cellStyle name="20% - Accent5 131 2 2 2" xfId="6049" xr:uid="{00000000-0005-0000-0000-000098170000}"/>
    <cellStyle name="20% - Accent5 131 2 3" xfId="6050" xr:uid="{00000000-0005-0000-0000-000099170000}"/>
    <cellStyle name="20% - Accent5 131 3" xfId="6051" xr:uid="{00000000-0005-0000-0000-00009A170000}"/>
    <cellStyle name="20% - Accent5 131 3 2" xfId="6052" xr:uid="{00000000-0005-0000-0000-00009B170000}"/>
    <cellStyle name="20% - Accent5 131 4" xfId="6053" xr:uid="{00000000-0005-0000-0000-00009C170000}"/>
    <cellStyle name="20% - Accent5 132" xfId="6054" xr:uid="{00000000-0005-0000-0000-00009D170000}"/>
    <cellStyle name="20% - Accent5 132 2" xfId="6055" xr:uid="{00000000-0005-0000-0000-00009E170000}"/>
    <cellStyle name="20% - Accent5 132 2 2" xfId="6056" xr:uid="{00000000-0005-0000-0000-00009F170000}"/>
    <cellStyle name="20% - Accent5 132 2 2 2" xfId="6057" xr:uid="{00000000-0005-0000-0000-0000A0170000}"/>
    <cellStyle name="20% - Accent5 132 2 3" xfId="6058" xr:uid="{00000000-0005-0000-0000-0000A1170000}"/>
    <cellStyle name="20% - Accent5 132 3" xfId="6059" xr:uid="{00000000-0005-0000-0000-0000A2170000}"/>
    <cellStyle name="20% - Accent5 132 3 2" xfId="6060" xr:uid="{00000000-0005-0000-0000-0000A3170000}"/>
    <cellStyle name="20% - Accent5 132 4" xfId="6061" xr:uid="{00000000-0005-0000-0000-0000A4170000}"/>
    <cellStyle name="20% - Accent5 133" xfId="6062" xr:uid="{00000000-0005-0000-0000-0000A5170000}"/>
    <cellStyle name="20% - Accent5 133 2" xfId="6063" xr:uid="{00000000-0005-0000-0000-0000A6170000}"/>
    <cellStyle name="20% - Accent5 133 2 2" xfId="6064" xr:uid="{00000000-0005-0000-0000-0000A7170000}"/>
    <cellStyle name="20% - Accent5 133 2 2 2" xfId="6065" xr:uid="{00000000-0005-0000-0000-0000A8170000}"/>
    <cellStyle name="20% - Accent5 133 2 3" xfId="6066" xr:uid="{00000000-0005-0000-0000-0000A9170000}"/>
    <cellStyle name="20% - Accent5 133 3" xfId="6067" xr:uid="{00000000-0005-0000-0000-0000AA170000}"/>
    <cellStyle name="20% - Accent5 133 3 2" xfId="6068" xr:uid="{00000000-0005-0000-0000-0000AB170000}"/>
    <cellStyle name="20% - Accent5 133 4" xfId="6069" xr:uid="{00000000-0005-0000-0000-0000AC170000}"/>
    <cellStyle name="20% - Accent5 134" xfId="6070" xr:uid="{00000000-0005-0000-0000-0000AD170000}"/>
    <cellStyle name="20% - Accent5 134 2" xfId="6071" xr:uid="{00000000-0005-0000-0000-0000AE170000}"/>
    <cellStyle name="20% - Accent5 134 2 2" xfId="6072" xr:uid="{00000000-0005-0000-0000-0000AF170000}"/>
    <cellStyle name="20% - Accent5 134 2 2 2" xfId="6073" xr:uid="{00000000-0005-0000-0000-0000B0170000}"/>
    <cellStyle name="20% - Accent5 134 2 3" xfId="6074" xr:uid="{00000000-0005-0000-0000-0000B1170000}"/>
    <cellStyle name="20% - Accent5 134 3" xfId="6075" xr:uid="{00000000-0005-0000-0000-0000B2170000}"/>
    <cellStyle name="20% - Accent5 134 3 2" xfId="6076" xr:uid="{00000000-0005-0000-0000-0000B3170000}"/>
    <cellStyle name="20% - Accent5 134 4" xfId="6077" xr:uid="{00000000-0005-0000-0000-0000B4170000}"/>
    <cellStyle name="20% - Accent5 135" xfId="6078" xr:uid="{00000000-0005-0000-0000-0000B5170000}"/>
    <cellStyle name="20% - Accent5 136" xfId="6079" xr:uid="{00000000-0005-0000-0000-0000B6170000}"/>
    <cellStyle name="20% - Accent5 137" xfId="6080" xr:uid="{00000000-0005-0000-0000-0000B7170000}"/>
    <cellStyle name="20% - Accent5 138" xfId="6081" xr:uid="{00000000-0005-0000-0000-0000B8170000}"/>
    <cellStyle name="20% - Accent5 138 2" xfId="6082" xr:uid="{00000000-0005-0000-0000-0000B9170000}"/>
    <cellStyle name="20% - Accent5 138 2 2" xfId="6083" xr:uid="{00000000-0005-0000-0000-0000BA170000}"/>
    <cellStyle name="20% - Accent5 138 2 2 2" xfId="6084" xr:uid="{00000000-0005-0000-0000-0000BB170000}"/>
    <cellStyle name="20% - Accent5 138 2 3" xfId="6085" xr:uid="{00000000-0005-0000-0000-0000BC170000}"/>
    <cellStyle name="20% - Accent5 138 3" xfId="6086" xr:uid="{00000000-0005-0000-0000-0000BD170000}"/>
    <cellStyle name="20% - Accent5 138 3 2" xfId="6087" xr:uid="{00000000-0005-0000-0000-0000BE170000}"/>
    <cellStyle name="20% - Accent5 138 4" xfId="6088" xr:uid="{00000000-0005-0000-0000-0000BF170000}"/>
    <cellStyle name="20% - Accent5 139" xfId="6089" xr:uid="{00000000-0005-0000-0000-0000C0170000}"/>
    <cellStyle name="20% - Accent5 139 2" xfId="6090" xr:uid="{00000000-0005-0000-0000-0000C1170000}"/>
    <cellStyle name="20% - Accent5 139 2 2" xfId="6091" xr:uid="{00000000-0005-0000-0000-0000C2170000}"/>
    <cellStyle name="20% - Accent5 139 2 2 2" xfId="6092" xr:uid="{00000000-0005-0000-0000-0000C3170000}"/>
    <cellStyle name="20% - Accent5 139 2 3" xfId="6093" xr:uid="{00000000-0005-0000-0000-0000C4170000}"/>
    <cellStyle name="20% - Accent5 139 3" xfId="6094" xr:uid="{00000000-0005-0000-0000-0000C5170000}"/>
    <cellStyle name="20% - Accent5 139 3 2" xfId="6095" xr:uid="{00000000-0005-0000-0000-0000C6170000}"/>
    <cellStyle name="20% - Accent5 139 4" xfId="6096" xr:uid="{00000000-0005-0000-0000-0000C7170000}"/>
    <cellStyle name="20% - Accent5 14" xfId="6097" xr:uid="{00000000-0005-0000-0000-0000C8170000}"/>
    <cellStyle name="20% - Accent5 14 2" xfId="6098" xr:uid="{00000000-0005-0000-0000-0000C9170000}"/>
    <cellStyle name="20% - Accent5 14 2 2" xfId="6099" xr:uid="{00000000-0005-0000-0000-0000CA170000}"/>
    <cellStyle name="20% - Accent5 14 2 2 2" xfId="6100" xr:uid="{00000000-0005-0000-0000-0000CB170000}"/>
    <cellStyle name="20% - Accent5 14 2 2 2 2" xfId="6101" xr:uid="{00000000-0005-0000-0000-0000CC170000}"/>
    <cellStyle name="20% - Accent5 14 2 2 3" xfId="6102" xr:uid="{00000000-0005-0000-0000-0000CD170000}"/>
    <cellStyle name="20% - Accent5 14 2 3" xfId="6103" xr:uid="{00000000-0005-0000-0000-0000CE170000}"/>
    <cellStyle name="20% - Accent5 14 2 3 2" xfId="6104" xr:uid="{00000000-0005-0000-0000-0000CF170000}"/>
    <cellStyle name="20% - Accent5 14 2 4" xfId="6105" xr:uid="{00000000-0005-0000-0000-0000D0170000}"/>
    <cellStyle name="20% - Accent5 14 3" xfId="6106" xr:uid="{00000000-0005-0000-0000-0000D1170000}"/>
    <cellStyle name="20% - Accent5 14 3 2" xfId="6107" xr:uid="{00000000-0005-0000-0000-0000D2170000}"/>
    <cellStyle name="20% - Accent5 14 3 2 2" xfId="6108" xr:uid="{00000000-0005-0000-0000-0000D3170000}"/>
    <cellStyle name="20% - Accent5 14 3 3" xfId="6109" xr:uid="{00000000-0005-0000-0000-0000D4170000}"/>
    <cellStyle name="20% - Accent5 14 4" xfId="6110" xr:uid="{00000000-0005-0000-0000-0000D5170000}"/>
    <cellStyle name="20% - Accent5 14 4 2" xfId="6111" xr:uid="{00000000-0005-0000-0000-0000D6170000}"/>
    <cellStyle name="20% - Accent5 14 5" xfId="6112" xr:uid="{00000000-0005-0000-0000-0000D7170000}"/>
    <cellStyle name="20% - Accent5 14_draft transactions report_052009_rvsd" xfId="6113" xr:uid="{00000000-0005-0000-0000-0000D8170000}"/>
    <cellStyle name="20% - Accent5 140" xfId="6114" xr:uid="{00000000-0005-0000-0000-0000D9170000}"/>
    <cellStyle name="20% - Accent5 140 2" xfId="6115" xr:uid="{00000000-0005-0000-0000-0000DA170000}"/>
    <cellStyle name="20% - Accent5 140 2 2" xfId="6116" xr:uid="{00000000-0005-0000-0000-0000DB170000}"/>
    <cellStyle name="20% - Accent5 140 2 2 2" xfId="6117" xr:uid="{00000000-0005-0000-0000-0000DC170000}"/>
    <cellStyle name="20% - Accent5 140 2 3" xfId="6118" xr:uid="{00000000-0005-0000-0000-0000DD170000}"/>
    <cellStyle name="20% - Accent5 140 3" xfId="6119" xr:uid="{00000000-0005-0000-0000-0000DE170000}"/>
    <cellStyle name="20% - Accent5 140 3 2" xfId="6120" xr:uid="{00000000-0005-0000-0000-0000DF170000}"/>
    <cellStyle name="20% - Accent5 140 4" xfId="6121" xr:uid="{00000000-0005-0000-0000-0000E0170000}"/>
    <cellStyle name="20% - Accent5 141" xfId="6122" xr:uid="{00000000-0005-0000-0000-0000E1170000}"/>
    <cellStyle name="20% - Accent5 141 2" xfId="6123" xr:uid="{00000000-0005-0000-0000-0000E2170000}"/>
    <cellStyle name="20% - Accent5 141 2 2" xfId="6124" xr:uid="{00000000-0005-0000-0000-0000E3170000}"/>
    <cellStyle name="20% - Accent5 141 2 2 2" xfId="6125" xr:uid="{00000000-0005-0000-0000-0000E4170000}"/>
    <cellStyle name="20% - Accent5 141 2 3" xfId="6126" xr:uid="{00000000-0005-0000-0000-0000E5170000}"/>
    <cellStyle name="20% - Accent5 141 3" xfId="6127" xr:uid="{00000000-0005-0000-0000-0000E6170000}"/>
    <cellStyle name="20% - Accent5 141 3 2" xfId="6128" xr:uid="{00000000-0005-0000-0000-0000E7170000}"/>
    <cellStyle name="20% - Accent5 141 4" xfId="6129" xr:uid="{00000000-0005-0000-0000-0000E8170000}"/>
    <cellStyle name="20% - Accent5 142" xfId="6130" xr:uid="{00000000-0005-0000-0000-0000E9170000}"/>
    <cellStyle name="20% - Accent5 142 2" xfId="6131" xr:uid="{00000000-0005-0000-0000-0000EA170000}"/>
    <cellStyle name="20% - Accent5 142 2 2" xfId="6132" xr:uid="{00000000-0005-0000-0000-0000EB170000}"/>
    <cellStyle name="20% - Accent5 142 2 2 2" xfId="6133" xr:uid="{00000000-0005-0000-0000-0000EC170000}"/>
    <cellStyle name="20% - Accent5 142 2 3" xfId="6134" xr:uid="{00000000-0005-0000-0000-0000ED170000}"/>
    <cellStyle name="20% - Accent5 142 3" xfId="6135" xr:uid="{00000000-0005-0000-0000-0000EE170000}"/>
    <cellStyle name="20% - Accent5 142 3 2" xfId="6136" xr:uid="{00000000-0005-0000-0000-0000EF170000}"/>
    <cellStyle name="20% - Accent5 142 4" xfId="6137" xr:uid="{00000000-0005-0000-0000-0000F0170000}"/>
    <cellStyle name="20% - Accent5 143" xfId="6138" xr:uid="{00000000-0005-0000-0000-0000F1170000}"/>
    <cellStyle name="20% - Accent5 143 2" xfId="6139" xr:uid="{00000000-0005-0000-0000-0000F2170000}"/>
    <cellStyle name="20% - Accent5 143 2 2" xfId="6140" xr:uid="{00000000-0005-0000-0000-0000F3170000}"/>
    <cellStyle name="20% - Accent5 143 2 2 2" xfId="6141" xr:uid="{00000000-0005-0000-0000-0000F4170000}"/>
    <cellStyle name="20% - Accent5 143 2 3" xfId="6142" xr:uid="{00000000-0005-0000-0000-0000F5170000}"/>
    <cellStyle name="20% - Accent5 143 3" xfId="6143" xr:uid="{00000000-0005-0000-0000-0000F6170000}"/>
    <cellStyle name="20% - Accent5 143 3 2" xfId="6144" xr:uid="{00000000-0005-0000-0000-0000F7170000}"/>
    <cellStyle name="20% - Accent5 143 4" xfId="6145" xr:uid="{00000000-0005-0000-0000-0000F8170000}"/>
    <cellStyle name="20% - Accent5 144" xfId="6146" xr:uid="{00000000-0005-0000-0000-0000F9170000}"/>
    <cellStyle name="20% - Accent5 144 2" xfId="6147" xr:uid="{00000000-0005-0000-0000-0000FA170000}"/>
    <cellStyle name="20% - Accent5 144 2 2" xfId="6148" xr:uid="{00000000-0005-0000-0000-0000FB170000}"/>
    <cellStyle name="20% - Accent5 144 2 2 2" xfId="6149" xr:uid="{00000000-0005-0000-0000-0000FC170000}"/>
    <cellStyle name="20% - Accent5 144 2 3" xfId="6150" xr:uid="{00000000-0005-0000-0000-0000FD170000}"/>
    <cellStyle name="20% - Accent5 144 3" xfId="6151" xr:uid="{00000000-0005-0000-0000-0000FE170000}"/>
    <cellStyle name="20% - Accent5 144 3 2" xfId="6152" xr:uid="{00000000-0005-0000-0000-0000FF170000}"/>
    <cellStyle name="20% - Accent5 144 4" xfId="6153" xr:uid="{00000000-0005-0000-0000-000000180000}"/>
    <cellStyle name="20% - Accent5 145" xfId="6154" xr:uid="{00000000-0005-0000-0000-000001180000}"/>
    <cellStyle name="20% - Accent5 145 2" xfId="6155" xr:uid="{00000000-0005-0000-0000-000002180000}"/>
    <cellStyle name="20% - Accent5 145 2 2" xfId="6156" xr:uid="{00000000-0005-0000-0000-000003180000}"/>
    <cellStyle name="20% - Accent5 145 2 2 2" xfId="6157" xr:uid="{00000000-0005-0000-0000-000004180000}"/>
    <cellStyle name="20% - Accent5 145 2 3" xfId="6158" xr:uid="{00000000-0005-0000-0000-000005180000}"/>
    <cellStyle name="20% - Accent5 145 3" xfId="6159" xr:uid="{00000000-0005-0000-0000-000006180000}"/>
    <cellStyle name="20% - Accent5 145 3 2" xfId="6160" xr:uid="{00000000-0005-0000-0000-000007180000}"/>
    <cellStyle name="20% - Accent5 145 4" xfId="6161" xr:uid="{00000000-0005-0000-0000-000008180000}"/>
    <cellStyle name="20% - Accent5 146" xfId="6162" xr:uid="{00000000-0005-0000-0000-000009180000}"/>
    <cellStyle name="20% - Accent5 146 2" xfId="6163" xr:uid="{00000000-0005-0000-0000-00000A180000}"/>
    <cellStyle name="20% - Accent5 146 2 2" xfId="6164" xr:uid="{00000000-0005-0000-0000-00000B180000}"/>
    <cellStyle name="20% - Accent5 146 2 2 2" xfId="6165" xr:uid="{00000000-0005-0000-0000-00000C180000}"/>
    <cellStyle name="20% - Accent5 146 2 3" xfId="6166" xr:uid="{00000000-0005-0000-0000-00000D180000}"/>
    <cellStyle name="20% - Accent5 146 3" xfId="6167" xr:uid="{00000000-0005-0000-0000-00000E180000}"/>
    <cellStyle name="20% - Accent5 146 3 2" xfId="6168" xr:uid="{00000000-0005-0000-0000-00000F180000}"/>
    <cellStyle name="20% - Accent5 146 4" xfId="6169" xr:uid="{00000000-0005-0000-0000-000010180000}"/>
    <cellStyle name="20% - Accent5 147" xfId="6170" xr:uid="{00000000-0005-0000-0000-000011180000}"/>
    <cellStyle name="20% - Accent5 148" xfId="6171" xr:uid="{00000000-0005-0000-0000-000012180000}"/>
    <cellStyle name="20% - Accent5 149" xfId="6172" xr:uid="{00000000-0005-0000-0000-000013180000}"/>
    <cellStyle name="20% - Accent5 15" xfId="6173" xr:uid="{00000000-0005-0000-0000-000014180000}"/>
    <cellStyle name="20% - Accent5 15 2" xfId="6174" xr:uid="{00000000-0005-0000-0000-000015180000}"/>
    <cellStyle name="20% - Accent5 15 2 2" xfId="6175" xr:uid="{00000000-0005-0000-0000-000016180000}"/>
    <cellStyle name="20% - Accent5 15 2 2 2" xfId="6176" xr:uid="{00000000-0005-0000-0000-000017180000}"/>
    <cellStyle name="20% - Accent5 15 2 2 2 2" xfId="6177" xr:uid="{00000000-0005-0000-0000-000018180000}"/>
    <cellStyle name="20% - Accent5 15 2 2 3" xfId="6178" xr:uid="{00000000-0005-0000-0000-000019180000}"/>
    <cellStyle name="20% - Accent5 15 2 3" xfId="6179" xr:uid="{00000000-0005-0000-0000-00001A180000}"/>
    <cellStyle name="20% - Accent5 15 2 3 2" xfId="6180" xr:uid="{00000000-0005-0000-0000-00001B180000}"/>
    <cellStyle name="20% - Accent5 15 2 4" xfId="6181" xr:uid="{00000000-0005-0000-0000-00001C180000}"/>
    <cellStyle name="20% - Accent5 15 3" xfId="6182" xr:uid="{00000000-0005-0000-0000-00001D180000}"/>
    <cellStyle name="20% - Accent5 15 3 2" xfId="6183" xr:uid="{00000000-0005-0000-0000-00001E180000}"/>
    <cellStyle name="20% - Accent5 15 3 2 2" xfId="6184" xr:uid="{00000000-0005-0000-0000-00001F180000}"/>
    <cellStyle name="20% - Accent5 15 3 3" xfId="6185" xr:uid="{00000000-0005-0000-0000-000020180000}"/>
    <cellStyle name="20% - Accent5 15 4" xfId="6186" xr:uid="{00000000-0005-0000-0000-000021180000}"/>
    <cellStyle name="20% - Accent5 15 4 2" xfId="6187" xr:uid="{00000000-0005-0000-0000-000022180000}"/>
    <cellStyle name="20% - Accent5 15 5" xfId="6188" xr:uid="{00000000-0005-0000-0000-000023180000}"/>
    <cellStyle name="20% - Accent5 15_draft transactions report_052009_rvsd" xfId="6189" xr:uid="{00000000-0005-0000-0000-000024180000}"/>
    <cellStyle name="20% - Accent5 150" xfId="6190" xr:uid="{00000000-0005-0000-0000-000025180000}"/>
    <cellStyle name="20% - Accent5 151" xfId="6191" xr:uid="{00000000-0005-0000-0000-000026180000}"/>
    <cellStyle name="20% - Accent5 152" xfId="6192" xr:uid="{00000000-0005-0000-0000-000027180000}"/>
    <cellStyle name="20% - Accent5 153" xfId="6193" xr:uid="{00000000-0005-0000-0000-000028180000}"/>
    <cellStyle name="20% - Accent5 153 2" xfId="6194" xr:uid="{00000000-0005-0000-0000-000029180000}"/>
    <cellStyle name="20% - Accent5 153 2 2" xfId="6195" xr:uid="{00000000-0005-0000-0000-00002A180000}"/>
    <cellStyle name="20% - Accent5 153 3" xfId="6196" xr:uid="{00000000-0005-0000-0000-00002B180000}"/>
    <cellStyle name="20% - Accent5 154" xfId="6197" xr:uid="{00000000-0005-0000-0000-00002C180000}"/>
    <cellStyle name="20% - Accent5 154 2" xfId="6198" xr:uid="{00000000-0005-0000-0000-00002D180000}"/>
    <cellStyle name="20% - Accent5 155" xfId="6199" xr:uid="{00000000-0005-0000-0000-00002E180000}"/>
    <cellStyle name="20% - Accent5 16" xfId="6200" xr:uid="{00000000-0005-0000-0000-00002F180000}"/>
    <cellStyle name="20% - Accent5 16 2" xfId="6201" xr:uid="{00000000-0005-0000-0000-000030180000}"/>
    <cellStyle name="20% - Accent5 16 2 2" xfId="6202" xr:uid="{00000000-0005-0000-0000-000031180000}"/>
    <cellStyle name="20% - Accent5 16 2 2 2" xfId="6203" xr:uid="{00000000-0005-0000-0000-000032180000}"/>
    <cellStyle name="20% - Accent5 16 2 2 2 2" xfId="6204" xr:uid="{00000000-0005-0000-0000-000033180000}"/>
    <cellStyle name="20% - Accent5 16 2 2 3" xfId="6205" xr:uid="{00000000-0005-0000-0000-000034180000}"/>
    <cellStyle name="20% - Accent5 16 2 3" xfId="6206" xr:uid="{00000000-0005-0000-0000-000035180000}"/>
    <cellStyle name="20% - Accent5 16 2 3 2" xfId="6207" xr:uid="{00000000-0005-0000-0000-000036180000}"/>
    <cellStyle name="20% - Accent5 16 2 4" xfId="6208" xr:uid="{00000000-0005-0000-0000-000037180000}"/>
    <cellStyle name="20% - Accent5 16 3" xfId="6209" xr:uid="{00000000-0005-0000-0000-000038180000}"/>
    <cellStyle name="20% - Accent5 16 3 2" xfId="6210" xr:uid="{00000000-0005-0000-0000-000039180000}"/>
    <cellStyle name="20% - Accent5 16 3 2 2" xfId="6211" xr:uid="{00000000-0005-0000-0000-00003A180000}"/>
    <cellStyle name="20% - Accent5 16 3 3" xfId="6212" xr:uid="{00000000-0005-0000-0000-00003B180000}"/>
    <cellStyle name="20% - Accent5 16 4" xfId="6213" xr:uid="{00000000-0005-0000-0000-00003C180000}"/>
    <cellStyle name="20% - Accent5 16 4 2" xfId="6214" xr:uid="{00000000-0005-0000-0000-00003D180000}"/>
    <cellStyle name="20% - Accent5 16 5" xfId="6215" xr:uid="{00000000-0005-0000-0000-00003E180000}"/>
    <cellStyle name="20% - Accent5 16_draft transactions report_052009_rvsd" xfId="6216" xr:uid="{00000000-0005-0000-0000-00003F180000}"/>
    <cellStyle name="20% - Accent5 17" xfId="6217" xr:uid="{00000000-0005-0000-0000-000040180000}"/>
    <cellStyle name="20% - Accent5 17 2" xfId="6218" xr:uid="{00000000-0005-0000-0000-000041180000}"/>
    <cellStyle name="20% - Accent5 17 2 2" xfId="6219" xr:uid="{00000000-0005-0000-0000-000042180000}"/>
    <cellStyle name="20% - Accent5 17 2 2 2" xfId="6220" xr:uid="{00000000-0005-0000-0000-000043180000}"/>
    <cellStyle name="20% - Accent5 17 2 2 2 2" xfId="6221" xr:uid="{00000000-0005-0000-0000-000044180000}"/>
    <cellStyle name="20% - Accent5 17 2 2 3" xfId="6222" xr:uid="{00000000-0005-0000-0000-000045180000}"/>
    <cellStyle name="20% - Accent5 17 2 3" xfId="6223" xr:uid="{00000000-0005-0000-0000-000046180000}"/>
    <cellStyle name="20% - Accent5 17 2 3 2" xfId="6224" xr:uid="{00000000-0005-0000-0000-000047180000}"/>
    <cellStyle name="20% - Accent5 17 2 4" xfId="6225" xr:uid="{00000000-0005-0000-0000-000048180000}"/>
    <cellStyle name="20% - Accent5 17 3" xfId="6226" xr:uid="{00000000-0005-0000-0000-000049180000}"/>
    <cellStyle name="20% - Accent5 17 3 2" xfId="6227" xr:uid="{00000000-0005-0000-0000-00004A180000}"/>
    <cellStyle name="20% - Accent5 17 3 2 2" xfId="6228" xr:uid="{00000000-0005-0000-0000-00004B180000}"/>
    <cellStyle name="20% - Accent5 17 3 3" xfId="6229" xr:uid="{00000000-0005-0000-0000-00004C180000}"/>
    <cellStyle name="20% - Accent5 17 4" xfId="6230" xr:uid="{00000000-0005-0000-0000-00004D180000}"/>
    <cellStyle name="20% - Accent5 17 4 2" xfId="6231" xr:uid="{00000000-0005-0000-0000-00004E180000}"/>
    <cellStyle name="20% - Accent5 17 5" xfId="6232" xr:uid="{00000000-0005-0000-0000-00004F180000}"/>
    <cellStyle name="20% - Accent5 17_draft transactions report_052009_rvsd" xfId="6233" xr:uid="{00000000-0005-0000-0000-000050180000}"/>
    <cellStyle name="20% - Accent5 18" xfId="6234" xr:uid="{00000000-0005-0000-0000-000051180000}"/>
    <cellStyle name="20% - Accent5 18 2" xfId="6235" xr:uid="{00000000-0005-0000-0000-000052180000}"/>
    <cellStyle name="20% - Accent5 18 2 2" xfId="6236" xr:uid="{00000000-0005-0000-0000-000053180000}"/>
    <cellStyle name="20% - Accent5 18 2 2 2" xfId="6237" xr:uid="{00000000-0005-0000-0000-000054180000}"/>
    <cellStyle name="20% - Accent5 18 2 2 2 2" xfId="6238" xr:uid="{00000000-0005-0000-0000-000055180000}"/>
    <cellStyle name="20% - Accent5 18 2 2 3" xfId="6239" xr:uid="{00000000-0005-0000-0000-000056180000}"/>
    <cellStyle name="20% - Accent5 18 2 3" xfId="6240" xr:uid="{00000000-0005-0000-0000-000057180000}"/>
    <cellStyle name="20% - Accent5 18 2 3 2" xfId="6241" xr:uid="{00000000-0005-0000-0000-000058180000}"/>
    <cellStyle name="20% - Accent5 18 2 4" xfId="6242" xr:uid="{00000000-0005-0000-0000-000059180000}"/>
    <cellStyle name="20% - Accent5 18 3" xfId="6243" xr:uid="{00000000-0005-0000-0000-00005A180000}"/>
    <cellStyle name="20% - Accent5 18 3 2" xfId="6244" xr:uid="{00000000-0005-0000-0000-00005B180000}"/>
    <cellStyle name="20% - Accent5 18 3 2 2" xfId="6245" xr:uid="{00000000-0005-0000-0000-00005C180000}"/>
    <cellStyle name="20% - Accent5 18 3 3" xfId="6246" xr:uid="{00000000-0005-0000-0000-00005D180000}"/>
    <cellStyle name="20% - Accent5 18 4" xfId="6247" xr:uid="{00000000-0005-0000-0000-00005E180000}"/>
    <cellStyle name="20% - Accent5 18 4 2" xfId="6248" xr:uid="{00000000-0005-0000-0000-00005F180000}"/>
    <cellStyle name="20% - Accent5 18 5" xfId="6249" xr:uid="{00000000-0005-0000-0000-000060180000}"/>
    <cellStyle name="20% - Accent5 18_draft transactions report_052009_rvsd" xfId="6250" xr:uid="{00000000-0005-0000-0000-000061180000}"/>
    <cellStyle name="20% - Accent5 19" xfId="6251" xr:uid="{00000000-0005-0000-0000-000062180000}"/>
    <cellStyle name="20% - Accent5 19 2" xfId="6252" xr:uid="{00000000-0005-0000-0000-000063180000}"/>
    <cellStyle name="20% - Accent5 19 2 2" xfId="6253" xr:uid="{00000000-0005-0000-0000-000064180000}"/>
    <cellStyle name="20% - Accent5 19 2 2 2" xfId="6254" xr:uid="{00000000-0005-0000-0000-000065180000}"/>
    <cellStyle name="20% - Accent5 19 2 2 2 2" xfId="6255" xr:uid="{00000000-0005-0000-0000-000066180000}"/>
    <cellStyle name="20% - Accent5 19 2 2 3" xfId="6256" xr:uid="{00000000-0005-0000-0000-000067180000}"/>
    <cellStyle name="20% - Accent5 19 2 3" xfId="6257" xr:uid="{00000000-0005-0000-0000-000068180000}"/>
    <cellStyle name="20% - Accent5 19 2 3 2" xfId="6258" xr:uid="{00000000-0005-0000-0000-000069180000}"/>
    <cellStyle name="20% - Accent5 19 2 4" xfId="6259" xr:uid="{00000000-0005-0000-0000-00006A180000}"/>
    <cellStyle name="20% - Accent5 19 3" xfId="6260" xr:uid="{00000000-0005-0000-0000-00006B180000}"/>
    <cellStyle name="20% - Accent5 19 3 2" xfId="6261" xr:uid="{00000000-0005-0000-0000-00006C180000}"/>
    <cellStyle name="20% - Accent5 19 3 2 2" xfId="6262" xr:uid="{00000000-0005-0000-0000-00006D180000}"/>
    <cellStyle name="20% - Accent5 19 3 3" xfId="6263" xr:uid="{00000000-0005-0000-0000-00006E180000}"/>
    <cellStyle name="20% - Accent5 19 4" xfId="6264" xr:uid="{00000000-0005-0000-0000-00006F180000}"/>
    <cellStyle name="20% - Accent5 19 4 2" xfId="6265" xr:uid="{00000000-0005-0000-0000-000070180000}"/>
    <cellStyle name="20% - Accent5 19 5" xfId="6266" xr:uid="{00000000-0005-0000-0000-000071180000}"/>
    <cellStyle name="20% - Accent5 19_draft transactions report_052009_rvsd" xfId="6267" xr:uid="{00000000-0005-0000-0000-000072180000}"/>
    <cellStyle name="20% - Accent5 2" xfId="6268" xr:uid="{00000000-0005-0000-0000-000073180000}"/>
    <cellStyle name="20% - Accent5 2 2" xfId="6269" xr:uid="{00000000-0005-0000-0000-000074180000}"/>
    <cellStyle name="20% - Accent5 2 2 2" xfId="6270" xr:uid="{00000000-0005-0000-0000-000075180000}"/>
    <cellStyle name="20% - Accent5 2 2 2 2" xfId="6271" xr:uid="{00000000-0005-0000-0000-000076180000}"/>
    <cellStyle name="20% - Accent5 2 2 2 2 2" xfId="6272" xr:uid="{00000000-0005-0000-0000-000077180000}"/>
    <cellStyle name="20% - Accent5 2 2 2 2 2 2" xfId="6273" xr:uid="{00000000-0005-0000-0000-000078180000}"/>
    <cellStyle name="20% - Accent5 2 2 2 2 3" xfId="6274" xr:uid="{00000000-0005-0000-0000-000079180000}"/>
    <cellStyle name="20% - Accent5 2 2 2 3" xfId="6275" xr:uid="{00000000-0005-0000-0000-00007A180000}"/>
    <cellStyle name="20% - Accent5 2 2 2 3 2" xfId="6276" xr:uid="{00000000-0005-0000-0000-00007B180000}"/>
    <cellStyle name="20% - Accent5 2 2 2 4" xfId="6277" xr:uid="{00000000-0005-0000-0000-00007C180000}"/>
    <cellStyle name="20% - Accent5 2 2 3" xfId="6278" xr:uid="{00000000-0005-0000-0000-00007D180000}"/>
    <cellStyle name="20% - Accent5 2 2 3 2" xfId="6279" xr:uid="{00000000-0005-0000-0000-00007E180000}"/>
    <cellStyle name="20% - Accent5 2 2 3 2 2" xfId="6280" xr:uid="{00000000-0005-0000-0000-00007F180000}"/>
    <cellStyle name="20% - Accent5 2 2 3 3" xfId="6281" xr:uid="{00000000-0005-0000-0000-000080180000}"/>
    <cellStyle name="20% - Accent5 2 2 4" xfId="6282" xr:uid="{00000000-0005-0000-0000-000081180000}"/>
    <cellStyle name="20% - Accent5 2 2 4 2" xfId="6283" xr:uid="{00000000-0005-0000-0000-000082180000}"/>
    <cellStyle name="20% - Accent5 2 2 5" xfId="6284" xr:uid="{00000000-0005-0000-0000-000083180000}"/>
    <cellStyle name="20% - Accent5 2 2_draft transactions report_052009_rvsd" xfId="6285" xr:uid="{00000000-0005-0000-0000-000084180000}"/>
    <cellStyle name="20% - Accent5 2 3" xfId="6286" xr:uid="{00000000-0005-0000-0000-000085180000}"/>
    <cellStyle name="20% - Accent5 2 3 2" xfId="6287" xr:uid="{00000000-0005-0000-0000-000086180000}"/>
    <cellStyle name="20% - Accent5 2 3 2 2" xfId="6288" xr:uid="{00000000-0005-0000-0000-000087180000}"/>
    <cellStyle name="20% - Accent5 2 3 2 2 2" xfId="6289" xr:uid="{00000000-0005-0000-0000-000088180000}"/>
    <cellStyle name="20% - Accent5 2 3 2 3" xfId="6290" xr:uid="{00000000-0005-0000-0000-000089180000}"/>
    <cellStyle name="20% - Accent5 2 3 3" xfId="6291" xr:uid="{00000000-0005-0000-0000-00008A180000}"/>
    <cellStyle name="20% - Accent5 2 3 3 2" xfId="6292" xr:uid="{00000000-0005-0000-0000-00008B180000}"/>
    <cellStyle name="20% - Accent5 2 3 4" xfId="6293" xr:uid="{00000000-0005-0000-0000-00008C180000}"/>
    <cellStyle name="20% - Accent5 2 4" xfId="6294" xr:uid="{00000000-0005-0000-0000-00008D180000}"/>
    <cellStyle name="20% - Accent5 2 4 2" xfId="6295" xr:uid="{00000000-0005-0000-0000-00008E180000}"/>
    <cellStyle name="20% - Accent5 2 4 2 2" xfId="6296" xr:uid="{00000000-0005-0000-0000-00008F180000}"/>
    <cellStyle name="20% - Accent5 2 4 3" xfId="6297" xr:uid="{00000000-0005-0000-0000-000090180000}"/>
    <cellStyle name="20% - Accent5 2 5" xfId="6298" xr:uid="{00000000-0005-0000-0000-000091180000}"/>
    <cellStyle name="20% - Accent5 2 5 2" xfId="6299" xr:uid="{00000000-0005-0000-0000-000092180000}"/>
    <cellStyle name="20% - Accent5 2 6" xfId="6300" xr:uid="{00000000-0005-0000-0000-000093180000}"/>
    <cellStyle name="20% - Accent5 2_draft transactions report_052009_rvsd" xfId="6301" xr:uid="{00000000-0005-0000-0000-000094180000}"/>
    <cellStyle name="20% - Accent5 20" xfId="6302" xr:uid="{00000000-0005-0000-0000-000095180000}"/>
    <cellStyle name="20% - Accent5 20 2" xfId="6303" xr:uid="{00000000-0005-0000-0000-000096180000}"/>
    <cellStyle name="20% - Accent5 20 2 2" xfId="6304" xr:uid="{00000000-0005-0000-0000-000097180000}"/>
    <cellStyle name="20% - Accent5 20 2 2 2" xfId="6305" xr:uid="{00000000-0005-0000-0000-000098180000}"/>
    <cellStyle name="20% - Accent5 20 2 2 2 2" xfId="6306" xr:uid="{00000000-0005-0000-0000-000099180000}"/>
    <cellStyle name="20% - Accent5 20 2 2 3" xfId="6307" xr:uid="{00000000-0005-0000-0000-00009A180000}"/>
    <cellStyle name="20% - Accent5 20 2 3" xfId="6308" xr:uid="{00000000-0005-0000-0000-00009B180000}"/>
    <cellStyle name="20% - Accent5 20 2 3 2" xfId="6309" xr:uid="{00000000-0005-0000-0000-00009C180000}"/>
    <cellStyle name="20% - Accent5 20 2 4" xfId="6310" xr:uid="{00000000-0005-0000-0000-00009D180000}"/>
    <cellStyle name="20% - Accent5 20 3" xfId="6311" xr:uid="{00000000-0005-0000-0000-00009E180000}"/>
    <cellStyle name="20% - Accent5 20 3 2" xfId="6312" xr:uid="{00000000-0005-0000-0000-00009F180000}"/>
    <cellStyle name="20% - Accent5 20 3 2 2" xfId="6313" xr:uid="{00000000-0005-0000-0000-0000A0180000}"/>
    <cellStyle name="20% - Accent5 20 3 3" xfId="6314" xr:uid="{00000000-0005-0000-0000-0000A1180000}"/>
    <cellStyle name="20% - Accent5 20 4" xfId="6315" xr:uid="{00000000-0005-0000-0000-0000A2180000}"/>
    <cellStyle name="20% - Accent5 20 4 2" xfId="6316" xr:uid="{00000000-0005-0000-0000-0000A3180000}"/>
    <cellStyle name="20% - Accent5 20 5" xfId="6317" xr:uid="{00000000-0005-0000-0000-0000A4180000}"/>
    <cellStyle name="20% - Accent5 20_draft transactions report_052009_rvsd" xfId="6318" xr:uid="{00000000-0005-0000-0000-0000A5180000}"/>
    <cellStyle name="20% - Accent5 21" xfId="6319" xr:uid="{00000000-0005-0000-0000-0000A6180000}"/>
    <cellStyle name="20% - Accent5 21 2" xfId="6320" xr:uid="{00000000-0005-0000-0000-0000A7180000}"/>
    <cellStyle name="20% - Accent5 21 2 2" xfId="6321" xr:uid="{00000000-0005-0000-0000-0000A8180000}"/>
    <cellStyle name="20% - Accent5 21 2 2 2" xfId="6322" xr:uid="{00000000-0005-0000-0000-0000A9180000}"/>
    <cellStyle name="20% - Accent5 21 2 2 2 2" xfId="6323" xr:uid="{00000000-0005-0000-0000-0000AA180000}"/>
    <cellStyle name="20% - Accent5 21 2 2 3" xfId="6324" xr:uid="{00000000-0005-0000-0000-0000AB180000}"/>
    <cellStyle name="20% - Accent5 21 2 3" xfId="6325" xr:uid="{00000000-0005-0000-0000-0000AC180000}"/>
    <cellStyle name="20% - Accent5 21 2 3 2" xfId="6326" xr:uid="{00000000-0005-0000-0000-0000AD180000}"/>
    <cellStyle name="20% - Accent5 21 2 4" xfId="6327" xr:uid="{00000000-0005-0000-0000-0000AE180000}"/>
    <cellStyle name="20% - Accent5 21 3" xfId="6328" xr:uid="{00000000-0005-0000-0000-0000AF180000}"/>
    <cellStyle name="20% - Accent5 21 3 2" xfId="6329" xr:uid="{00000000-0005-0000-0000-0000B0180000}"/>
    <cellStyle name="20% - Accent5 21 3 2 2" xfId="6330" xr:uid="{00000000-0005-0000-0000-0000B1180000}"/>
    <cellStyle name="20% - Accent5 21 3 3" xfId="6331" xr:uid="{00000000-0005-0000-0000-0000B2180000}"/>
    <cellStyle name="20% - Accent5 21 4" xfId="6332" xr:uid="{00000000-0005-0000-0000-0000B3180000}"/>
    <cellStyle name="20% - Accent5 21 4 2" xfId="6333" xr:uid="{00000000-0005-0000-0000-0000B4180000}"/>
    <cellStyle name="20% - Accent5 21 5" xfId="6334" xr:uid="{00000000-0005-0000-0000-0000B5180000}"/>
    <cellStyle name="20% - Accent5 21_draft transactions report_052009_rvsd" xfId="6335" xr:uid="{00000000-0005-0000-0000-0000B6180000}"/>
    <cellStyle name="20% - Accent5 22" xfId="6336" xr:uid="{00000000-0005-0000-0000-0000B7180000}"/>
    <cellStyle name="20% - Accent5 22 2" xfId="6337" xr:uid="{00000000-0005-0000-0000-0000B8180000}"/>
    <cellStyle name="20% - Accent5 22 2 2" xfId="6338" xr:uid="{00000000-0005-0000-0000-0000B9180000}"/>
    <cellStyle name="20% - Accent5 22 2 2 2" xfId="6339" xr:uid="{00000000-0005-0000-0000-0000BA180000}"/>
    <cellStyle name="20% - Accent5 22 2 2 2 2" xfId="6340" xr:uid="{00000000-0005-0000-0000-0000BB180000}"/>
    <cellStyle name="20% - Accent5 22 2 2 3" xfId="6341" xr:uid="{00000000-0005-0000-0000-0000BC180000}"/>
    <cellStyle name="20% - Accent5 22 2 3" xfId="6342" xr:uid="{00000000-0005-0000-0000-0000BD180000}"/>
    <cellStyle name="20% - Accent5 22 2 3 2" xfId="6343" xr:uid="{00000000-0005-0000-0000-0000BE180000}"/>
    <cellStyle name="20% - Accent5 22 2 4" xfId="6344" xr:uid="{00000000-0005-0000-0000-0000BF180000}"/>
    <cellStyle name="20% - Accent5 22 3" xfId="6345" xr:uid="{00000000-0005-0000-0000-0000C0180000}"/>
    <cellStyle name="20% - Accent5 22 3 2" xfId="6346" xr:uid="{00000000-0005-0000-0000-0000C1180000}"/>
    <cellStyle name="20% - Accent5 22 3 2 2" xfId="6347" xr:uid="{00000000-0005-0000-0000-0000C2180000}"/>
    <cellStyle name="20% - Accent5 22 3 3" xfId="6348" xr:uid="{00000000-0005-0000-0000-0000C3180000}"/>
    <cellStyle name="20% - Accent5 22 4" xfId="6349" xr:uid="{00000000-0005-0000-0000-0000C4180000}"/>
    <cellStyle name="20% - Accent5 22 4 2" xfId="6350" xr:uid="{00000000-0005-0000-0000-0000C5180000}"/>
    <cellStyle name="20% - Accent5 22 5" xfId="6351" xr:uid="{00000000-0005-0000-0000-0000C6180000}"/>
    <cellStyle name="20% - Accent5 22_draft transactions report_052009_rvsd" xfId="6352" xr:uid="{00000000-0005-0000-0000-0000C7180000}"/>
    <cellStyle name="20% - Accent5 23" xfId="6353" xr:uid="{00000000-0005-0000-0000-0000C8180000}"/>
    <cellStyle name="20% - Accent5 23 2" xfId="6354" xr:uid="{00000000-0005-0000-0000-0000C9180000}"/>
    <cellStyle name="20% - Accent5 23 2 2" xfId="6355" xr:uid="{00000000-0005-0000-0000-0000CA180000}"/>
    <cellStyle name="20% - Accent5 23 2 2 2" xfId="6356" xr:uid="{00000000-0005-0000-0000-0000CB180000}"/>
    <cellStyle name="20% - Accent5 23 2 2 2 2" xfId="6357" xr:uid="{00000000-0005-0000-0000-0000CC180000}"/>
    <cellStyle name="20% - Accent5 23 2 2 3" xfId="6358" xr:uid="{00000000-0005-0000-0000-0000CD180000}"/>
    <cellStyle name="20% - Accent5 23 2 3" xfId="6359" xr:uid="{00000000-0005-0000-0000-0000CE180000}"/>
    <cellStyle name="20% - Accent5 23 2 3 2" xfId="6360" xr:uid="{00000000-0005-0000-0000-0000CF180000}"/>
    <cellStyle name="20% - Accent5 23 2 4" xfId="6361" xr:uid="{00000000-0005-0000-0000-0000D0180000}"/>
    <cellStyle name="20% - Accent5 23 3" xfId="6362" xr:uid="{00000000-0005-0000-0000-0000D1180000}"/>
    <cellStyle name="20% - Accent5 23 3 2" xfId="6363" xr:uid="{00000000-0005-0000-0000-0000D2180000}"/>
    <cellStyle name="20% - Accent5 23 3 2 2" xfId="6364" xr:uid="{00000000-0005-0000-0000-0000D3180000}"/>
    <cellStyle name="20% - Accent5 23 3 3" xfId="6365" xr:uid="{00000000-0005-0000-0000-0000D4180000}"/>
    <cellStyle name="20% - Accent5 23 4" xfId="6366" xr:uid="{00000000-0005-0000-0000-0000D5180000}"/>
    <cellStyle name="20% - Accent5 23 4 2" xfId="6367" xr:uid="{00000000-0005-0000-0000-0000D6180000}"/>
    <cellStyle name="20% - Accent5 23 5" xfId="6368" xr:uid="{00000000-0005-0000-0000-0000D7180000}"/>
    <cellStyle name="20% - Accent5 23_draft transactions report_052009_rvsd" xfId="6369" xr:uid="{00000000-0005-0000-0000-0000D8180000}"/>
    <cellStyle name="20% - Accent5 24" xfId="6370" xr:uid="{00000000-0005-0000-0000-0000D9180000}"/>
    <cellStyle name="20% - Accent5 24 2" xfId="6371" xr:uid="{00000000-0005-0000-0000-0000DA180000}"/>
    <cellStyle name="20% - Accent5 24 2 2" xfId="6372" xr:uid="{00000000-0005-0000-0000-0000DB180000}"/>
    <cellStyle name="20% - Accent5 24 2 2 2" xfId="6373" xr:uid="{00000000-0005-0000-0000-0000DC180000}"/>
    <cellStyle name="20% - Accent5 24 2 2 2 2" xfId="6374" xr:uid="{00000000-0005-0000-0000-0000DD180000}"/>
    <cellStyle name="20% - Accent5 24 2 2 3" xfId="6375" xr:uid="{00000000-0005-0000-0000-0000DE180000}"/>
    <cellStyle name="20% - Accent5 24 2 3" xfId="6376" xr:uid="{00000000-0005-0000-0000-0000DF180000}"/>
    <cellStyle name="20% - Accent5 24 2 3 2" xfId="6377" xr:uid="{00000000-0005-0000-0000-0000E0180000}"/>
    <cellStyle name="20% - Accent5 24 2 4" xfId="6378" xr:uid="{00000000-0005-0000-0000-0000E1180000}"/>
    <cellStyle name="20% - Accent5 24 3" xfId="6379" xr:uid="{00000000-0005-0000-0000-0000E2180000}"/>
    <cellStyle name="20% - Accent5 24 3 2" xfId="6380" xr:uid="{00000000-0005-0000-0000-0000E3180000}"/>
    <cellStyle name="20% - Accent5 24 3 2 2" xfId="6381" xr:uid="{00000000-0005-0000-0000-0000E4180000}"/>
    <cellStyle name="20% - Accent5 24 3 3" xfId="6382" xr:uid="{00000000-0005-0000-0000-0000E5180000}"/>
    <cellStyle name="20% - Accent5 24 4" xfId="6383" xr:uid="{00000000-0005-0000-0000-0000E6180000}"/>
    <cellStyle name="20% - Accent5 24 4 2" xfId="6384" xr:uid="{00000000-0005-0000-0000-0000E7180000}"/>
    <cellStyle name="20% - Accent5 24 5" xfId="6385" xr:uid="{00000000-0005-0000-0000-0000E8180000}"/>
    <cellStyle name="20% - Accent5 24_draft transactions report_052009_rvsd" xfId="6386" xr:uid="{00000000-0005-0000-0000-0000E9180000}"/>
    <cellStyle name="20% - Accent5 25" xfId="6387" xr:uid="{00000000-0005-0000-0000-0000EA180000}"/>
    <cellStyle name="20% - Accent5 25 2" xfId="6388" xr:uid="{00000000-0005-0000-0000-0000EB180000}"/>
    <cellStyle name="20% - Accent5 25 2 2" xfId="6389" xr:uid="{00000000-0005-0000-0000-0000EC180000}"/>
    <cellStyle name="20% - Accent5 25 2 2 2" xfId="6390" xr:uid="{00000000-0005-0000-0000-0000ED180000}"/>
    <cellStyle name="20% - Accent5 25 2 2 2 2" xfId="6391" xr:uid="{00000000-0005-0000-0000-0000EE180000}"/>
    <cellStyle name="20% - Accent5 25 2 2 3" xfId="6392" xr:uid="{00000000-0005-0000-0000-0000EF180000}"/>
    <cellStyle name="20% - Accent5 25 2 3" xfId="6393" xr:uid="{00000000-0005-0000-0000-0000F0180000}"/>
    <cellStyle name="20% - Accent5 25 2 3 2" xfId="6394" xr:uid="{00000000-0005-0000-0000-0000F1180000}"/>
    <cellStyle name="20% - Accent5 25 2 4" xfId="6395" xr:uid="{00000000-0005-0000-0000-0000F2180000}"/>
    <cellStyle name="20% - Accent5 25 3" xfId="6396" xr:uid="{00000000-0005-0000-0000-0000F3180000}"/>
    <cellStyle name="20% - Accent5 25 3 2" xfId="6397" xr:uid="{00000000-0005-0000-0000-0000F4180000}"/>
    <cellStyle name="20% - Accent5 25 3 2 2" xfId="6398" xr:uid="{00000000-0005-0000-0000-0000F5180000}"/>
    <cellStyle name="20% - Accent5 25 3 3" xfId="6399" xr:uid="{00000000-0005-0000-0000-0000F6180000}"/>
    <cellStyle name="20% - Accent5 25 4" xfId="6400" xr:uid="{00000000-0005-0000-0000-0000F7180000}"/>
    <cellStyle name="20% - Accent5 25 4 2" xfId="6401" xr:uid="{00000000-0005-0000-0000-0000F8180000}"/>
    <cellStyle name="20% - Accent5 25 5" xfId="6402" xr:uid="{00000000-0005-0000-0000-0000F9180000}"/>
    <cellStyle name="20% - Accent5 25_draft transactions report_052009_rvsd" xfId="6403" xr:uid="{00000000-0005-0000-0000-0000FA180000}"/>
    <cellStyle name="20% - Accent5 26" xfId="6404" xr:uid="{00000000-0005-0000-0000-0000FB180000}"/>
    <cellStyle name="20% - Accent5 26 2" xfId="6405" xr:uid="{00000000-0005-0000-0000-0000FC180000}"/>
    <cellStyle name="20% - Accent5 26 2 2" xfId="6406" xr:uid="{00000000-0005-0000-0000-0000FD180000}"/>
    <cellStyle name="20% - Accent5 26 2 2 2" xfId="6407" xr:uid="{00000000-0005-0000-0000-0000FE180000}"/>
    <cellStyle name="20% - Accent5 26 2 2 2 2" xfId="6408" xr:uid="{00000000-0005-0000-0000-0000FF180000}"/>
    <cellStyle name="20% - Accent5 26 2 2 3" xfId="6409" xr:uid="{00000000-0005-0000-0000-000000190000}"/>
    <cellStyle name="20% - Accent5 26 2 3" xfId="6410" xr:uid="{00000000-0005-0000-0000-000001190000}"/>
    <cellStyle name="20% - Accent5 26 2 3 2" xfId="6411" xr:uid="{00000000-0005-0000-0000-000002190000}"/>
    <cellStyle name="20% - Accent5 26 2 4" xfId="6412" xr:uid="{00000000-0005-0000-0000-000003190000}"/>
    <cellStyle name="20% - Accent5 26 3" xfId="6413" xr:uid="{00000000-0005-0000-0000-000004190000}"/>
    <cellStyle name="20% - Accent5 26 3 2" xfId="6414" xr:uid="{00000000-0005-0000-0000-000005190000}"/>
    <cellStyle name="20% - Accent5 26 3 2 2" xfId="6415" xr:uid="{00000000-0005-0000-0000-000006190000}"/>
    <cellStyle name="20% - Accent5 26 3 3" xfId="6416" xr:uid="{00000000-0005-0000-0000-000007190000}"/>
    <cellStyle name="20% - Accent5 26 4" xfId="6417" xr:uid="{00000000-0005-0000-0000-000008190000}"/>
    <cellStyle name="20% - Accent5 26 4 2" xfId="6418" xr:uid="{00000000-0005-0000-0000-000009190000}"/>
    <cellStyle name="20% - Accent5 26 5" xfId="6419" xr:uid="{00000000-0005-0000-0000-00000A190000}"/>
    <cellStyle name="20% - Accent5 26_draft transactions report_052009_rvsd" xfId="6420" xr:uid="{00000000-0005-0000-0000-00000B190000}"/>
    <cellStyle name="20% - Accent5 27" xfId="6421" xr:uid="{00000000-0005-0000-0000-00000C190000}"/>
    <cellStyle name="20% - Accent5 27 2" xfId="6422" xr:uid="{00000000-0005-0000-0000-00000D190000}"/>
    <cellStyle name="20% - Accent5 27 2 2" xfId="6423" xr:uid="{00000000-0005-0000-0000-00000E190000}"/>
    <cellStyle name="20% - Accent5 27 2 2 2" xfId="6424" xr:uid="{00000000-0005-0000-0000-00000F190000}"/>
    <cellStyle name="20% - Accent5 27 2 2 2 2" xfId="6425" xr:uid="{00000000-0005-0000-0000-000010190000}"/>
    <cellStyle name="20% - Accent5 27 2 2 3" xfId="6426" xr:uid="{00000000-0005-0000-0000-000011190000}"/>
    <cellStyle name="20% - Accent5 27 2 3" xfId="6427" xr:uid="{00000000-0005-0000-0000-000012190000}"/>
    <cellStyle name="20% - Accent5 27 2 3 2" xfId="6428" xr:uid="{00000000-0005-0000-0000-000013190000}"/>
    <cellStyle name="20% - Accent5 27 2 4" xfId="6429" xr:uid="{00000000-0005-0000-0000-000014190000}"/>
    <cellStyle name="20% - Accent5 27 3" xfId="6430" xr:uid="{00000000-0005-0000-0000-000015190000}"/>
    <cellStyle name="20% - Accent5 27 3 2" xfId="6431" xr:uid="{00000000-0005-0000-0000-000016190000}"/>
    <cellStyle name="20% - Accent5 27 3 2 2" xfId="6432" xr:uid="{00000000-0005-0000-0000-000017190000}"/>
    <cellStyle name="20% - Accent5 27 3 3" xfId="6433" xr:uid="{00000000-0005-0000-0000-000018190000}"/>
    <cellStyle name="20% - Accent5 27 4" xfId="6434" xr:uid="{00000000-0005-0000-0000-000019190000}"/>
    <cellStyle name="20% - Accent5 27 4 2" xfId="6435" xr:uid="{00000000-0005-0000-0000-00001A190000}"/>
    <cellStyle name="20% - Accent5 27 5" xfId="6436" xr:uid="{00000000-0005-0000-0000-00001B190000}"/>
    <cellStyle name="20% - Accent5 27_draft transactions report_052009_rvsd" xfId="6437" xr:uid="{00000000-0005-0000-0000-00001C190000}"/>
    <cellStyle name="20% - Accent5 28" xfId="6438" xr:uid="{00000000-0005-0000-0000-00001D190000}"/>
    <cellStyle name="20% - Accent5 28 2" xfId="6439" xr:uid="{00000000-0005-0000-0000-00001E190000}"/>
    <cellStyle name="20% - Accent5 28 2 2" xfId="6440" xr:uid="{00000000-0005-0000-0000-00001F190000}"/>
    <cellStyle name="20% - Accent5 28 2 2 2" xfId="6441" xr:uid="{00000000-0005-0000-0000-000020190000}"/>
    <cellStyle name="20% - Accent5 28 2 2 2 2" xfId="6442" xr:uid="{00000000-0005-0000-0000-000021190000}"/>
    <cellStyle name="20% - Accent5 28 2 2 3" xfId="6443" xr:uid="{00000000-0005-0000-0000-000022190000}"/>
    <cellStyle name="20% - Accent5 28 2 3" xfId="6444" xr:uid="{00000000-0005-0000-0000-000023190000}"/>
    <cellStyle name="20% - Accent5 28 2 3 2" xfId="6445" xr:uid="{00000000-0005-0000-0000-000024190000}"/>
    <cellStyle name="20% - Accent5 28 2 4" xfId="6446" xr:uid="{00000000-0005-0000-0000-000025190000}"/>
    <cellStyle name="20% - Accent5 28 3" xfId="6447" xr:uid="{00000000-0005-0000-0000-000026190000}"/>
    <cellStyle name="20% - Accent5 28 3 2" xfId="6448" xr:uid="{00000000-0005-0000-0000-000027190000}"/>
    <cellStyle name="20% - Accent5 28 3 2 2" xfId="6449" xr:uid="{00000000-0005-0000-0000-000028190000}"/>
    <cellStyle name="20% - Accent5 28 3 3" xfId="6450" xr:uid="{00000000-0005-0000-0000-000029190000}"/>
    <cellStyle name="20% - Accent5 28 4" xfId="6451" xr:uid="{00000000-0005-0000-0000-00002A190000}"/>
    <cellStyle name="20% - Accent5 28 4 2" xfId="6452" xr:uid="{00000000-0005-0000-0000-00002B190000}"/>
    <cellStyle name="20% - Accent5 28 5" xfId="6453" xr:uid="{00000000-0005-0000-0000-00002C190000}"/>
    <cellStyle name="20% - Accent5 28_draft transactions report_052009_rvsd" xfId="6454" xr:uid="{00000000-0005-0000-0000-00002D190000}"/>
    <cellStyle name="20% - Accent5 29" xfId="6455" xr:uid="{00000000-0005-0000-0000-00002E190000}"/>
    <cellStyle name="20% - Accent5 29 2" xfId="6456" xr:uid="{00000000-0005-0000-0000-00002F190000}"/>
    <cellStyle name="20% - Accent5 29 2 2" xfId="6457" xr:uid="{00000000-0005-0000-0000-000030190000}"/>
    <cellStyle name="20% - Accent5 29 2 2 2" xfId="6458" xr:uid="{00000000-0005-0000-0000-000031190000}"/>
    <cellStyle name="20% - Accent5 29 2 2 2 2" xfId="6459" xr:uid="{00000000-0005-0000-0000-000032190000}"/>
    <cellStyle name="20% - Accent5 29 2 2 3" xfId="6460" xr:uid="{00000000-0005-0000-0000-000033190000}"/>
    <cellStyle name="20% - Accent5 29 2 3" xfId="6461" xr:uid="{00000000-0005-0000-0000-000034190000}"/>
    <cellStyle name="20% - Accent5 29 2 3 2" xfId="6462" xr:uid="{00000000-0005-0000-0000-000035190000}"/>
    <cellStyle name="20% - Accent5 29 2 4" xfId="6463" xr:uid="{00000000-0005-0000-0000-000036190000}"/>
    <cellStyle name="20% - Accent5 29 3" xfId="6464" xr:uid="{00000000-0005-0000-0000-000037190000}"/>
    <cellStyle name="20% - Accent5 29 3 2" xfId="6465" xr:uid="{00000000-0005-0000-0000-000038190000}"/>
    <cellStyle name="20% - Accent5 29 3 2 2" xfId="6466" xr:uid="{00000000-0005-0000-0000-000039190000}"/>
    <cellStyle name="20% - Accent5 29 3 3" xfId="6467" xr:uid="{00000000-0005-0000-0000-00003A190000}"/>
    <cellStyle name="20% - Accent5 29 4" xfId="6468" xr:uid="{00000000-0005-0000-0000-00003B190000}"/>
    <cellStyle name="20% - Accent5 29 4 2" xfId="6469" xr:uid="{00000000-0005-0000-0000-00003C190000}"/>
    <cellStyle name="20% - Accent5 29 5" xfId="6470" xr:uid="{00000000-0005-0000-0000-00003D190000}"/>
    <cellStyle name="20% - Accent5 29_draft transactions report_052009_rvsd" xfId="6471" xr:uid="{00000000-0005-0000-0000-00003E190000}"/>
    <cellStyle name="20% - Accent5 3" xfId="6472" xr:uid="{00000000-0005-0000-0000-00003F190000}"/>
    <cellStyle name="20% - Accent5 3 2" xfId="6473" xr:uid="{00000000-0005-0000-0000-000040190000}"/>
    <cellStyle name="20% - Accent5 3 2 2" xfId="6474" xr:uid="{00000000-0005-0000-0000-000041190000}"/>
    <cellStyle name="20% - Accent5 3 2 2 2" xfId="6475" xr:uid="{00000000-0005-0000-0000-000042190000}"/>
    <cellStyle name="20% - Accent5 3 2 2 2 2" xfId="6476" xr:uid="{00000000-0005-0000-0000-000043190000}"/>
    <cellStyle name="20% - Accent5 3 2 2 2 2 2" xfId="6477" xr:uid="{00000000-0005-0000-0000-000044190000}"/>
    <cellStyle name="20% - Accent5 3 2 2 2 3" xfId="6478" xr:uid="{00000000-0005-0000-0000-000045190000}"/>
    <cellStyle name="20% - Accent5 3 2 2 3" xfId="6479" xr:uid="{00000000-0005-0000-0000-000046190000}"/>
    <cellStyle name="20% - Accent5 3 2 2 3 2" xfId="6480" xr:uid="{00000000-0005-0000-0000-000047190000}"/>
    <cellStyle name="20% - Accent5 3 2 2 4" xfId="6481" xr:uid="{00000000-0005-0000-0000-000048190000}"/>
    <cellStyle name="20% - Accent5 3 2 3" xfId="6482" xr:uid="{00000000-0005-0000-0000-000049190000}"/>
    <cellStyle name="20% - Accent5 3 2 3 2" xfId="6483" xr:uid="{00000000-0005-0000-0000-00004A190000}"/>
    <cellStyle name="20% - Accent5 3 2 3 2 2" xfId="6484" xr:uid="{00000000-0005-0000-0000-00004B190000}"/>
    <cellStyle name="20% - Accent5 3 2 3 3" xfId="6485" xr:uid="{00000000-0005-0000-0000-00004C190000}"/>
    <cellStyle name="20% - Accent5 3 2 4" xfId="6486" xr:uid="{00000000-0005-0000-0000-00004D190000}"/>
    <cellStyle name="20% - Accent5 3 2 4 2" xfId="6487" xr:uid="{00000000-0005-0000-0000-00004E190000}"/>
    <cellStyle name="20% - Accent5 3 2 5" xfId="6488" xr:uid="{00000000-0005-0000-0000-00004F190000}"/>
    <cellStyle name="20% - Accent5 3 2_draft transactions report_052009_rvsd" xfId="6489" xr:uid="{00000000-0005-0000-0000-000050190000}"/>
    <cellStyle name="20% - Accent5 3 3" xfId="6490" xr:uid="{00000000-0005-0000-0000-000051190000}"/>
    <cellStyle name="20% - Accent5 3 3 2" xfId="6491" xr:uid="{00000000-0005-0000-0000-000052190000}"/>
    <cellStyle name="20% - Accent5 3 3 2 2" xfId="6492" xr:uid="{00000000-0005-0000-0000-000053190000}"/>
    <cellStyle name="20% - Accent5 3 3 2 2 2" xfId="6493" xr:uid="{00000000-0005-0000-0000-000054190000}"/>
    <cellStyle name="20% - Accent5 3 3 2 3" xfId="6494" xr:uid="{00000000-0005-0000-0000-000055190000}"/>
    <cellStyle name="20% - Accent5 3 3 3" xfId="6495" xr:uid="{00000000-0005-0000-0000-000056190000}"/>
    <cellStyle name="20% - Accent5 3 3 3 2" xfId="6496" xr:uid="{00000000-0005-0000-0000-000057190000}"/>
    <cellStyle name="20% - Accent5 3 3 4" xfId="6497" xr:uid="{00000000-0005-0000-0000-000058190000}"/>
    <cellStyle name="20% - Accent5 3 4" xfId="6498" xr:uid="{00000000-0005-0000-0000-000059190000}"/>
    <cellStyle name="20% - Accent5 3 4 2" xfId="6499" xr:uid="{00000000-0005-0000-0000-00005A190000}"/>
    <cellStyle name="20% - Accent5 3 4 2 2" xfId="6500" xr:uid="{00000000-0005-0000-0000-00005B190000}"/>
    <cellStyle name="20% - Accent5 3 4 3" xfId="6501" xr:uid="{00000000-0005-0000-0000-00005C190000}"/>
    <cellStyle name="20% - Accent5 3 5" xfId="6502" xr:uid="{00000000-0005-0000-0000-00005D190000}"/>
    <cellStyle name="20% - Accent5 3 5 2" xfId="6503" xr:uid="{00000000-0005-0000-0000-00005E190000}"/>
    <cellStyle name="20% - Accent5 3 6" xfId="6504" xr:uid="{00000000-0005-0000-0000-00005F190000}"/>
    <cellStyle name="20% - Accent5 3_draft transactions report_052009_rvsd" xfId="6505" xr:uid="{00000000-0005-0000-0000-000060190000}"/>
    <cellStyle name="20% - Accent5 30" xfId="6506" xr:uid="{00000000-0005-0000-0000-000061190000}"/>
    <cellStyle name="20% - Accent5 30 2" xfId="6507" xr:uid="{00000000-0005-0000-0000-000062190000}"/>
    <cellStyle name="20% - Accent5 30 2 2" xfId="6508" xr:uid="{00000000-0005-0000-0000-000063190000}"/>
    <cellStyle name="20% - Accent5 30 2 2 2" xfId="6509" xr:uid="{00000000-0005-0000-0000-000064190000}"/>
    <cellStyle name="20% - Accent5 30 2 2 2 2" xfId="6510" xr:uid="{00000000-0005-0000-0000-000065190000}"/>
    <cellStyle name="20% - Accent5 30 2 2 3" xfId="6511" xr:uid="{00000000-0005-0000-0000-000066190000}"/>
    <cellStyle name="20% - Accent5 30 2 3" xfId="6512" xr:uid="{00000000-0005-0000-0000-000067190000}"/>
    <cellStyle name="20% - Accent5 30 2 3 2" xfId="6513" xr:uid="{00000000-0005-0000-0000-000068190000}"/>
    <cellStyle name="20% - Accent5 30 2 4" xfId="6514" xr:uid="{00000000-0005-0000-0000-000069190000}"/>
    <cellStyle name="20% - Accent5 30 3" xfId="6515" xr:uid="{00000000-0005-0000-0000-00006A190000}"/>
    <cellStyle name="20% - Accent5 30 3 2" xfId="6516" xr:uid="{00000000-0005-0000-0000-00006B190000}"/>
    <cellStyle name="20% - Accent5 30 3 2 2" xfId="6517" xr:uid="{00000000-0005-0000-0000-00006C190000}"/>
    <cellStyle name="20% - Accent5 30 3 3" xfId="6518" xr:uid="{00000000-0005-0000-0000-00006D190000}"/>
    <cellStyle name="20% - Accent5 30 4" xfId="6519" xr:uid="{00000000-0005-0000-0000-00006E190000}"/>
    <cellStyle name="20% - Accent5 30 4 2" xfId="6520" xr:uid="{00000000-0005-0000-0000-00006F190000}"/>
    <cellStyle name="20% - Accent5 30 5" xfId="6521" xr:uid="{00000000-0005-0000-0000-000070190000}"/>
    <cellStyle name="20% - Accent5 30_draft transactions report_052009_rvsd" xfId="6522" xr:uid="{00000000-0005-0000-0000-000071190000}"/>
    <cellStyle name="20% - Accent5 31" xfId="6523" xr:uid="{00000000-0005-0000-0000-000072190000}"/>
    <cellStyle name="20% - Accent5 31 2" xfId="6524" xr:uid="{00000000-0005-0000-0000-000073190000}"/>
    <cellStyle name="20% - Accent5 31 2 2" xfId="6525" xr:uid="{00000000-0005-0000-0000-000074190000}"/>
    <cellStyle name="20% - Accent5 31 2 2 2" xfId="6526" xr:uid="{00000000-0005-0000-0000-000075190000}"/>
    <cellStyle name="20% - Accent5 31 2 2 2 2" xfId="6527" xr:uid="{00000000-0005-0000-0000-000076190000}"/>
    <cellStyle name="20% - Accent5 31 2 2 3" xfId="6528" xr:uid="{00000000-0005-0000-0000-000077190000}"/>
    <cellStyle name="20% - Accent5 31 2 3" xfId="6529" xr:uid="{00000000-0005-0000-0000-000078190000}"/>
    <cellStyle name="20% - Accent5 31 2 3 2" xfId="6530" xr:uid="{00000000-0005-0000-0000-000079190000}"/>
    <cellStyle name="20% - Accent5 31 2 4" xfId="6531" xr:uid="{00000000-0005-0000-0000-00007A190000}"/>
    <cellStyle name="20% - Accent5 31 3" xfId="6532" xr:uid="{00000000-0005-0000-0000-00007B190000}"/>
    <cellStyle name="20% - Accent5 31 3 2" xfId="6533" xr:uid="{00000000-0005-0000-0000-00007C190000}"/>
    <cellStyle name="20% - Accent5 31 3 2 2" xfId="6534" xr:uid="{00000000-0005-0000-0000-00007D190000}"/>
    <cellStyle name="20% - Accent5 31 3 3" xfId="6535" xr:uid="{00000000-0005-0000-0000-00007E190000}"/>
    <cellStyle name="20% - Accent5 31 4" xfId="6536" xr:uid="{00000000-0005-0000-0000-00007F190000}"/>
    <cellStyle name="20% - Accent5 31 4 2" xfId="6537" xr:uid="{00000000-0005-0000-0000-000080190000}"/>
    <cellStyle name="20% - Accent5 31 5" xfId="6538" xr:uid="{00000000-0005-0000-0000-000081190000}"/>
    <cellStyle name="20% - Accent5 31_draft transactions report_052009_rvsd" xfId="6539" xr:uid="{00000000-0005-0000-0000-000082190000}"/>
    <cellStyle name="20% - Accent5 32" xfId="6540" xr:uid="{00000000-0005-0000-0000-000083190000}"/>
    <cellStyle name="20% - Accent5 32 2" xfId="6541" xr:uid="{00000000-0005-0000-0000-000084190000}"/>
    <cellStyle name="20% - Accent5 32 2 2" xfId="6542" xr:uid="{00000000-0005-0000-0000-000085190000}"/>
    <cellStyle name="20% - Accent5 32 2 2 2" xfId="6543" xr:uid="{00000000-0005-0000-0000-000086190000}"/>
    <cellStyle name="20% - Accent5 32 2 2 2 2" xfId="6544" xr:uid="{00000000-0005-0000-0000-000087190000}"/>
    <cellStyle name="20% - Accent5 32 2 2 3" xfId="6545" xr:uid="{00000000-0005-0000-0000-000088190000}"/>
    <cellStyle name="20% - Accent5 32 2 3" xfId="6546" xr:uid="{00000000-0005-0000-0000-000089190000}"/>
    <cellStyle name="20% - Accent5 32 2 3 2" xfId="6547" xr:uid="{00000000-0005-0000-0000-00008A190000}"/>
    <cellStyle name="20% - Accent5 32 2 4" xfId="6548" xr:uid="{00000000-0005-0000-0000-00008B190000}"/>
    <cellStyle name="20% - Accent5 32 3" xfId="6549" xr:uid="{00000000-0005-0000-0000-00008C190000}"/>
    <cellStyle name="20% - Accent5 32 3 2" xfId="6550" xr:uid="{00000000-0005-0000-0000-00008D190000}"/>
    <cellStyle name="20% - Accent5 32 3 2 2" xfId="6551" xr:uid="{00000000-0005-0000-0000-00008E190000}"/>
    <cellStyle name="20% - Accent5 32 3 3" xfId="6552" xr:uid="{00000000-0005-0000-0000-00008F190000}"/>
    <cellStyle name="20% - Accent5 32 4" xfId="6553" xr:uid="{00000000-0005-0000-0000-000090190000}"/>
    <cellStyle name="20% - Accent5 32 4 2" xfId="6554" xr:uid="{00000000-0005-0000-0000-000091190000}"/>
    <cellStyle name="20% - Accent5 32 5" xfId="6555" xr:uid="{00000000-0005-0000-0000-000092190000}"/>
    <cellStyle name="20% - Accent5 32_draft transactions report_052009_rvsd" xfId="6556" xr:uid="{00000000-0005-0000-0000-000093190000}"/>
    <cellStyle name="20% - Accent5 33" xfId="6557" xr:uid="{00000000-0005-0000-0000-000094190000}"/>
    <cellStyle name="20% - Accent5 33 2" xfId="6558" xr:uid="{00000000-0005-0000-0000-000095190000}"/>
    <cellStyle name="20% - Accent5 33 2 2" xfId="6559" xr:uid="{00000000-0005-0000-0000-000096190000}"/>
    <cellStyle name="20% - Accent5 33 2 2 2" xfId="6560" xr:uid="{00000000-0005-0000-0000-000097190000}"/>
    <cellStyle name="20% - Accent5 33 2 3" xfId="6561" xr:uid="{00000000-0005-0000-0000-000098190000}"/>
    <cellStyle name="20% - Accent5 33 3" xfId="6562" xr:uid="{00000000-0005-0000-0000-000099190000}"/>
    <cellStyle name="20% - Accent5 33 3 2" xfId="6563" xr:uid="{00000000-0005-0000-0000-00009A190000}"/>
    <cellStyle name="20% - Accent5 33 4" xfId="6564" xr:uid="{00000000-0005-0000-0000-00009B190000}"/>
    <cellStyle name="20% - Accent5 34" xfId="6565" xr:uid="{00000000-0005-0000-0000-00009C190000}"/>
    <cellStyle name="20% - Accent5 34 2" xfId="6566" xr:uid="{00000000-0005-0000-0000-00009D190000}"/>
    <cellStyle name="20% - Accent5 34 2 2" xfId="6567" xr:uid="{00000000-0005-0000-0000-00009E190000}"/>
    <cellStyle name="20% - Accent5 34 2 2 2" xfId="6568" xr:uid="{00000000-0005-0000-0000-00009F190000}"/>
    <cellStyle name="20% - Accent5 34 2 3" xfId="6569" xr:uid="{00000000-0005-0000-0000-0000A0190000}"/>
    <cellStyle name="20% - Accent5 34 3" xfId="6570" xr:uid="{00000000-0005-0000-0000-0000A1190000}"/>
    <cellStyle name="20% - Accent5 34 3 2" xfId="6571" xr:uid="{00000000-0005-0000-0000-0000A2190000}"/>
    <cellStyle name="20% - Accent5 34 4" xfId="6572" xr:uid="{00000000-0005-0000-0000-0000A3190000}"/>
    <cellStyle name="20% - Accent5 35" xfId="6573" xr:uid="{00000000-0005-0000-0000-0000A4190000}"/>
    <cellStyle name="20% - Accent5 35 2" xfId="6574" xr:uid="{00000000-0005-0000-0000-0000A5190000}"/>
    <cellStyle name="20% - Accent5 35 2 2" xfId="6575" xr:uid="{00000000-0005-0000-0000-0000A6190000}"/>
    <cellStyle name="20% - Accent5 35 2 2 2" xfId="6576" xr:uid="{00000000-0005-0000-0000-0000A7190000}"/>
    <cellStyle name="20% - Accent5 35 2 3" xfId="6577" xr:uid="{00000000-0005-0000-0000-0000A8190000}"/>
    <cellStyle name="20% - Accent5 35 3" xfId="6578" xr:uid="{00000000-0005-0000-0000-0000A9190000}"/>
    <cellStyle name="20% - Accent5 35 3 2" xfId="6579" xr:uid="{00000000-0005-0000-0000-0000AA190000}"/>
    <cellStyle name="20% - Accent5 35 4" xfId="6580" xr:uid="{00000000-0005-0000-0000-0000AB190000}"/>
    <cellStyle name="20% - Accent5 36" xfId="6581" xr:uid="{00000000-0005-0000-0000-0000AC190000}"/>
    <cellStyle name="20% - Accent5 36 2" xfId="6582" xr:uid="{00000000-0005-0000-0000-0000AD190000}"/>
    <cellStyle name="20% - Accent5 36 2 2" xfId="6583" xr:uid="{00000000-0005-0000-0000-0000AE190000}"/>
    <cellStyle name="20% - Accent5 36 2 2 2" xfId="6584" xr:uid="{00000000-0005-0000-0000-0000AF190000}"/>
    <cellStyle name="20% - Accent5 36 2 3" xfId="6585" xr:uid="{00000000-0005-0000-0000-0000B0190000}"/>
    <cellStyle name="20% - Accent5 36 3" xfId="6586" xr:uid="{00000000-0005-0000-0000-0000B1190000}"/>
    <cellStyle name="20% - Accent5 36 3 2" xfId="6587" xr:uid="{00000000-0005-0000-0000-0000B2190000}"/>
    <cellStyle name="20% - Accent5 36 4" xfId="6588" xr:uid="{00000000-0005-0000-0000-0000B3190000}"/>
    <cellStyle name="20% - Accent5 37" xfId="6589" xr:uid="{00000000-0005-0000-0000-0000B4190000}"/>
    <cellStyle name="20% - Accent5 37 2" xfId="6590" xr:uid="{00000000-0005-0000-0000-0000B5190000}"/>
    <cellStyle name="20% - Accent5 37 2 2" xfId="6591" xr:uid="{00000000-0005-0000-0000-0000B6190000}"/>
    <cellStyle name="20% - Accent5 37 2 2 2" xfId="6592" xr:uid="{00000000-0005-0000-0000-0000B7190000}"/>
    <cellStyle name="20% - Accent5 37 2 3" xfId="6593" xr:uid="{00000000-0005-0000-0000-0000B8190000}"/>
    <cellStyle name="20% - Accent5 37 3" xfId="6594" xr:uid="{00000000-0005-0000-0000-0000B9190000}"/>
    <cellStyle name="20% - Accent5 37 3 2" xfId="6595" xr:uid="{00000000-0005-0000-0000-0000BA190000}"/>
    <cellStyle name="20% - Accent5 37 4" xfId="6596" xr:uid="{00000000-0005-0000-0000-0000BB190000}"/>
    <cellStyle name="20% - Accent5 38" xfId="6597" xr:uid="{00000000-0005-0000-0000-0000BC190000}"/>
    <cellStyle name="20% - Accent5 38 2" xfId="6598" xr:uid="{00000000-0005-0000-0000-0000BD190000}"/>
    <cellStyle name="20% - Accent5 38 2 2" xfId="6599" xr:uid="{00000000-0005-0000-0000-0000BE190000}"/>
    <cellStyle name="20% - Accent5 38 2 2 2" xfId="6600" xr:uid="{00000000-0005-0000-0000-0000BF190000}"/>
    <cellStyle name="20% - Accent5 38 2 3" xfId="6601" xr:uid="{00000000-0005-0000-0000-0000C0190000}"/>
    <cellStyle name="20% - Accent5 38 3" xfId="6602" xr:uid="{00000000-0005-0000-0000-0000C1190000}"/>
    <cellStyle name="20% - Accent5 38 3 2" xfId="6603" xr:uid="{00000000-0005-0000-0000-0000C2190000}"/>
    <cellStyle name="20% - Accent5 38 4" xfId="6604" xr:uid="{00000000-0005-0000-0000-0000C3190000}"/>
    <cellStyle name="20% - Accent5 39" xfId="6605" xr:uid="{00000000-0005-0000-0000-0000C4190000}"/>
    <cellStyle name="20% - Accent5 39 2" xfId="6606" xr:uid="{00000000-0005-0000-0000-0000C5190000}"/>
    <cellStyle name="20% - Accent5 39 2 2" xfId="6607" xr:uid="{00000000-0005-0000-0000-0000C6190000}"/>
    <cellStyle name="20% - Accent5 39 2 2 2" xfId="6608" xr:uid="{00000000-0005-0000-0000-0000C7190000}"/>
    <cellStyle name="20% - Accent5 39 2 3" xfId="6609" xr:uid="{00000000-0005-0000-0000-0000C8190000}"/>
    <cellStyle name="20% - Accent5 39 3" xfId="6610" xr:uid="{00000000-0005-0000-0000-0000C9190000}"/>
    <cellStyle name="20% - Accent5 39 3 2" xfId="6611" xr:uid="{00000000-0005-0000-0000-0000CA190000}"/>
    <cellStyle name="20% - Accent5 39 4" xfId="6612" xr:uid="{00000000-0005-0000-0000-0000CB190000}"/>
    <cellStyle name="20% - Accent5 4" xfId="6613" xr:uid="{00000000-0005-0000-0000-0000CC190000}"/>
    <cellStyle name="20% - Accent5 4 2" xfId="6614" xr:uid="{00000000-0005-0000-0000-0000CD190000}"/>
    <cellStyle name="20% - Accent5 4 2 2" xfId="6615" xr:uid="{00000000-0005-0000-0000-0000CE190000}"/>
    <cellStyle name="20% - Accent5 4 2 2 2" xfId="6616" xr:uid="{00000000-0005-0000-0000-0000CF190000}"/>
    <cellStyle name="20% - Accent5 4 2 2 2 2" xfId="6617" xr:uid="{00000000-0005-0000-0000-0000D0190000}"/>
    <cellStyle name="20% - Accent5 4 2 2 2 2 2" xfId="6618" xr:uid="{00000000-0005-0000-0000-0000D1190000}"/>
    <cellStyle name="20% - Accent5 4 2 2 2 3" xfId="6619" xr:uid="{00000000-0005-0000-0000-0000D2190000}"/>
    <cellStyle name="20% - Accent5 4 2 2 3" xfId="6620" xr:uid="{00000000-0005-0000-0000-0000D3190000}"/>
    <cellStyle name="20% - Accent5 4 2 2 3 2" xfId="6621" xr:uid="{00000000-0005-0000-0000-0000D4190000}"/>
    <cellStyle name="20% - Accent5 4 2 2 4" xfId="6622" xr:uid="{00000000-0005-0000-0000-0000D5190000}"/>
    <cellStyle name="20% - Accent5 4 2 3" xfId="6623" xr:uid="{00000000-0005-0000-0000-0000D6190000}"/>
    <cellStyle name="20% - Accent5 4 2 3 2" xfId="6624" xr:uid="{00000000-0005-0000-0000-0000D7190000}"/>
    <cellStyle name="20% - Accent5 4 2 3 2 2" xfId="6625" xr:uid="{00000000-0005-0000-0000-0000D8190000}"/>
    <cellStyle name="20% - Accent5 4 2 3 3" xfId="6626" xr:uid="{00000000-0005-0000-0000-0000D9190000}"/>
    <cellStyle name="20% - Accent5 4 2 4" xfId="6627" xr:uid="{00000000-0005-0000-0000-0000DA190000}"/>
    <cellStyle name="20% - Accent5 4 2 4 2" xfId="6628" xr:uid="{00000000-0005-0000-0000-0000DB190000}"/>
    <cellStyle name="20% - Accent5 4 2 5" xfId="6629" xr:uid="{00000000-0005-0000-0000-0000DC190000}"/>
    <cellStyle name="20% - Accent5 4 2_draft transactions report_052009_rvsd" xfId="6630" xr:uid="{00000000-0005-0000-0000-0000DD190000}"/>
    <cellStyle name="20% - Accent5 4 3" xfId="6631" xr:uid="{00000000-0005-0000-0000-0000DE190000}"/>
    <cellStyle name="20% - Accent5 4 3 2" xfId="6632" xr:uid="{00000000-0005-0000-0000-0000DF190000}"/>
    <cellStyle name="20% - Accent5 4 3 2 2" xfId="6633" xr:uid="{00000000-0005-0000-0000-0000E0190000}"/>
    <cellStyle name="20% - Accent5 4 3 2 2 2" xfId="6634" xr:uid="{00000000-0005-0000-0000-0000E1190000}"/>
    <cellStyle name="20% - Accent5 4 3 2 3" xfId="6635" xr:uid="{00000000-0005-0000-0000-0000E2190000}"/>
    <cellStyle name="20% - Accent5 4 3 3" xfId="6636" xr:uid="{00000000-0005-0000-0000-0000E3190000}"/>
    <cellStyle name="20% - Accent5 4 3 3 2" xfId="6637" xr:uid="{00000000-0005-0000-0000-0000E4190000}"/>
    <cellStyle name="20% - Accent5 4 3 4" xfId="6638" xr:uid="{00000000-0005-0000-0000-0000E5190000}"/>
    <cellStyle name="20% - Accent5 4 4" xfId="6639" xr:uid="{00000000-0005-0000-0000-0000E6190000}"/>
    <cellStyle name="20% - Accent5 4 4 2" xfId="6640" xr:uid="{00000000-0005-0000-0000-0000E7190000}"/>
    <cellStyle name="20% - Accent5 4 4 2 2" xfId="6641" xr:uid="{00000000-0005-0000-0000-0000E8190000}"/>
    <cellStyle name="20% - Accent5 4 4 3" xfId="6642" xr:uid="{00000000-0005-0000-0000-0000E9190000}"/>
    <cellStyle name="20% - Accent5 4 5" xfId="6643" xr:uid="{00000000-0005-0000-0000-0000EA190000}"/>
    <cellStyle name="20% - Accent5 4 5 2" xfId="6644" xr:uid="{00000000-0005-0000-0000-0000EB190000}"/>
    <cellStyle name="20% - Accent5 4 6" xfId="6645" xr:uid="{00000000-0005-0000-0000-0000EC190000}"/>
    <cellStyle name="20% - Accent5 4_draft transactions report_052009_rvsd" xfId="6646" xr:uid="{00000000-0005-0000-0000-0000ED190000}"/>
    <cellStyle name="20% - Accent5 40" xfId="6647" xr:uid="{00000000-0005-0000-0000-0000EE190000}"/>
    <cellStyle name="20% - Accent5 40 2" xfId="6648" xr:uid="{00000000-0005-0000-0000-0000EF190000}"/>
    <cellStyle name="20% - Accent5 40 2 2" xfId="6649" xr:uid="{00000000-0005-0000-0000-0000F0190000}"/>
    <cellStyle name="20% - Accent5 40 2 2 2" xfId="6650" xr:uid="{00000000-0005-0000-0000-0000F1190000}"/>
    <cellStyle name="20% - Accent5 40 2 3" xfId="6651" xr:uid="{00000000-0005-0000-0000-0000F2190000}"/>
    <cellStyle name="20% - Accent5 40 3" xfId="6652" xr:uid="{00000000-0005-0000-0000-0000F3190000}"/>
    <cellStyle name="20% - Accent5 40 3 2" xfId="6653" xr:uid="{00000000-0005-0000-0000-0000F4190000}"/>
    <cellStyle name="20% - Accent5 40 4" xfId="6654" xr:uid="{00000000-0005-0000-0000-0000F5190000}"/>
    <cellStyle name="20% - Accent5 41" xfId="6655" xr:uid="{00000000-0005-0000-0000-0000F6190000}"/>
    <cellStyle name="20% - Accent5 41 2" xfId="6656" xr:uid="{00000000-0005-0000-0000-0000F7190000}"/>
    <cellStyle name="20% - Accent5 41 2 2" xfId="6657" xr:uid="{00000000-0005-0000-0000-0000F8190000}"/>
    <cellStyle name="20% - Accent5 41 2 2 2" xfId="6658" xr:uid="{00000000-0005-0000-0000-0000F9190000}"/>
    <cellStyle name="20% - Accent5 41 2 3" xfId="6659" xr:uid="{00000000-0005-0000-0000-0000FA190000}"/>
    <cellStyle name="20% - Accent5 41 3" xfId="6660" xr:uid="{00000000-0005-0000-0000-0000FB190000}"/>
    <cellStyle name="20% - Accent5 41 3 2" xfId="6661" xr:uid="{00000000-0005-0000-0000-0000FC190000}"/>
    <cellStyle name="20% - Accent5 41 4" xfId="6662" xr:uid="{00000000-0005-0000-0000-0000FD190000}"/>
    <cellStyle name="20% - Accent5 42" xfId="6663" xr:uid="{00000000-0005-0000-0000-0000FE190000}"/>
    <cellStyle name="20% - Accent5 42 2" xfId="6664" xr:uid="{00000000-0005-0000-0000-0000FF190000}"/>
    <cellStyle name="20% - Accent5 42 2 2" xfId="6665" xr:uid="{00000000-0005-0000-0000-0000001A0000}"/>
    <cellStyle name="20% - Accent5 42 2 2 2" xfId="6666" xr:uid="{00000000-0005-0000-0000-0000011A0000}"/>
    <cellStyle name="20% - Accent5 42 2 3" xfId="6667" xr:uid="{00000000-0005-0000-0000-0000021A0000}"/>
    <cellStyle name="20% - Accent5 42 3" xfId="6668" xr:uid="{00000000-0005-0000-0000-0000031A0000}"/>
    <cellStyle name="20% - Accent5 42 3 2" xfId="6669" xr:uid="{00000000-0005-0000-0000-0000041A0000}"/>
    <cellStyle name="20% - Accent5 42 4" xfId="6670" xr:uid="{00000000-0005-0000-0000-0000051A0000}"/>
    <cellStyle name="20% - Accent5 43" xfId="6671" xr:uid="{00000000-0005-0000-0000-0000061A0000}"/>
    <cellStyle name="20% - Accent5 43 2" xfId="6672" xr:uid="{00000000-0005-0000-0000-0000071A0000}"/>
    <cellStyle name="20% - Accent5 43 2 2" xfId="6673" xr:uid="{00000000-0005-0000-0000-0000081A0000}"/>
    <cellStyle name="20% - Accent5 43 2 2 2" xfId="6674" xr:uid="{00000000-0005-0000-0000-0000091A0000}"/>
    <cellStyle name="20% - Accent5 43 2 3" xfId="6675" xr:uid="{00000000-0005-0000-0000-00000A1A0000}"/>
    <cellStyle name="20% - Accent5 43 3" xfId="6676" xr:uid="{00000000-0005-0000-0000-00000B1A0000}"/>
    <cellStyle name="20% - Accent5 43 3 2" xfId="6677" xr:uid="{00000000-0005-0000-0000-00000C1A0000}"/>
    <cellStyle name="20% - Accent5 43 4" xfId="6678" xr:uid="{00000000-0005-0000-0000-00000D1A0000}"/>
    <cellStyle name="20% - Accent5 44" xfId="6679" xr:uid="{00000000-0005-0000-0000-00000E1A0000}"/>
    <cellStyle name="20% - Accent5 44 2" xfId="6680" xr:uid="{00000000-0005-0000-0000-00000F1A0000}"/>
    <cellStyle name="20% - Accent5 44 2 2" xfId="6681" xr:uid="{00000000-0005-0000-0000-0000101A0000}"/>
    <cellStyle name="20% - Accent5 44 2 2 2" xfId="6682" xr:uid="{00000000-0005-0000-0000-0000111A0000}"/>
    <cellStyle name="20% - Accent5 44 2 3" xfId="6683" xr:uid="{00000000-0005-0000-0000-0000121A0000}"/>
    <cellStyle name="20% - Accent5 44 3" xfId="6684" xr:uid="{00000000-0005-0000-0000-0000131A0000}"/>
    <cellStyle name="20% - Accent5 44 3 2" xfId="6685" xr:uid="{00000000-0005-0000-0000-0000141A0000}"/>
    <cellStyle name="20% - Accent5 44 4" xfId="6686" xr:uid="{00000000-0005-0000-0000-0000151A0000}"/>
    <cellStyle name="20% - Accent5 45" xfId="6687" xr:uid="{00000000-0005-0000-0000-0000161A0000}"/>
    <cellStyle name="20% - Accent5 45 2" xfId="6688" xr:uid="{00000000-0005-0000-0000-0000171A0000}"/>
    <cellStyle name="20% - Accent5 45 2 2" xfId="6689" xr:uid="{00000000-0005-0000-0000-0000181A0000}"/>
    <cellStyle name="20% - Accent5 45 2 2 2" xfId="6690" xr:uid="{00000000-0005-0000-0000-0000191A0000}"/>
    <cellStyle name="20% - Accent5 45 2 3" xfId="6691" xr:uid="{00000000-0005-0000-0000-00001A1A0000}"/>
    <cellStyle name="20% - Accent5 45 3" xfId="6692" xr:uid="{00000000-0005-0000-0000-00001B1A0000}"/>
    <cellStyle name="20% - Accent5 45 3 2" xfId="6693" xr:uid="{00000000-0005-0000-0000-00001C1A0000}"/>
    <cellStyle name="20% - Accent5 45 4" xfId="6694" xr:uid="{00000000-0005-0000-0000-00001D1A0000}"/>
    <cellStyle name="20% - Accent5 46" xfId="6695" xr:uid="{00000000-0005-0000-0000-00001E1A0000}"/>
    <cellStyle name="20% - Accent5 46 2" xfId="6696" xr:uid="{00000000-0005-0000-0000-00001F1A0000}"/>
    <cellStyle name="20% - Accent5 46 2 2" xfId="6697" xr:uid="{00000000-0005-0000-0000-0000201A0000}"/>
    <cellStyle name="20% - Accent5 46 2 2 2" xfId="6698" xr:uid="{00000000-0005-0000-0000-0000211A0000}"/>
    <cellStyle name="20% - Accent5 46 2 3" xfId="6699" xr:uid="{00000000-0005-0000-0000-0000221A0000}"/>
    <cellStyle name="20% - Accent5 46 3" xfId="6700" xr:uid="{00000000-0005-0000-0000-0000231A0000}"/>
    <cellStyle name="20% - Accent5 46 3 2" xfId="6701" xr:uid="{00000000-0005-0000-0000-0000241A0000}"/>
    <cellStyle name="20% - Accent5 46 4" xfId="6702" xr:uid="{00000000-0005-0000-0000-0000251A0000}"/>
    <cellStyle name="20% - Accent5 47" xfId="6703" xr:uid="{00000000-0005-0000-0000-0000261A0000}"/>
    <cellStyle name="20% - Accent5 47 2" xfId="6704" xr:uid="{00000000-0005-0000-0000-0000271A0000}"/>
    <cellStyle name="20% - Accent5 47 2 2" xfId="6705" xr:uid="{00000000-0005-0000-0000-0000281A0000}"/>
    <cellStyle name="20% - Accent5 47 2 2 2" xfId="6706" xr:uid="{00000000-0005-0000-0000-0000291A0000}"/>
    <cellStyle name="20% - Accent5 47 2 3" xfId="6707" xr:uid="{00000000-0005-0000-0000-00002A1A0000}"/>
    <cellStyle name="20% - Accent5 47 3" xfId="6708" xr:uid="{00000000-0005-0000-0000-00002B1A0000}"/>
    <cellStyle name="20% - Accent5 47 3 2" xfId="6709" xr:uid="{00000000-0005-0000-0000-00002C1A0000}"/>
    <cellStyle name="20% - Accent5 47 4" xfId="6710" xr:uid="{00000000-0005-0000-0000-00002D1A0000}"/>
    <cellStyle name="20% - Accent5 48" xfId="6711" xr:uid="{00000000-0005-0000-0000-00002E1A0000}"/>
    <cellStyle name="20% - Accent5 48 2" xfId="6712" xr:uid="{00000000-0005-0000-0000-00002F1A0000}"/>
    <cellStyle name="20% - Accent5 48 2 2" xfId="6713" xr:uid="{00000000-0005-0000-0000-0000301A0000}"/>
    <cellStyle name="20% - Accent5 48 2 2 2" xfId="6714" xr:uid="{00000000-0005-0000-0000-0000311A0000}"/>
    <cellStyle name="20% - Accent5 48 2 3" xfId="6715" xr:uid="{00000000-0005-0000-0000-0000321A0000}"/>
    <cellStyle name="20% - Accent5 48 3" xfId="6716" xr:uid="{00000000-0005-0000-0000-0000331A0000}"/>
    <cellStyle name="20% - Accent5 48 3 2" xfId="6717" xr:uid="{00000000-0005-0000-0000-0000341A0000}"/>
    <cellStyle name="20% - Accent5 48 4" xfId="6718" xr:uid="{00000000-0005-0000-0000-0000351A0000}"/>
    <cellStyle name="20% - Accent5 49" xfId="6719" xr:uid="{00000000-0005-0000-0000-0000361A0000}"/>
    <cellStyle name="20% - Accent5 49 2" xfId="6720" xr:uid="{00000000-0005-0000-0000-0000371A0000}"/>
    <cellStyle name="20% - Accent5 49 2 2" xfId="6721" xr:uid="{00000000-0005-0000-0000-0000381A0000}"/>
    <cellStyle name="20% - Accent5 49 2 2 2" xfId="6722" xr:uid="{00000000-0005-0000-0000-0000391A0000}"/>
    <cellStyle name="20% - Accent5 49 2 3" xfId="6723" xr:uid="{00000000-0005-0000-0000-00003A1A0000}"/>
    <cellStyle name="20% - Accent5 49 3" xfId="6724" xr:uid="{00000000-0005-0000-0000-00003B1A0000}"/>
    <cellStyle name="20% - Accent5 49 3 2" xfId="6725" xr:uid="{00000000-0005-0000-0000-00003C1A0000}"/>
    <cellStyle name="20% - Accent5 49 4" xfId="6726" xr:uid="{00000000-0005-0000-0000-00003D1A0000}"/>
    <cellStyle name="20% - Accent5 5" xfId="6727" xr:uid="{00000000-0005-0000-0000-00003E1A0000}"/>
    <cellStyle name="20% - Accent5 5 2" xfId="6728" xr:uid="{00000000-0005-0000-0000-00003F1A0000}"/>
    <cellStyle name="20% - Accent5 5 2 2" xfId="6729" xr:uid="{00000000-0005-0000-0000-0000401A0000}"/>
    <cellStyle name="20% - Accent5 5 2 2 2" xfId="6730" xr:uid="{00000000-0005-0000-0000-0000411A0000}"/>
    <cellStyle name="20% - Accent5 5 2 2 2 2" xfId="6731" xr:uid="{00000000-0005-0000-0000-0000421A0000}"/>
    <cellStyle name="20% - Accent5 5 2 2 2 2 2" xfId="6732" xr:uid="{00000000-0005-0000-0000-0000431A0000}"/>
    <cellStyle name="20% - Accent5 5 2 2 2 3" xfId="6733" xr:uid="{00000000-0005-0000-0000-0000441A0000}"/>
    <cellStyle name="20% - Accent5 5 2 2 3" xfId="6734" xr:uid="{00000000-0005-0000-0000-0000451A0000}"/>
    <cellStyle name="20% - Accent5 5 2 2 3 2" xfId="6735" xr:uid="{00000000-0005-0000-0000-0000461A0000}"/>
    <cellStyle name="20% - Accent5 5 2 2 4" xfId="6736" xr:uid="{00000000-0005-0000-0000-0000471A0000}"/>
    <cellStyle name="20% - Accent5 5 2 3" xfId="6737" xr:uid="{00000000-0005-0000-0000-0000481A0000}"/>
    <cellStyle name="20% - Accent5 5 2 3 2" xfId="6738" xr:uid="{00000000-0005-0000-0000-0000491A0000}"/>
    <cellStyle name="20% - Accent5 5 2 3 2 2" xfId="6739" xr:uid="{00000000-0005-0000-0000-00004A1A0000}"/>
    <cellStyle name="20% - Accent5 5 2 3 3" xfId="6740" xr:uid="{00000000-0005-0000-0000-00004B1A0000}"/>
    <cellStyle name="20% - Accent5 5 2 4" xfId="6741" xr:uid="{00000000-0005-0000-0000-00004C1A0000}"/>
    <cellStyle name="20% - Accent5 5 2 4 2" xfId="6742" xr:uid="{00000000-0005-0000-0000-00004D1A0000}"/>
    <cellStyle name="20% - Accent5 5 2 5" xfId="6743" xr:uid="{00000000-0005-0000-0000-00004E1A0000}"/>
    <cellStyle name="20% - Accent5 5 2_draft transactions report_052009_rvsd" xfId="6744" xr:uid="{00000000-0005-0000-0000-00004F1A0000}"/>
    <cellStyle name="20% - Accent5 5 3" xfId="6745" xr:uid="{00000000-0005-0000-0000-0000501A0000}"/>
    <cellStyle name="20% - Accent5 5 3 2" xfId="6746" xr:uid="{00000000-0005-0000-0000-0000511A0000}"/>
    <cellStyle name="20% - Accent5 5 3 2 2" xfId="6747" xr:uid="{00000000-0005-0000-0000-0000521A0000}"/>
    <cellStyle name="20% - Accent5 5 3 2 2 2" xfId="6748" xr:uid="{00000000-0005-0000-0000-0000531A0000}"/>
    <cellStyle name="20% - Accent5 5 3 2 3" xfId="6749" xr:uid="{00000000-0005-0000-0000-0000541A0000}"/>
    <cellStyle name="20% - Accent5 5 3 3" xfId="6750" xr:uid="{00000000-0005-0000-0000-0000551A0000}"/>
    <cellStyle name="20% - Accent5 5 3 3 2" xfId="6751" xr:uid="{00000000-0005-0000-0000-0000561A0000}"/>
    <cellStyle name="20% - Accent5 5 3 4" xfId="6752" xr:uid="{00000000-0005-0000-0000-0000571A0000}"/>
    <cellStyle name="20% - Accent5 5 4" xfId="6753" xr:uid="{00000000-0005-0000-0000-0000581A0000}"/>
    <cellStyle name="20% - Accent5 5 4 2" xfId="6754" xr:uid="{00000000-0005-0000-0000-0000591A0000}"/>
    <cellStyle name="20% - Accent5 5 4 2 2" xfId="6755" xr:uid="{00000000-0005-0000-0000-00005A1A0000}"/>
    <cellStyle name="20% - Accent5 5 4 3" xfId="6756" xr:uid="{00000000-0005-0000-0000-00005B1A0000}"/>
    <cellStyle name="20% - Accent5 5 5" xfId="6757" xr:uid="{00000000-0005-0000-0000-00005C1A0000}"/>
    <cellStyle name="20% - Accent5 5 5 2" xfId="6758" xr:uid="{00000000-0005-0000-0000-00005D1A0000}"/>
    <cellStyle name="20% - Accent5 5 6" xfId="6759" xr:uid="{00000000-0005-0000-0000-00005E1A0000}"/>
    <cellStyle name="20% - Accent5 5_draft transactions report_052009_rvsd" xfId="6760" xr:uid="{00000000-0005-0000-0000-00005F1A0000}"/>
    <cellStyle name="20% - Accent5 50" xfId="6761" xr:uid="{00000000-0005-0000-0000-0000601A0000}"/>
    <cellStyle name="20% - Accent5 50 2" xfId="6762" xr:uid="{00000000-0005-0000-0000-0000611A0000}"/>
    <cellStyle name="20% - Accent5 50 2 2" xfId="6763" xr:uid="{00000000-0005-0000-0000-0000621A0000}"/>
    <cellStyle name="20% - Accent5 50 2 2 2" xfId="6764" xr:uid="{00000000-0005-0000-0000-0000631A0000}"/>
    <cellStyle name="20% - Accent5 50 2 3" xfId="6765" xr:uid="{00000000-0005-0000-0000-0000641A0000}"/>
    <cellStyle name="20% - Accent5 50 3" xfId="6766" xr:uid="{00000000-0005-0000-0000-0000651A0000}"/>
    <cellStyle name="20% - Accent5 50 3 2" xfId="6767" xr:uid="{00000000-0005-0000-0000-0000661A0000}"/>
    <cellStyle name="20% - Accent5 50 4" xfId="6768" xr:uid="{00000000-0005-0000-0000-0000671A0000}"/>
    <cellStyle name="20% - Accent5 51" xfId="6769" xr:uid="{00000000-0005-0000-0000-0000681A0000}"/>
    <cellStyle name="20% - Accent5 51 2" xfId="6770" xr:uid="{00000000-0005-0000-0000-0000691A0000}"/>
    <cellStyle name="20% - Accent5 51 2 2" xfId="6771" xr:uid="{00000000-0005-0000-0000-00006A1A0000}"/>
    <cellStyle name="20% - Accent5 51 2 2 2" xfId="6772" xr:uid="{00000000-0005-0000-0000-00006B1A0000}"/>
    <cellStyle name="20% - Accent5 51 2 3" xfId="6773" xr:uid="{00000000-0005-0000-0000-00006C1A0000}"/>
    <cellStyle name="20% - Accent5 51 3" xfId="6774" xr:uid="{00000000-0005-0000-0000-00006D1A0000}"/>
    <cellStyle name="20% - Accent5 51 3 2" xfId="6775" xr:uid="{00000000-0005-0000-0000-00006E1A0000}"/>
    <cellStyle name="20% - Accent5 51 4" xfId="6776" xr:uid="{00000000-0005-0000-0000-00006F1A0000}"/>
    <cellStyle name="20% - Accent5 52" xfId="6777" xr:uid="{00000000-0005-0000-0000-0000701A0000}"/>
    <cellStyle name="20% - Accent5 52 2" xfId="6778" xr:uid="{00000000-0005-0000-0000-0000711A0000}"/>
    <cellStyle name="20% - Accent5 52 2 2" xfId="6779" xr:uid="{00000000-0005-0000-0000-0000721A0000}"/>
    <cellStyle name="20% - Accent5 52 2 2 2" xfId="6780" xr:uid="{00000000-0005-0000-0000-0000731A0000}"/>
    <cellStyle name="20% - Accent5 52 2 3" xfId="6781" xr:uid="{00000000-0005-0000-0000-0000741A0000}"/>
    <cellStyle name="20% - Accent5 52 3" xfId="6782" xr:uid="{00000000-0005-0000-0000-0000751A0000}"/>
    <cellStyle name="20% - Accent5 52 3 2" xfId="6783" xr:uid="{00000000-0005-0000-0000-0000761A0000}"/>
    <cellStyle name="20% - Accent5 52 4" xfId="6784" xr:uid="{00000000-0005-0000-0000-0000771A0000}"/>
    <cellStyle name="20% - Accent5 53" xfId="6785" xr:uid="{00000000-0005-0000-0000-0000781A0000}"/>
    <cellStyle name="20% - Accent5 53 2" xfId="6786" xr:uid="{00000000-0005-0000-0000-0000791A0000}"/>
    <cellStyle name="20% - Accent5 53 2 2" xfId="6787" xr:uid="{00000000-0005-0000-0000-00007A1A0000}"/>
    <cellStyle name="20% - Accent5 53 2 2 2" xfId="6788" xr:uid="{00000000-0005-0000-0000-00007B1A0000}"/>
    <cellStyle name="20% - Accent5 53 2 3" xfId="6789" xr:uid="{00000000-0005-0000-0000-00007C1A0000}"/>
    <cellStyle name="20% - Accent5 53 3" xfId="6790" xr:uid="{00000000-0005-0000-0000-00007D1A0000}"/>
    <cellStyle name="20% - Accent5 53 3 2" xfId="6791" xr:uid="{00000000-0005-0000-0000-00007E1A0000}"/>
    <cellStyle name="20% - Accent5 53 4" xfId="6792" xr:uid="{00000000-0005-0000-0000-00007F1A0000}"/>
    <cellStyle name="20% - Accent5 54" xfId="6793" xr:uid="{00000000-0005-0000-0000-0000801A0000}"/>
    <cellStyle name="20% - Accent5 54 2" xfId="6794" xr:uid="{00000000-0005-0000-0000-0000811A0000}"/>
    <cellStyle name="20% - Accent5 54 2 2" xfId="6795" xr:uid="{00000000-0005-0000-0000-0000821A0000}"/>
    <cellStyle name="20% - Accent5 54 2 2 2" xfId="6796" xr:uid="{00000000-0005-0000-0000-0000831A0000}"/>
    <cellStyle name="20% - Accent5 54 2 3" xfId="6797" xr:uid="{00000000-0005-0000-0000-0000841A0000}"/>
    <cellStyle name="20% - Accent5 54 3" xfId="6798" xr:uid="{00000000-0005-0000-0000-0000851A0000}"/>
    <cellStyle name="20% - Accent5 54 3 2" xfId="6799" xr:uid="{00000000-0005-0000-0000-0000861A0000}"/>
    <cellStyle name="20% - Accent5 54 4" xfId="6800" xr:uid="{00000000-0005-0000-0000-0000871A0000}"/>
    <cellStyle name="20% - Accent5 55" xfId="6801" xr:uid="{00000000-0005-0000-0000-0000881A0000}"/>
    <cellStyle name="20% - Accent5 55 2" xfId="6802" xr:uid="{00000000-0005-0000-0000-0000891A0000}"/>
    <cellStyle name="20% - Accent5 55 2 2" xfId="6803" xr:uid="{00000000-0005-0000-0000-00008A1A0000}"/>
    <cellStyle name="20% - Accent5 55 2 2 2" xfId="6804" xr:uid="{00000000-0005-0000-0000-00008B1A0000}"/>
    <cellStyle name="20% - Accent5 55 2 3" xfId="6805" xr:uid="{00000000-0005-0000-0000-00008C1A0000}"/>
    <cellStyle name="20% - Accent5 55 3" xfId="6806" xr:uid="{00000000-0005-0000-0000-00008D1A0000}"/>
    <cellStyle name="20% - Accent5 55 3 2" xfId="6807" xr:uid="{00000000-0005-0000-0000-00008E1A0000}"/>
    <cellStyle name="20% - Accent5 55 4" xfId="6808" xr:uid="{00000000-0005-0000-0000-00008F1A0000}"/>
    <cellStyle name="20% - Accent5 56" xfId="6809" xr:uid="{00000000-0005-0000-0000-0000901A0000}"/>
    <cellStyle name="20% - Accent5 56 2" xfId="6810" xr:uid="{00000000-0005-0000-0000-0000911A0000}"/>
    <cellStyle name="20% - Accent5 56 2 2" xfId="6811" xr:uid="{00000000-0005-0000-0000-0000921A0000}"/>
    <cellStyle name="20% - Accent5 56 2 2 2" xfId="6812" xr:uid="{00000000-0005-0000-0000-0000931A0000}"/>
    <cellStyle name="20% - Accent5 56 2 3" xfId="6813" xr:uid="{00000000-0005-0000-0000-0000941A0000}"/>
    <cellStyle name="20% - Accent5 56 3" xfId="6814" xr:uid="{00000000-0005-0000-0000-0000951A0000}"/>
    <cellStyle name="20% - Accent5 56 3 2" xfId="6815" xr:uid="{00000000-0005-0000-0000-0000961A0000}"/>
    <cellStyle name="20% - Accent5 56 4" xfId="6816" xr:uid="{00000000-0005-0000-0000-0000971A0000}"/>
    <cellStyle name="20% - Accent5 57" xfId="6817" xr:uid="{00000000-0005-0000-0000-0000981A0000}"/>
    <cellStyle name="20% - Accent5 57 2" xfId="6818" xr:uid="{00000000-0005-0000-0000-0000991A0000}"/>
    <cellStyle name="20% - Accent5 57 2 2" xfId="6819" xr:uid="{00000000-0005-0000-0000-00009A1A0000}"/>
    <cellStyle name="20% - Accent5 57 2 2 2" xfId="6820" xr:uid="{00000000-0005-0000-0000-00009B1A0000}"/>
    <cellStyle name="20% - Accent5 57 2 3" xfId="6821" xr:uid="{00000000-0005-0000-0000-00009C1A0000}"/>
    <cellStyle name="20% - Accent5 57 3" xfId="6822" xr:uid="{00000000-0005-0000-0000-00009D1A0000}"/>
    <cellStyle name="20% - Accent5 57 3 2" xfId="6823" xr:uid="{00000000-0005-0000-0000-00009E1A0000}"/>
    <cellStyle name="20% - Accent5 57 4" xfId="6824" xr:uid="{00000000-0005-0000-0000-00009F1A0000}"/>
    <cellStyle name="20% - Accent5 58" xfId="6825" xr:uid="{00000000-0005-0000-0000-0000A01A0000}"/>
    <cellStyle name="20% - Accent5 58 2" xfId="6826" xr:uid="{00000000-0005-0000-0000-0000A11A0000}"/>
    <cellStyle name="20% - Accent5 58 2 2" xfId="6827" xr:uid="{00000000-0005-0000-0000-0000A21A0000}"/>
    <cellStyle name="20% - Accent5 58 2 2 2" xfId="6828" xr:uid="{00000000-0005-0000-0000-0000A31A0000}"/>
    <cellStyle name="20% - Accent5 58 2 3" xfId="6829" xr:uid="{00000000-0005-0000-0000-0000A41A0000}"/>
    <cellStyle name="20% - Accent5 58 3" xfId="6830" xr:uid="{00000000-0005-0000-0000-0000A51A0000}"/>
    <cellStyle name="20% - Accent5 58 3 2" xfId="6831" xr:uid="{00000000-0005-0000-0000-0000A61A0000}"/>
    <cellStyle name="20% - Accent5 58 4" xfId="6832" xr:uid="{00000000-0005-0000-0000-0000A71A0000}"/>
    <cellStyle name="20% - Accent5 59" xfId="6833" xr:uid="{00000000-0005-0000-0000-0000A81A0000}"/>
    <cellStyle name="20% - Accent5 59 2" xfId="6834" xr:uid="{00000000-0005-0000-0000-0000A91A0000}"/>
    <cellStyle name="20% - Accent5 59 2 2" xfId="6835" xr:uid="{00000000-0005-0000-0000-0000AA1A0000}"/>
    <cellStyle name="20% - Accent5 59 2 2 2" xfId="6836" xr:uid="{00000000-0005-0000-0000-0000AB1A0000}"/>
    <cellStyle name="20% - Accent5 59 2 3" xfId="6837" xr:uid="{00000000-0005-0000-0000-0000AC1A0000}"/>
    <cellStyle name="20% - Accent5 59 3" xfId="6838" xr:uid="{00000000-0005-0000-0000-0000AD1A0000}"/>
    <cellStyle name="20% - Accent5 59 3 2" xfId="6839" xr:uid="{00000000-0005-0000-0000-0000AE1A0000}"/>
    <cellStyle name="20% - Accent5 59 4" xfId="6840" xr:uid="{00000000-0005-0000-0000-0000AF1A0000}"/>
    <cellStyle name="20% - Accent5 6" xfId="6841" xr:uid="{00000000-0005-0000-0000-0000B01A0000}"/>
    <cellStyle name="20% - Accent5 6 2" xfId="6842" xr:uid="{00000000-0005-0000-0000-0000B11A0000}"/>
    <cellStyle name="20% - Accent5 6 2 2" xfId="6843" xr:uid="{00000000-0005-0000-0000-0000B21A0000}"/>
    <cellStyle name="20% - Accent5 6 2 2 2" xfId="6844" xr:uid="{00000000-0005-0000-0000-0000B31A0000}"/>
    <cellStyle name="20% - Accent5 6 2 2 2 2" xfId="6845" xr:uid="{00000000-0005-0000-0000-0000B41A0000}"/>
    <cellStyle name="20% - Accent5 6 2 2 2 2 2" xfId="6846" xr:uid="{00000000-0005-0000-0000-0000B51A0000}"/>
    <cellStyle name="20% - Accent5 6 2 2 2 3" xfId="6847" xr:uid="{00000000-0005-0000-0000-0000B61A0000}"/>
    <cellStyle name="20% - Accent5 6 2 2 3" xfId="6848" xr:uid="{00000000-0005-0000-0000-0000B71A0000}"/>
    <cellStyle name="20% - Accent5 6 2 2 3 2" xfId="6849" xr:uid="{00000000-0005-0000-0000-0000B81A0000}"/>
    <cellStyle name="20% - Accent5 6 2 2 4" xfId="6850" xr:uid="{00000000-0005-0000-0000-0000B91A0000}"/>
    <cellStyle name="20% - Accent5 6 2 3" xfId="6851" xr:uid="{00000000-0005-0000-0000-0000BA1A0000}"/>
    <cellStyle name="20% - Accent5 6 2 3 2" xfId="6852" xr:uid="{00000000-0005-0000-0000-0000BB1A0000}"/>
    <cellStyle name="20% - Accent5 6 2 3 2 2" xfId="6853" xr:uid="{00000000-0005-0000-0000-0000BC1A0000}"/>
    <cellStyle name="20% - Accent5 6 2 3 3" xfId="6854" xr:uid="{00000000-0005-0000-0000-0000BD1A0000}"/>
    <cellStyle name="20% - Accent5 6 2 4" xfId="6855" xr:uid="{00000000-0005-0000-0000-0000BE1A0000}"/>
    <cellStyle name="20% - Accent5 6 2 4 2" xfId="6856" xr:uid="{00000000-0005-0000-0000-0000BF1A0000}"/>
    <cellStyle name="20% - Accent5 6 2 5" xfId="6857" xr:uid="{00000000-0005-0000-0000-0000C01A0000}"/>
    <cellStyle name="20% - Accent5 6 2_draft transactions report_052009_rvsd" xfId="6858" xr:uid="{00000000-0005-0000-0000-0000C11A0000}"/>
    <cellStyle name="20% - Accent5 6 3" xfId="6859" xr:uid="{00000000-0005-0000-0000-0000C21A0000}"/>
    <cellStyle name="20% - Accent5 6 3 2" xfId="6860" xr:uid="{00000000-0005-0000-0000-0000C31A0000}"/>
    <cellStyle name="20% - Accent5 6 3 2 2" xfId="6861" xr:uid="{00000000-0005-0000-0000-0000C41A0000}"/>
    <cellStyle name="20% - Accent5 6 3 2 2 2" xfId="6862" xr:uid="{00000000-0005-0000-0000-0000C51A0000}"/>
    <cellStyle name="20% - Accent5 6 3 2 3" xfId="6863" xr:uid="{00000000-0005-0000-0000-0000C61A0000}"/>
    <cellStyle name="20% - Accent5 6 3 3" xfId="6864" xr:uid="{00000000-0005-0000-0000-0000C71A0000}"/>
    <cellStyle name="20% - Accent5 6 3 3 2" xfId="6865" xr:uid="{00000000-0005-0000-0000-0000C81A0000}"/>
    <cellStyle name="20% - Accent5 6 3 4" xfId="6866" xr:uid="{00000000-0005-0000-0000-0000C91A0000}"/>
    <cellStyle name="20% - Accent5 6 4" xfId="6867" xr:uid="{00000000-0005-0000-0000-0000CA1A0000}"/>
    <cellStyle name="20% - Accent5 6 4 2" xfId="6868" xr:uid="{00000000-0005-0000-0000-0000CB1A0000}"/>
    <cellStyle name="20% - Accent5 6 4 2 2" xfId="6869" xr:uid="{00000000-0005-0000-0000-0000CC1A0000}"/>
    <cellStyle name="20% - Accent5 6 4 3" xfId="6870" xr:uid="{00000000-0005-0000-0000-0000CD1A0000}"/>
    <cellStyle name="20% - Accent5 6 5" xfId="6871" xr:uid="{00000000-0005-0000-0000-0000CE1A0000}"/>
    <cellStyle name="20% - Accent5 6 5 2" xfId="6872" xr:uid="{00000000-0005-0000-0000-0000CF1A0000}"/>
    <cellStyle name="20% - Accent5 6 6" xfId="6873" xr:uid="{00000000-0005-0000-0000-0000D01A0000}"/>
    <cellStyle name="20% - Accent5 6_draft transactions report_052009_rvsd" xfId="6874" xr:uid="{00000000-0005-0000-0000-0000D11A0000}"/>
    <cellStyle name="20% - Accent5 60" xfId="6875" xr:uid="{00000000-0005-0000-0000-0000D21A0000}"/>
    <cellStyle name="20% - Accent5 60 2" xfId="6876" xr:uid="{00000000-0005-0000-0000-0000D31A0000}"/>
    <cellStyle name="20% - Accent5 60 2 2" xfId="6877" xr:uid="{00000000-0005-0000-0000-0000D41A0000}"/>
    <cellStyle name="20% - Accent5 60 2 2 2" xfId="6878" xr:uid="{00000000-0005-0000-0000-0000D51A0000}"/>
    <cellStyle name="20% - Accent5 60 2 3" xfId="6879" xr:uid="{00000000-0005-0000-0000-0000D61A0000}"/>
    <cellStyle name="20% - Accent5 60 3" xfId="6880" xr:uid="{00000000-0005-0000-0000-0000D71A0000}"/>
    <cellStyle name="20% - Accent5 60 3 2" xfId="6881" xr:uid="{00000000-0005-0000-0000-0000D81A0000}"/>
    <cellStyle name="20% - Accent5 60 4" xfId="6882" xr:uid="{00000000-0005-0000-0000-0000D91A0000}"/>
    <cellStyle name="20% - Accent5 61" xfId="6883" xr:uid="{00000000-0005-0000-0000-0000DA1A0000}"/>
    <cellStyle name="20% - Accent5 61 2" xfId="6884" xr:uid="{00000000-0005-0000-0000-0000DB1A0000}"/>
    <cellStyle name="20% - Accent5 61 2 2" xfId="6885" xr:uid="{00000000-0005-0000-0000-0000DC1A0000}"/>
    <cellStyle name="20% - Accent5 61 2 2 2" xfId="6886" xr:uid="{00000000-0005-0000-0000-0000DD1A0000}"/>
    <cellStyle name="20% - Accent5 61 2 3" xfId="6887" xr:uid="{00000000-0005-0000-0000-0000DE1A0000}"/>
    <cellStyle name="20% - Accent5 61 3" xfId="6888" xr:uid="{00000000-0005-0000-0000-0000DF1A0000}"/>
    <cellStyle name="20% - Accent5 61 3 2" xfId="6889" xr:uid="{00000000-0005-0000-0000-0000E01A0000}"/>
    <cellStyle name="20% - Accent5 61 4" xfId="6890" xr:uid="{00000000-0005-0000-0000-0000E11A0000}"/>
    <cellStyle name="20% - Accent5 62" xfId="6891" xr:uid="{00000000-0005-0000-0000-0000E21A0000}"/>
    <cellStyle name="20% - Accent5 62 2" xfId="6892" xr:uid="{00000000-0005-0000-0000-0000E31A0000}"/>
    <cellStyle name="20% - Accent5 62 2 2" xfId="6893" xr:uid="{00000000-0005-0000-0000-0000E41A0000}"/>
    <cellStyle name="20% - Accent5 62 2 2 2" xfId="6894" xr:uid="{00000000-0005-0000-0000-0000E51A0000}"/>
    <cellStyle name="20% - Accent5 62 2 3" xfId="6895" xr:uid="{00000000-0005-0000-0000-0000E61A0000}"/>
    <cellStyle name="20% - Accent5 62 3" xfId="6896" xr:uid="{00000000-0005-0000-0000-0000E71A0000}"/>
    <cellStyle name="20% - Accent5 62 3 2" xfId="6897" xr:uid="{00000000-0005-0000-0000-0000E81A0000}"/>
    <cellStyle name="20% - Accent5 62 4" xfId="6898" xr:uid="{00000000-0005-0000-0000-0000E91A0000}"/>
    <cellStyle name="20% - Accent5 63" xfId="6899" xr:uid="{00000000-0005-0000-0000-0000EA1A0000}"/>
    <cellStyle name="20% - Accent5 63 2" xfId="6900" xr:uid="{00000000-0005-0000-0000-0000EB1A0000}"/>
    <cellStyle name="20% - Accent5 63 2 2" xfId="6901" xr:uid="{00000000-0005-0000-0000-0000EC1A0000}"/>
    <cellStyle name="20% - Accent5 63 2 2 2" xfId="6902" xr:uid="{00000000-0005-0000-0000-0000ED1A0000}"/>
    <cellStyle name="20% - Accent5 63 2 3" xfId="6903" xr:uid="{00000000-0005-0000-0000-0000EE1A0000}"/>
    <cellStyle name="20% - Accent5 63 3" xfId="6904" xr:uid="{00000000-0005-0000-0000-0000EF1A0000}"/>
    <cellStyle name="20% - Accent5 63 3 2" xfId="6905" xr:uid="{00000000-0005-0000-0000-0000F01A0000}"/>
    <cellStyle name="20% - Accent5 63 4" xfId="6906" xr:uid="{00000000-0005-0000-0000-0000F11A0000}"/>
    <cellStyle name="20% - Accent5 64" xfId="6907" xr:uid="{00000000-0005-0000-0000-0000F21A0000}"/>
    <cellStyle name="20% - Accent5 64 2" xfId="6908" xr:uid="{00000000-0005-0000-0000-0000F31A0000}"/>
    <cellStyle name="20% - Accent5 64 2 2" xfId="6909" xr:uid="{00000000-0005-0000-0000-0000F41A0000}"/>
    <cellStyle name="20% - Accent5 64 2 2 2" xfId="6910" xr:uid="{00000000-0005-0000-0000-0000F51A0000}"/>
    <cellStyle name="20% - Accent5 64 2 3" xfId="6911" xr:uid="{00000000-0005-0000-0000-0000F61A0000}"/>
    <cellStyle name="20% - Accent5 64 3" xfId="6912" xr:uid="{00000000-0005-0000-0000-0000F71A0000}"/>
    <cellStyle name="20% - Accent5 64 3 2" xfId="6913" xr:uid="{00000000-0005-0000-0000-0000F81A0000}"/>
    <cellStyle name="20% - Accent5 64 4" xfId="6914" xr:uid="{00000000-0005-0000-0000-0000F91A0000}"/>
    <cellStyle name="20% - Accent5 65" xfId="6915" xr:uid="{00000000-0005-0000-0000-0000FA1A0000}"/>
    <cellStyle name="20% - Accent5 65 2" xfId="6916" xr:uid="{00000000-0005-0000-0000-0000FB1A0000}"/>
    <cellStyle name="20% - Accent5 65 2 2" xfId="6917" xr:uid="{00000000-0005-0000-0000-0000FC1A0000}"/>
    <cellStyle name="20% - Accent5 65 2 2 2" xfId="6918" xr:uid="{00000000-0005-0000-0000-0000FD1A0000}"/>
    <cellStyle name="20% - Accent5 65 2 3" xfId="6919" xr:uid="{00000000-0005-0000-0000-0000FE1A0000}"/>
    <cellStyle name="20% - Accent5 65 3" xfId="6920" xr:uid="{00000000-0005-0000-0000-0000FF1A0000}"/>
    <cellStyle name="20% - Accent5 65 3 2" xfId="6921" xr:uid="{00000000-0005-0000-0000-0000001B0000}"/>
    <cellStyle name="20% - Accent5 65 4" xfId="6922" xr:uid="{00000000-0005-0000-0000-0000011B0000}"/>
    <cellStyle name="20% - Accent5 66" xfId="6923" xr:uid="{00000000-0005-0000-0000-0000021B0000}"/>
    <cellStyle name="20% - Accent5 66 2" xfId="6924" xr:uid="{00000000-0005-0000-0000-0000031B0000}"/>
    <cellStyle name="20% - Accent5 66 2 2" xfId="6925" xr:uid="{00000000-0005-0000-0000-0000041B0000}"/>
    <cellStyle name="20% - Accent5 66 2 2 2" xfId="6926" xr:uid="{00000000-0005-0000-0000-0000051B0000}"/>
    <cellStyle name="20% - Accent5 66 2 3" xfId="6927" xr:uid="{00000000-0005-0000-0000-0000061B0000}"/>
    <cellStyle name="20% - Accent5 66 3" xfId="6928" xr:uid="{00000000-0005-0000-0000-0000071B0000}"/>
    <cellStyle name="20% - Accent5 66 3 2" xfId="6929" xr:uid="{00000000-0005-0000-0000-0000081B0000}"/>
    <cellStyle name="20% - Accent5 66 4" xfId="6930" xr:uid="{00000000-0005-0000-0000-0000091B0000}"/>
    <cellStyle name="20% - Accent5 67" xfId="6931" xr:uid="{00000000-0005-0000-0000-00000A1B0000}"/>
    <cellStyle name="20% - Accent5 67 2" xfId="6932" xr:uid="{00000000-0005-0000-0000-00000B1B0000}"/>
    <cellStyle name="20% - Accent5 67 2 2" xfId="6933" xr:uid="{00000000-0005-0000-0000-00000C1B0000}"/>
    <cellStyle name="20% - Accent5 67 2 2 2" xfId="6934" xr:uid="{00000000-0005-0000-0000-00000D1B0000}"/>
    <cellStyle name="20% - Accent5 67 2 3" xfId="6935" xr:uid="{00000000-0005-0000-0000-00000E1B0000}"/>
    <cellStyle name="20% - Accent5 67 3" xfId="6936" xr:uid="{00000000-0005-0000-0000-00000F1B0000}"/>
    <cellStyle name="20% - Accent5 67 3 2" xfId="6937" xr:uid="{00000000-0005-0000-0000-0000101B0000}"/>
    <cellStyle name="20% - Accent5 67 4" xfId="6938" xr:uid="{00000000-0005-0000-0000-0000111B0000}"/>
    <cellStyle name="20% - Accent5 68" xfId="6939" xr:uid="{00000000-0005-0000-0000-0000121B0000}"/>
    <cellStyle name="20% - Accent5 68 2" xfId="6940" xr:uid="{00000000-0005-0000-0000-0000131B0000}"/>
    <cellStyle name="20% - Accent5 68 2 2" xfId="6941" xr:uid="{00000000-0005-0000-0000-0000141B0000}"/>
    <cellStyle name="20% - Accent5 68 2 2 2" xfId="6942" xr:uid="{00000000-0005-0000-0000-0000151B0000}"/>
    <cellStyle name="20% - Accent5 68 2 3" xfId="6943" xr:uid="{00000000-0005-0000-0000-0000161B0000}"/>
    <cellStyle name="20% - Accent5 68 3" xfId="6944" xr:uid="{00000000-0005-0000-0000-0000171B0000}"/>
    <cellStyle name="20% - Accent5 68 3 2" xfId="6945" xr:uid="{00000000-0005-0000-0000-0000181B0000}"/>
    <cellStyle name="20% - Accent5 68 4" xfId="6946" xr:uid="{00000000-0005-0000-0000-0000191B0000}"/>
    <cellStyle name="20% - Accent5 69" xfId="6947" xr:uid="{00000000-0005-0000-0000-00001A1B0000}"/>
    <cellStyle name="20% - Accent5 69 2" xfId="6948" xr:uid="{00000000-0005-0000-0000-00001B1B0000}"/>
    <cellStyle name="20% - Accent5 69 2 2" xfId="6949" xr:uid="{00000000-0005-0000-0000-00001C1B0000}"/>
    <cellStyle name="20% - Accent5 69 2 2 2" xfId="6950" xr:uid="{00000000-0005-0000-0000-00001D1B0000}"/>
    <cellStyle name="20% - Accent5 69 2 3" xfId="6951" xr:uid="{00000000-0005-0000-0000-00001E1B0000}"/>
    <cellStyle name="20% - Accent5 69 3" xfId="6952" xr:uid="{00000000-0005-0000-0000-00001F1B0000}"/>
    <cellStyle name="20% - Accent5 69 3 2" xfId="6953" xr:uid="{00000000-0005-0000-0000-0000201B0000}"/>
    <cellStyle name="20% - Accent5 69 4" xfId="6954" xr:uid="{00000000-0005-0000-0000-0000211B0000}"/>
    <cellStyle name="20% - Accent5 7" xfId="6955" xr:uid="{00000000-0005-0000-0000-0000221B0000}"/>
    <cellStyle name="20% - Accent5 7 2" xfId="6956" xr:uid="{00000000-0005-0000-0000-0000231B0000}"/>
    <cellStyle name="20% - Accent5 7 2 2" xfId="6957" xr:uid="{00000000-0005-0000-0000-0000241B0000}"/>
    <cellStyle name="20% - Accent5 7 2 2 2" xfId="6958" xr:uid="{00000000-0005-0000-0000-0000251B0000}"/>
    <cellStyle name="20% - Accent5 7 2 2 2 2" xfId="6959" xr:uid="{00000000-0005-0000-0000-0000261B0000}"/>
    <cellStyle name="20% - Accent5 7 2 2 2 2 2" xfId="6960" xr:uid="{00000000-0005-0000-0000-0000271B0000}"/>
    <cellStyle name="20% - Accent5 7 2 2 2 3" xfId="6961" xr:uid="{00000000-0005-0000-0000-0000281B0000}"/>
    <cellStyle name="20% - Accent5 7 2 2 3" xfId="6962" xr:uid="{00000000-0005-0000-0000-0000291B0000}"/>
    <cellStyle name="20% - Accent5 7 2 2 3 2" xfId="6963" xr:uid="{00000000-0005-0000-0000-00002A1B0000}"/>
    <cellStyle name="20% - Accent5 7 2 2 4" xfId="6964" xr:uid="{00000000-0005-0000-0000-00002B1B0000}"/>
    <cellStyle name="20% - Accent5 7 2 3" xfId="6965" xr:uid="{00000000-0005-0000-0000-00002C1B0000}"/>
    <cellStyle name="20% - Accent5 7 2 3 2" xfId="6966" xr:uid="{00000000-0005-0000-0000-00002D1B0000}"/>
    <cellStyle name="20% - Accent5 7 2 3 2 2" xfId="6967" xr:uid="{00000000-0005-0000-0000-00002E1B0000}"/>
    <cellStyle name="20% - Accent5 7 2 3 3" xfId="6968" xr:uid="{00000000-0005-0000-0000-00002F1B0000}"/>
    <cellStyle name="20% - Accent5 7 2 4" xfId="6969" xr:uid="{00000000-0005-0000-0000-0000301B0000}"/>
    <cellStyle name="20% - Accent5 7 2 4 2" xfId="6970" xr:uid="{00000000-0005-0000-0000-0000311B0000}"/>
    <cellStyle name="20% - Accent5 7 2 5" xfId="6971" xr:uid="{00000000-0005-0000-0000-0000321B0000}"/>
    <cellStyle name="20% - Accent5 7 2_draft transactions report_052009_rvsd" xfId="6972" xr:uid="{00000000-0005-0000-0000-0000331B0000}"/>
    <cellStyle name="20% - Accent5 7 3" xfId="6973" xr:uid="{00000000-0005-0000-0000-0000341B0000}"/>
    <cellStyle name="20% - Accent5 7 3 2" xfId="6974" xr:uid="{00000000-0005-0000-0000-0000351B0000}"/>
    <cellStyle name="20% - Accent5 7 3 2 2" xfId="6975" xr:uid="{00000000-0005-0000-0000-0000361B0000}"/>
    <cellStyle name="20% - Accent5 7 3 2 2 2" xfId="6976" xr:uid="{00000000-0005-0000-0000-0000371B0000}"/>
    <cellStyle name="20% - Accent5 7 3 2 3" xfId="6977" xr:uid="{00000000-0005-0000-0000-0000381B0000}"/>
    <cellStyle name="20% - Accent5 7 3 3" xfId="6978" xr:uid="{00000000-0005-0000-0000-0000391B0000}"/>
    <cellStyle name="20% - Accent5 7 3 3 2" xfId="6979" xr:uid="{00000000-0005-0000-0000-00003A1B0000}"/>
    <cellStyle name="20% - Accent5 7 3 4" xfId="6980" xr:uid="{00000000-0005-0000-0000-00003B1B0000}"/>
    <cellStyle name="20% - Accent5 7 4" xfId="6981" xr:uid="{00000000-0005-0000-0000-00003C1B0000}"/>
    <cellStyle name="20% - Accent5 7 4 2" xfId="6982" xr:uid="{00000000-0005-0000-0000-00003D1B0000}"/>
    <cellStyle name="20% - Accent5 7 4 2 2" xfId="6983" xr:uid="{00000000-0005-0000-0000-00003E1B0000}"/>
    <cellStyle name="20% - Accent5 7 4 3" xfId="6984" xr:uid="{00000000-0005-0000-0000-00003F1B0000}"/>
    <cellStyle name="20% - Accent5 7 5" xfId="6985" xr:uid="{00000000-0005-0000-0000-0000401B0000}"/>
    <cellStyle name="20% - Accent5 7 5 2" xfId="6986" xr:uid="{00000000-0005-0000-0000-0000411B0000}"/>
    <cellStyle name="20% - Accent5 7 6" xfId="6987" xr:uid="{00000000-0005-0000-0000-0000421B0000}"/>
    <cellStyle name="20% - Accent5 7_draft transactions report_052009_rvsd" xfId="6988" xr:uid="{00000000-0005-0000-0000-0000431B0000}"/>
    <cellStyle name="20% - Accent5 70" xfId="6989" xr:uid="{00000000-0005-0000-0000-0000441B0000}"/>
    <cellStyle name="20% - Accent5 70 2" xfId="6990" xr:uid="{00000000-0005-0000-0000-0000451B0000}"/>
    <cellStyle name="20% - Accent5 70 2 2" xfId="6991" xr:uid="{00000000-0005-0000-0000-0000461B0000}"/>
    <cellStyle name="20% - Accent5 70 2 2 2" xfId="6992" xr:uid="{00000000-0005-0000-0000-0000471B0000}"/>
    <cellStyle name="20% - Accent5 70 2 3" xfId="6993" xr:uid="{00000000-0005-0000-0000-0000481B0000}"/>
    <cellStyle name="20% - Accent5 70 3" xfId="6994" xr:uid="{00000000-0005-0000-0000-0000491B0000}"/>
    <cellStyle name="20% - Accent5 70 3 2" xfId="6995" xr:uid="{00000000-0005-0000-0000-00004A1B0000}"/>
    <cellStyle name="20% - Accent5 70 4" xfId="6996" xr:uid="{00000000-0005-0000-0000-00004B1B0000}"/>
    <cellStyle name="20% - Accent5 71" xfId="6997" xr:uid="{00000000-0005-0000-0000-00004C1B0000}"/>
    <cellStyle name="20% - Accent5 71 2" xfId="6998" xr:uid="{00000000-0005-0000-0000-00004D1B0000}"/>
    <cellStyle name="20% - Accent5 71 2 2" xfId="6999" xr:uid="{00000000-0005-0000-0000-00004E1B0000}"/>
    <cellStyle name="20% - Accent5 71 2 2 2" xfId="7000" xr:uid="{00000000-0005-0000-0000-00004F1B0000}"/>
    <cellStyle name="20% - Accent5 71 2 3" xfId="7001" xr:uid="{00000000-0005-0000-0000-0000501B0000}"/>
    <cellStyle name="20% - Accent5 71 3" xfId="7002" xr:uid="{00000000-0005-0000-0000-0000511B0000}"/>
    <cellStyle name="20% - Accent5 71 3 2" xfId="7003" xr:uid="{00000000-0005-0000-0000-0000521B0000}"/>
    <cellStyle name="20% - Accent5 71 4" xfId="7004" xr:uid="{00000000-0005-0000-0000-0000531B0000}"/>
    <cellStyle name="20% - Accent5 72" xfId="7005" xr:uid="{00000000-0005-0000-0000-0000541B0000}"/>
    <cellStyle name="20% - Accent5 72 2" xfId="7006" xr:uid="{00000000-0005-0000-0000-0000551B0000}"/>
    <cellStyle name="20% - Accent5 72 2 2" xfId="7007" xr:uid="{00000000-0005-0000-0000-0000561B0000}"/>
    <cellStyle name="20% - Accent5 72 2 2 2" xfId="7008" xr:uid="{00000000-0005-0000-0000-0000571B0000}"/>
    <cellStyle name="20% - Accent5 72 2 3" xfId="7009" xr:uid="{00000000-0005-0000-0000-0000581B0000}"/>
    <cellStyle name="20% - Accent5 72 3" xfId="7010" xr:uid="{00000000-0005-0000-0000-0000591B0000}"/>
    <cellStyle name="20% - Accent5 72 3 2" xfId="7011" xr:uid="{00000000-0005-0000-0000-00005A1B0000}"/>
    <cellStyle name="20% - Accent5 72 4" xfId="7012" xr:uid="{00000000-0005-0000-0000-00005B1B0000}"/>
    <cellStyle name="20% - Accent5 73" xfId="7013" xr:uid="{00000000-0005-0000-0000-00005C1B0000}"/>
    <cellStyle name="20% - Accent5 73 2" xfId="7014" xr:uid="{00000000-0005-0000-0000-00005D1B0000}"/>
    <cellStyle name="20% - Accent5 73 2 2" xfId="7015" xr:uid="{00000000-0005-0000-0000-00005E1B0000}"/>
    <cellStyle name="20% - Accent5 73 2 2 2" xfId="7016" xr:uid="{00000000-0005-0000-0000-00005F1B0000}"/>
    <cellStyle name="20% - Accent5 73 2 3" xfId="7017" xr:uid="{00000000-0005-0000-0000-0000601B0000}"/>
    <cellStyle name="20% - Accent5 73 3" xfId="7018" xr:uid="{00000000-0005-0000-0000-0000611B0000}"/>
    <cellStyle name="20% - Accent5 73 3 2" xfId="7019" xr:uid="{00000000-0005-0000-0000-0000621B0000}"/>
    <cellStyle name="20% - Accent5 73 4" xfId="7020" xr:uid="{00000000-0005-0000-0000-0000631B0000}"/>
    <cellStyle name="20% - Accent5 74" xfId="7021" xr:uid="{00000000-0005-0000-0000-0000641B0000}"/>
    <cellStyle name="20% - Accent5 74 2" xfId="7022" xr:uid="{00000000-0005-0000-0000-0000651B0000}"/>
    <cellStyle name="20% - Accent5 74 2 2" xfId="7023" xr:uid="{00000000-0005-0000-0000-0000661B0000}"/>
    <cellStyle name="20% - Accent5 74 2 2 2" xfId="7024" xr:uid="{00000000-0005-0000-0000-0000671B0000}"/>
    <cellStyle name="20% - Accent5 74 2 3" xfId="7025" xr:uid="{00000000-0005-0000-0000-0000681B0000}"/>
    <cellStyle name="20% - Accent5 74 3" xfId="7026" xr:uid="{00000000-0005-0000-0000-0000691B0000}"/>
    <cellStyle name="20% - Accent5 74 3 2" xfId="7027" xr:uid="{00000000-0005-0000-0000-00006A1B0000}"/>
    <cellStyle name="20% - Accent5 74 4" xfId="7028" xr:uid="{00000000-0005-0000-0000-00006B1B0000}"/>
    <cellStyle name="20% - Accent5 75" xfId="7029" xr:uid="{00000000-0005-0000-0000-00006C1B0000}"/>
    <cellStyle name="20% - Accent5 75 2" xfId="7030" xr:uid="{00000000-0005-0000-0000-00006D1B0000}"/>
    <cellStyle name="20% - Accent5 75 2 2" xfId="7031" xr:uid="{00000000-0005-0000-0000-00006E1B0000}"/>
    <cellStyle name="20% - Accent5 75 2 2 2" xfId="7032" xr:uid="{00000000-0005-0000-0000-00006F1B0000}"/>
    <cellStyle name="20% - Accent5 75 2 3" xfId="7033" xr:uid="{00000000-0005-0000-0000-0000701B0000}"/>
    <cellStyle name="20% - Accent5 75 3" xfId="7034" xr:uid="{00000000-0005-0000-0000-0000711B0000}"/>
    <cellStyle name="20% - Accent5 75 3 2" xfId="7035" xr:uid="{00000000-0005-0000-0000-0000721B0000}"/>
    <cellStyle name="20% - Accent5 75 4" xfId="7036" xr:uid="{00000000-0005-0000-0000-0000731B0000}"/>
    <cellStyle name="20% - Accent5 76" xfId="7037" xr:uid="{00000000-0005-0000-0000-0000741B0000}"/>
    <cellStyle name="20% - Accent5 76 2" xfId="7038" xr:uid="{00000000-0005-0000-0000-0000751B0000}"/>
    <cellStyle name="20% - Accent5 76 2 2" xfId="7039" xr:uid="{00000000-0005-0000-0000-0000761B0000}"/>
    <cellStyle name="20% - Accent5 76 2 2 2" xfId="7040" xr:uid="{00000000-0005-0000-0000-0000771B0000}"/>
    <cellStyle name="20% - Accent5 76 2 3" xfId="7041" xr:uid="{00000000-0005-0000-0000-0000781B0000}"/>
    <cellStyle name="20% - Accent5 76 3" xfId="7042" xr:uid="{00000000-0005-0000-0000-0000791B0000}"/>
    <cellStyle name="20% - Accent5 76 3 2" xfId="7043" xr:uid="{00000000-0005-0000-0000-00007A1B0000}"/>
    <cellStyle name="20% - Accent5 76 4" xfId="7044" xr:uid="{00000000-0005-0000-0000-00007B1B0000}"/>
    <cellStyle name="20% - Accent5 77" xfId="7045" xr:uid="{00000000-0005-0000-0000-00007C1B0000}"/>
    <cellStyle name="20% - Accent5 77 2" xfId="7046" xr:uid="{00000000-0005-0000-0000-00007D1B0000}"/>
    <cellStyle name="20% - Accent5 77 2 2" xfId="7047" xr:uid="{00000000-0005-0000-0000-00007E1B0000}"/>
    <cellStyle name="20% - Accent5 77 2 2 2" xfId="7048" xr:uid="{00000000-0005-0000-0000-00007F1B0000}"/>
    <cellStyle name="20% - Accent5 77 2 3" xfId="7049" xr:uid="{00000000-0005-0000-0000-0000801B0000}"/>
    <cellStyle name="20% - Accent5 77 3" xfId="7050" xr:uid="{00000000-0005-0000-0000-0000811B0000}"/>
    <cellStyle name="20% - Accent5 77 3 2" xfId="7051" xr:uid="{00000000-0005-0000-0000-0000821B0000}"/>
    <cellStyle name="20% - Accent5 77 4" xfId="7052" xr:uid="{00000000-0005-0000-0000-0000831B0000}"/>
    <cellStyle name="20% - Accent5 78" xfId="7053" xr:uid="{00000000-0005-0000-0000-0000841B0000}"/>
    <cellStyle name="20% - Accent5 78 2" xfId="7054" xr:uid="{00000000-0005-0000-0000-0000851B0000}"/>
    <cellStyle name="20% - Accent5 78 2 2" xfId="7055" xr:uid="{00000000-0005-0000-0000-0000861B0000}"/>
    <cellStyle name="20% - Accent5 78 2 2 2" xfId="7056" xr:uid="{00000000-0005-0000-0000-0000871B0000}"/>
    <cellStyle name="20% - Accent5 78 2 3" xfId="7057" xr:uid="{00000000-0005-0000-0000-0000881B0000}"/>
    <cellStyle name="20% - Accent5 78 3" xfId="7058" xr:uid="{00000000-0005-0000-0000-0000891B0000}"/>
    <cellStyle name="20% - Accent5 78 3 2" xfId="7059" xr:uid="{00000000-0005-0000-0000-00008A1B0000}"/>
    <cellStyle name="20% - Accent5 78 4" xfId="7060" xr:uid="{00000000-0005-0000-0000-00008B1B0000}"/>
    <cellStyle name="20% - Accent5 79" xfId="7061" xr:uid="{00000000-0005-0000-0000-00008C1B0000}"/>
    <cellStyle name="20% - Accent5 79 2" xfId="7062" xr:uid="{00000000-0005-0000-0000-00008D1B0000}"/>
    <cellStyle name="20% - Accent5 79 2 2" xfId="7063" xr:uid="{00000000-0005-0000-0000-00008E1B0000}"/>
    <cellStyle name="20% - Accent5 79 2 2 2" xfId="7064" xr:uid="{00000000-0005-0000-0000-00008F1B0000}"/>
    <cellStyle name="20% - Accent5 79 2 3" xfId="7065" xr:uid="{00000000-0005-0000-0000-0000901B0000}"/>
    <cellStyle name="20% - Accent5 79 3" xfId="7066" xr:uid="{00000000-0005-0000-0000-0000911B0000}"/>
    <cellStyle name="20% - Accent5 79 3 2" xfId="7067" xr:uid="{00000000-0005-0000-0000-0000921B0000}"/>
    <cellStyle name="20% - Accent5 79 4" xfId="7068" xr:uid="{00000000-0005-0000-0000-0000931B0000}"/>
    <cellStyle name="20% - Accent5 8" xfId="7069" xr:uid="{00000000-0005-0000-0000-0000941B0000}"/>
    <cellStyle name="20% - Accent5 8 2" xfId="7070" xr:uid="{00000000-0005-0000-0000-0000951B0000}"/>
    <cellStyle name="20% - Accent5 8 2 2" xfId="7071" xr:uid="{00000000-0005-0000-0000-0000961B0000}"/>
    <cellStyle name="20% - Accent5 8 2 2 2" xfId="7072" xr:uid="{00000000-0005-0000-0000-0000971B0000}"/>
    <cellStyle name="20% - Accent5 8 2 2 2 2" xfId="7073" xr:uid="{00000000-0005-0000-0000-0000981B0000}"/>
    <cellStyle name="20% - Accent5 8 2 2 2 2 2" xfId="7074" xr:uid="{00000000-0005-0000-0000-0000991B0000}"/>
    <cellStyle name="20% - Accent5 8 2 2 2 3" xfId="7075" xr:uid="{00000000-0005-0000-0000-00009A1B0000}"/>
    <cellStyle name="20% - Accent5 8 2 2 3" xfId="7076" xr:uid="{00000000-0005-0000-0000-00009B1B0000}"/>
    <cellStyle name="20% - Accent5 8 2 2 3 2" xfId="7077" xr:uid="{00000000-0005-0000-0000-00009C1B0000}"/>
    <cellStyle name="20% - Accent5 8 2 2 4" xfId="7078" xr:uid="{00000000-0005-0000-0000-00009D1B0000}"/>
    <cellStyle name="20% - Accent5 8 2 3" xfId="7079" xr:uid="{00000000-0005-0000-0000-00009E1B0000}"/>
    <cellStyle name="20% - Accent5 8 2 3 2" xfId="7080" xr:uid="{00000000-0005-0000-0000-00009F1B0000}"/>
    <cellStyle name="20% - Accent5 8 2 3 2 2" xfId="7081" xr:uid="{00000000-0005-0000-0000-0000A01B0000}"/>
    <cellStyle name="20% - Accent5 8 2 3 3" xfId="7082" xr:uid="{00000000-0005-0000-0000-0000A11B0000}"/>
    <cellStyle name="20% - Accent5 8 2 4" xfId="7083" xr:uid="{00000000-0005-0000-0000-0000A21B0000}"/>
    <cellStyle name="20% - Accent5 8 2 4 2" xfId="7084" xr:uid="{00000000-0005-0000-0000-0000A31B0000}"/>
    <cellStyle name="20% - Accent5 8 2 5" xfId="7085" xr:uid="{00000000-0005-0000-0000-0000A41B0000}"/>
    <cellStyle name="20% - Accent5 8 2_draft transactions report_052009_rvsd" xfId="7086" xr:uid="{00000000-0005-0000-0000-0000A51B0000}"/>
    <cellStyle name="20% - Accent5 8 3" xfId="7087" xr:uid="{00000000-0005-0000-0000-0000A61B0000}"/>
    <cellStyle name="20% - Accent5 8 3 2" xfId="7088" xr:uid="{00000000-0005-0000-0000-0000A71B0000}"/>
    <cellStyle name="20% - Accent5 8 3 2 2" xfId="7089" xr:uid="{00000000-0005-0000-0000-0000A81B0000}"/>
    <cellStyle name="20% - Accent5 8 3 2 2 2" xfId="7090" xr:uid="{00000000-0005-0000-0000-0000A91B0000}"/>
    <cellStyle name="20% - Accent5 8 3 2 3" xfId="7091" xr:uid="{00000000-0005-0000-0000-0000AA1B0000}"/>
    <cellStyle name="20% - Accent5 8 3 3" xfId="7092" xr:uid="{00000000-0005-0000-0000-0000AB1B0000}"/>
    <cellStyle name="20% - Accent5 8 3 3 2" xfId="7093" xr:uid="{00000000-0005-0000-0000-0000AC1B0000}"/>
    <cellStyle name="20% - Accent5 8 3 4" xfId="7094" xr:uid="{00000000-0005-0000-0000-0000AD1B0000}"/>
    <cellStyle name="20% - Accent5 8 4" xfId="7095" xr:uid="{00000000-0005-0000-0000-0000AE1B0000}"/>
    <cellStyle name="20% - Accent5 8 4 2" xfId="7096" xr:uid="{00000000-0005-0000-0000-0000AF1B0000}"/>
    <cellStyle name="20% - Accent5 8 4 2 2" xfId="7097" xr:uid="{00000000-0005-0000-0000-0000B01B0000}"/>
    <cellStyle name="20% - Accent5 8 4 3" xfId="7098" xr:uid="{00000000-0005-0000-0000-0000B11B0000}"/>
    <cellStyle name="20% - Accent5 8 5" xfId="7099" xr:uid="{00000000-0005-0000-0000-0000B21B0000}"/>
    <cellStyle name="20% - Accent5 8 5 2" xfId="7100" xr:uid="{00000000-0005-0000-0000-0000B31B0000}"/>
    <cellStyle name="20% - Accent5 8 6" xfId="7101" xr:uid="{00000000-0005-0000-0000-0000B41B0000}"/>
    <cellStyle name="20% - Accent5 8_draft transactions report_052009_rvsd" xfId="7102" xr:uid="{00000000-0005-0000-0000-0000B51B0000}"/>
    <cellStyle name="20% - Accent5 80" xfId="7103" xr:uid="{00000000-0005-0000-0000-0000B61B0000}"/>
    <cellStyle name="20% - Accent5 80 2" xfId="7104" xr:uid="{00000000-0005-0000-0000-0000B71B0000}"/>
    <cellStyle name="20% - Accent5 80 2 2" xfId="7105" xr:uid="{00000000-0005-0000-0000-0000B81B0000}"/>
    <cellStyle name="20% - Accent5 80 2 2 2" xfId="7106" xr:uid="{00000000-0005-0000-0000-0000B91B0000}"/>
    <cellStyle name="20% - Accent5 80 2 3" xfId="7107" xr:uid="{00000000-0005-0000-0000-0000BA1B0000}"/>
    <cellStyle name="20% - Accent5 80 3" xfId="7108" xr:uid="{00000000-0005-0000-0000-0000BB1B0000}"/>
    <cellStyle name="20% - Accent5 80 3 2" xfId="7109" xr:uid="{00000000-0005-0000-0000-0000BC1B0000}"/>
    <cellStyle name="20% - Accent5 80 4" xfId="7110" xr:uid="{00000000-0005-0000-0000-0000BD1B0000}"/>
    <cellStyle name="20% - Accent5 81" xfId="7111" xr:uid="{00000000-0005-0000-0000-0000BE1B0000}"/>
    <cellStyle name="20% - Accent5 81 2" xfId="7112" xr:uid="{00000000-0005-0000-0000-0000BF1B0000}"/>
    <cellStyle name="20% - Accent5 81 2 2" xfId="7113" xr:uid="{00000000-0005-0000-0000-0000C01B0000}"/>
    <cellStyle name="20% - Accent5 81 2 2 2" xfId="7114" xr:uid="{00000000-0005-0000-0000-0000C11B0000}"/>
    <cellStyle name="20% - Accent5 81 2 3" xfId="7115" xr:uid="{00000000-0005-0000-0000-0000C21B0000}"/>
    <cellStyle name="20% - Accent5 81 3" xfId="7116" xr:uid="{00000000-0005-0000-0000-0000C31B0000}"/>
    <cellStyle name="20% - Accent5 81 3 2" xfId="7117" xr:uid="{00000000-0005-0000-0000-0000C41B0000}"/>
    <cellStyle name="20% - Accent5 81 4" xfId="7118" xr:uid="{00000000-0005-0000-0000-0000C51B0000}"/>
    <cellStyle name="20% - Accent5 82" xfId="7119" xr:uid="{00000000-0005-0000-0000-0000C61B0000}"/>
    <cellStyle name="20% - Accent5 82 2" xfId="7120" xr:uid="{00000000-0005-0000-0000-0000C71B0000}"/>
    <cellStyle name="20% - Accent5 83" xfId="7121" xr:uid="{00000000-0005-0000-0000-0000C81B0000}"/>
    <cellStyle name="20% - Accent5 83 2" xfId="7122" xr:uid="{00000000-0005-0000-0000-0000C91B0000}"/>
    <cellStyle name="20% - Accent5 84" xfId="7123" xr:uid="{00000000-0005-0000-0000-0000CA1B0000}"/>
    <cellStyle name="20% - Accent5 84 2" xfId="7124" xr:uid="{00000000-0005-0000-0000-0000CB1B0000}"/>
    <cellStyle name="20% - Accent5 85" xfId="7125" xr:uid="{00000000-0005-0000-0000-0000CC1B0000}"/>
    <cellStyle name="20% - Accent5 85 2" xfId="7126" xr:uid="{00000000-0005-0000-0000-0000CD1B0000}"/>
    <cellStyle name="20% - Accent5 85 2 2" xfId="7127" xr:uid="{00000000-0005-0000-0000-0000CE1B0000}"/>
    <cellStyle name="20% - Accent5 85 2 2 2" xfId="7128" xr:uid="{00000000-0005-0000-0000-0000CF1B0000}"/>
    <cellStyle name="20% - Accent5 85 2 3" xfId="7129" xr:uid="{00000000-0005-0000-0000-0000D01B0000}"/>
    <cellStyle name="20% - Accent5 85 3" xfId="7130" xr:uid="{00000000-0005-0000-0000-0000D11B0000}"/>
    <cellStyle name="20% - Accent5 85 3 2" xfId="7131" xr:uid="{00000000-0005-0000-0000-0000D21B0000}"/>
    <cellStyle name="20% - Accent5 85 4" xfId="7132" xr:uid="{00000000-0005-0000-0000-0000D31B0000}"/>
    <cellStyle name="20% - Accent5 86" xfId="7133" xr:uid="{00000000-0005-0000-0000-0000D41B0000}"/>
    <cellStyle name="20% - Accent5 86 2" xfId="7134" xr:uid="{00000000-0005-0000-0000-0000D51B0000}"/>
    <cellStyle name="20% - Accent5 86 2 2" xfId="7135" xr:uid="{00000000-0005-0000-0000-0000D61B0000}"/>
    <cellStyle name="20% - Accent5 86 2 2 2" xfId="7136" xr:uid="{00000000-0005-0000-0000-0000D71B0000}"/>
    <cellStyle name="20% - Accent5 86 2 3" xfId="7137" xr:uid="{00000000-0005-0000-0000-0000D81B0000}"/>
    <cellStyle name="20% - Accent5 86 3" xfId="7138" xr:uid="{00000000-0005-0000-0000-0000D91B0000}"/>
    <cellStyle name="20% - Accent5 86 3 2" xfId="7139" xr:uid="{00000000-0005-0000-0000-0000DA1B0000}"/>
    <cellStyle name="20% - Accent5 86 4" xfId="7140" xr:uid="{00000000-0005-0000-0000-0000DB1B0000}"/>
    <cellStyle name="20% - Accent5 87" xfId="7141" xr:uid="{00000000-0005-0000-0000-0000DC1B0000}"/>
    <cellStyle name="20% - Accent5 87 2" xfId="7142" xr:uid="{00000000-0005-0000-0000-0000DD1B0000}"/>
    <cellStyle name="20% - Accent5 87 2 2" xfId="7143" xr:uid="{00000000-0005-0000-0000-0000DE1B0000}"/>
    <cellStyle name="20% - Accent5 87 2 2 2" xfId="7144" xr:uid="{00000000-0005-0000-0000-0000DF1B0000}"/>
    <cellStyle name="20% - Accent5 87 2 3" xfId="7145" xr:uid="{00000000-0005-0000-0000-0000E01B0000}"/>
    <cellStyle name="20% - Accent5 87 3" xfId="7146" xr:uid="{00000000-0005-0000-0000-0000E11B0000}"/>
    <cellStyle name="20% - Accent5 87 3 2" xfId="7147" xr:uid="{00000000-0005-0000-0000-0000E21B0000}"/>
    <cellStyle name="20% - Accent5 87 4" xfId="7148" xr:uid="{00000000-0005-0000-0000-0000E31B0000}"/>
    <cellStyle name="20% - Accent5 88" xfId="7149" xr:uid="{00000000-0005-0000-0000-0000E41B0000}"/>
    <cellStyle name="20% - Accent5 88 2" xfId="7150" xr:uid="{00000000-0005-0000-0000-0000E51B0000}"/>
    <cellStyle name="20% - Accent5 88 2 2" xfId="7151" xr:uid="{00000000-0005-0000-0000-0000E61B0000}"/>
    <cellStyle name="20% - Accent5 88 2 2 2" xfId="7152" xr:uid="{00000000-0005-0000-0000-0000E71B0000}"/>
    <cellStyle name="20% - Accent5 88 2 3" xfId="7153" xr:uid="{00000000-0005-0000-0000-0000E81B0000}"/>
    <cellStyle name="20% - Accent5 88 3" xfId="7154" xr:uid="{00000000-0005-0000-0000-0000E91B0000}"/>
    <cellStyle name="20% - Accent5 88 3 2" xfId="7155" xr:uid="{00000000-0005-0000-0000-0000EA1B0000}"/>
    <cellStyle name="20% - Accent5 88 4" xfId="7156" xr:uid="{00000000-0005-0000-0000-0000EB1B0000}"/>
    <cellStyle name="20% - Accent5 89" xfId="7157" xr:uid="{00000000-0005-0000-0000-0000EC1B0000}"/>
    <cellStyle name="20% - Accent5 89 2" xfId="7158" xr:uid="{00000000-0005-0000-0000-0000ED1B0000}"/>
    <cellStyle name="20% - Accent5 89 2 2" xfId="7159" xr:uid="{00000000-0005-0000-0000-0000EE1B0000}"/>
    <cellStyle name="20% - Accent5 89 2 2 2" xfId="7160" xr:uid="{00000000-0005-0000-0000-0000EF1B0000}"/>
    <cellStyle name="20% - Accent5 89 2 3" xfId="7161" xr:uid="{00000000-0005-0000-0000-0000F01B0000}"/>
    <cellStyle name="20% - Accent5 89 3" xfId="7162" xr:uid="{00000000-0005-0000-0000-0000F11B0000}"/>
    <cellStyle name="20% - Accent5 89 3 2" xfId="7163" xr:uid="{00000000-0005-0000-0000-0000F21B0000}"/>
    <cellStyle name="20% - Accent5 89 4" xfId="7164" xr:uid="{00000000-0005-0000-0000-0000F31B0000}"/>
    <cellStyle name="20% - Accent5 9" xfId="7165" xr:uid="{00000000-0005-0000-0000-0000F41B0000}"/>
    <cellStyle name="20% - Accent5 9 2" xfId="7166" xr:uid="{00000000-0005-0000-0000-0000F51B0000}"/>
    <cellStyle name="20% - Accent5 9 2 2" xfId="7167" xr:uid="{00000000-0005-0000-0000-0000F61B0000}"/>
    <cellStyle name="20% - Accent5 9 2 2 2" xfId="7168" xr:uid="{00000000-0005-0000-0000-0000F71B0000}"/>
    <cellStyle name="20% - Accent5 9 2 2 2 2" xfId="7169" xr:uid="{00000000-0005-0000-0000-0000F81B0000}"/>
    <cellStyle name="20% - Accent5 9 2 2 2 2 2" xfId="7170" xr:uid="{00000000-0005-0000-0000-0000F91B0000}"/>
    <cellStyle name="20% - Accent5 9 2 2 2 3" xfId="7171" xr:uid="{00000000-0005-0000-0000-0000FA1B0000}"/>
    <cellStyle name="20% - Accent5 9 2 2 3" xfId="7172" xr:uid="{00000000-0005-0000-0000-0000FB1B0000}"/>
    <cellStyle name="20% - Accent5 9 2 2 3 2" xfId="7173" xr:uid="{00000000-0005-0000-0000-0000FC1B0000}"/>
    <cellStyle name="20% - Accent5 9 2 2 4" xfId="7174" xr:uid="{00000000-0005-0000-0000-0000FD1B0000}"/>
    <cellStyle name="20% - Accent5 9 2 3" xfId="7175" xr:uid="{00000000-0005-0000-0000-0000FE1B0000}"/>
    <cellStyle name="20% - Accent5 9 2 3 2" xfId="7176" xr:uid="{00000000-0005-0000-0000-0000FF1B0000}"/>
    <cellStyle name="20% - Accent5 9 2 3 2 2" xfId="7177" xr:uid="{00000000-0005-0000-0000-0000001C0000}"/>
    <cellStyle name="20% - Accent5 9 2 3 3" xfId="7178" xr:uid="{00000000-0005-0000-0000-0000011C0000}"/>
    <cellStyle name="20% - Accent5 9 2 4" xfId="7179" xr:uid="{00000000-0005-0000-0000-0000021C0000}"/>
    <cellStyle name="20% - Accent5 9 2 4 2" xfId="7180" xr:uid="{00000000-0005-0000-0000-0000031C0000}"/>
    <cellStyle name="20% - Accent5 9 2 5" xfId="7181" xr:uid="{00000000-0005-0000-0000-0000041C0000}"/>
    <cellStyle name="20% - Accent5 9 2_draft transactions report_052009_rvsd" xfId="7182" xr:uid="{00000000-0005-0000-0000-0000051C0000}"/>
    <cellStyle name="20% - Accent5 9 3" xfId="7183" xr:uid="{00000000-0005-0000-0000-0000061C0000}"/>
    <cellStyle name="20% - Accent5 9 3 2" xfId="7184" xr:uid="{00000000-0005-0000-0000-0000071C0000}"/>
    <cellStyle name="20% - Accent5 9 3 2 2" xfId="7185" xr:uid="{00000000-0005-0000-0000-0000081C0000}"/>
    <cellStyle name="20% - Accent5 9 3 2 2 2" xfId="7186" xr:uid="{00000000-0005-0000-0000-0000091C0000}"/>
    <cellStyle name="20% - Accent5 9 3 2 3" xfId="7187" xr:uid="{00000000-0005-0000-0000-00000A1C0000}"/>
    <cellStyle name="20% - Accent5 9 3 3" xfId="7188" xr:uid="{00000000-0005-0000-0000-00000B1C0000}"/>
    <cellStyle name="20% - Accent5 9 3 3 2" xfId="7189" xr:uid="{00000000-0005-0000-0000-00000C1C0000}"/>
    <cellStyle name="20% - Accent5 9 3 4" xfId="7190" xr:uid="{00000000-0005-0000-0000-00000D1C0000}"/>
    <cellStyle name="20% - Accent5 9 4" xfId="7191" xr:uid="{00000000-0005-0000-0000-00000E1C0000}"/>
    <cellStyle name="20% - Accent5 9 4 2" xfId="7192" xr:uid="{00000000-0005-0000-0000-00000F1C0000}"/>
    <cellStyle name="20% - Accent5 9 4 2 2" xfId="7193" xr:uid="{00000000-0005-0000-0000-0000101C0000}"/>
    <cellStyle name="20% - Accent5 9 4 3" xfId="7194" xr:uid="{00000000-0005-0000-0000-0000111C0000}"/>
    <cellStyle name="20% - Accent5 9 5" xfId="7195" xr:uid="{00000000-0005-0000-0000-0000121C0000}"/>
    <cellStyle name="20% - Accent5 9 5 2" xfId="7196" xr:uid="{00000000-0005-0000-0000-0000131C0000}"/>
    <cellStyle name="20% - Accent5 9 6" xfId="7197" xr:uid="{00000000-0005-0000-0000-0000141C0000}"/>
    <cellStyle name="20% - Accent5 9_draft transactions report_052009_rvsd" xfId="7198" xr:uid="{00000000-0005-0000-0000-0000151C0000}"/>
    <cellStyle name="20% - Accent5 90" xfId="7199" xr:uid="{00000000-0005-0000-0000-0000161C0000}"/>
    <cellStyle name="20% - Accent5 90 2" xfId="7200" xr:uid="{00000000-0005-0000-0000-0000171C0000}"/>
    <cellStyle name="20% - Accent5 90 2 2" xfId="7201" xr:uid="{00000000-0005-0000-0000-0000181C0000}"/>
    <cellStyle name="20% - Accent5 90 2 2 2" xfId="7202" xr:uid="{00000000-0005-0000-0000-0000191C0000}"/>
    <cellStyle name="20% - Accent5 90 2 3" xfId="7203" xr:uid="{00000000-0005-0000-0000-00001A1C0000}"/>
    <cellStyle name="20% - Accent5 90 3" xfId="7204" xr:uid="{00000000-0005-0000-0000-00001B1C0000}"/>
    <cellStyle name="20% - Accent5 90 3 2" xfId="7205" xr:uid="{00000000-0005-0000-0000-00001C1C0000}"/>
    <cellStyle name="20% - Accent5 90 4" xfId="7206" xr:uid="{00000000-0005-0000-0000-00001D1C0000}"/>
    <cellStyle name="20% - Accent5 91" xfId="7207" xr:uid="{00000000-0005-0000-0000-00001E1C0000}"/>
    <cellStyle name="20% - Accent5 91 2" xfId="7208" xr:uid="{00000000-0005-0000-0000-00001F1C0000}"/>
    <cellStyle name="20% - Accent5 91 2 2" xfId="7209" xr:uid="{00000000-0005-0000-0000-0000201C0000}"/>
    <cellStyle name="20% - Accent5 91 2 2 2" xfId="7210" xr:uid="{00000000-0005-0000-0000-0000211C0000}"/>
    <cellStyle name="20% - Accent5 91 2 3" xfId="7211" xr:uid="{00000000-0005-0000-0000-0000221C0000}"/>
    <cellStyle name="20% - Accent5 91 3" xfId="7212" xr:uid="{00000000-0005-0000-0000-0000231C0000}"/>
    <cellStyle name="20% - Accent5 91 3 2" xfId="7213" xr:uid="{00000000-0005-0000-0000-0000241C0000}"/>
    <cellStyle name="20% - Accent5 91 4" xfId="7214" xr:uid="{00000000-0005-0000-0000-0000251C0000}"/>
    <cellStyle name="20% - Accent5 92" xfId="7215" xr:uid="{00000000-0005-0000-0000-0000261C0000}"/>
    <cellStyle name="20% - Accent5 92 2" xfId="7216" xr:uid="{00000000-0005-0000-0000-0000271C0000}"/>
    <cellStyle name="20% - Accent5 92 2 2" xfId="7217" xr:uid="{00000000-0005-0000-0000-0000281C0000}"/>
    <cellStyle name="20% - Accent5 92 2 2 2" xfId="7218" xr:uid="{00000000-0005-0000-0000-0000291C0000}"/>
    <cellStyle name="20% - Accent5 92 2 3" xfId="7219" xr:uid="{00000000-0005-0000-0000-00002A1C0000}"/>
    <cellStyle name="20% - Accent5 92 3" xfId="7220" xr:uid="{00000000-0005-0000-0000-00002B1C0000}"/>
    <cellStyle name="20% - Accent5 92 3 2" xfId="7221" xr:uid="{00000000-0005-0000-0000-00002C1C0000}"/>
    <cellStyle name="20% - Accent5 92 4" xfId="7222" xr:uid="{00000000-0005-0000-0000-00002D1C0000}"/>
    <cellStyle name="20% - Accent5 93" xfId="7223" xr:uid="{00000000-0005-0000-0000-00002E1C0000}"/>
    <cellStyle name="20% - Accent5 93 2" xfId="7224" xr:uid="{00000000-0005-0000-0000-00002F1C0000}"/>
    <cellStyle name="20% - Accent5 93 2 2" xfId="7225" xr:uid="{00000000-0005-0000-0000-0000301C0000}"/>
    <cellStyle name="20% - Accent5 93 2 2 2" xfId="7226" xr:uid="{00000000-0005-0000-0000-0000311C0000}"/>
    <cellStyle name="20% - Accent5 93 2 3" xfId="7227" xr:uid="{00000000-0005-0000-0000-0000321C0000}"/>
    <cellStyle name="20% - Accent5 93 3" xfId="7228" xr:uid="{00000000-0005-0000-0000-0000331C0000}"/>
    <cellStyle name="20% - Accent5 93 3 2" xfId="7229" xr:uid="{00000000-0005-0000-0000-0000341C0000}"/>
    <cellStyle name="20% - Accent5 93 4" xfId="7230" xr:uid="{00000000-0005-0000-0000-0000351C0000}"/>
    <cellStyle name="20% - Accent5 94" xfId="7231" xr:uid="{00000000-0005-0000-0000-0000361C0000}"/>
    <cellStyle name="20% - Accent5 94 2" xfId="7232" xr:uid="{00000000-0005-0000-0000-0000371C0000}"/>
    <cellStyle name="20% - Accent5 94 2 2" xfId="7233" xr:uid="{00000000-0005-0000-0000-0000381C0000}"/>
    <cellStyle name="20% - Accent5 94 2 2 2" xfId="7234" xr:uid="{00000000-0005-0000-0000-0000391C0000}"/>
    <cellStyle name="20% - Accent5 94 2 3" xfId="7235" xr:uid="{00000000-0005-0000-0000-00003A1C0000}"/>
    <cellStyle name="20% - Accent5 94 3" xfId="7236" xr:uid="{00000000-0005-0000-0000-00003B1C0000}"/>
    <cellStyle name="20% - Accent5 94 3 2" xfId="7237" xr:uid="{00000000-0005-0000-0000-00003C1C0000}"/>
    <cellStyle name="20% - Accent5 94 4" xfId="7238" xr:uid="{00000000-0005-0000-0000-00003D1C0000}"/>
    <cellStyle name="20% - Accent5 95" xfId="7239" xr:uid="{00000000-0005-0000-0000-00003E1C0000}"/>
    <cellStyle name="20% - Accent5 95 2" xfId="7240" xr:uid="{00000000-0005-0000-0000-00003F1C0000}"/>
    <cellStyle name="20% - Accent5 95 2 2" xfId="7241" xr:uid="{00000000-0005-0000-0000-0000401C0000}"/>
    <cellStyle name="20% - Accent5 95 2 2 2" xfId="7242" xr:uid="{00000000-0005-0000-0000-0000411C0000}"/>
    <cellStyle name="20% - Accent5 95 2 3" xfId="7243" xr:uid="{00000000-0005-0000-0000-0000421C0000}"/>
    <cellStyle name="20% - Accent5 95 3" xfId="7244" xr:uid="{00000000-0005-0000-0000-0000431C0000}"/>
    <cellStyle name="20% - Accent5 95 3 2" xfId="7245" xr:uid="{00000000-0005-0000-0000-0000441C0000}"/>
    <cellStyle name="20% - Accent5 95 4" xfId="7246" xr:uid="{00000000-0005-0000-0000-0000451C0000}"/>
    <cellStyle name="20% - Accent5 96" xfId="7247" xr:uid="{00000000-0005-0000-0000-0000461C0000}"/>
    <cellStyle name="20% - Accent5 96 2" xfId="7248" xr:uid="{00000000-0005-0000-0000-0000471C0000}"/>
    <cellStyle name="20% - Accent5 96 2 2" xfId="7249" xr:uid="{00000000-0005-0000-0000-0000481C0000}"/>
    <cellStyle name="20% - Accent5 96 2 2 2" xfId="7250" xr:uid="{00000000-0005-0000-0000-0000491C0000}"/>
    <cellStyle name="20% - Accent5 96 2 3" xfId="7251" xr:uid="{00000000-0005-0000-0000-00004A1C0000}"/>
    <cellStyle name="20% - Accent5 96 3" xfId="7252" xr:uid="{00000000-0005-0000-0000-00004B1C0000}"/>
    <cellStyle name="20% - Accent5 96 3 2" xfId="7253" xr:uid="{00000000-0005-0000-0000-00004C1C0000}"/>
    <cellStyle name="20% - Accent5 96 4" xfId="7254" xr:uid="{00000000-0005-0000-0000-00004D1C0000}"/>
    <cellStyle name="20% - Accent5 97" xfId="7255" xr:uid="{00000000-0005-0000-0000-00004E1C0000}"/>
    <cellStyle name="20% - Accent5 97 2" xfId="7256" xr:uid="{00000000-0005-0000-0000-00004F1C0000}"/>
    <cellStyle name="20% - Accent5 97 2 2" xfId="7257" xr:uid="{00000000-0005-0000-0000-0000501C0000}"/>
    <cellStyle name="20% - Accent5 97 2 2 2" xfId="7258" xr:uid="{00000000-0005-0000-0000-0000511C0000}"/>
    <cellStyle name="20% - Accent5 97 2 3" xfId="7259" xr:uid="{00000000-0005-0000-0000-0000521C0000}"/>
    <cellStyle name="20% - Accent5 97 3" xfId="7260" xr:uid="{00000000-0005-0000-0000-0000531C0000}"/>
    <cellStyle name="20% - Accent5 97 3 2" xfId="7261" xr:uid="{00000000-0005-0000-0000-0000541C0000}"/>
    <cellStyle name="20% - Accent5 97 4" xfId="7262" xr:uid="{00000000-0005-0000-0000-0000551C0000}"/>
    <cellStyle name="20% - Accent5 98" xfId="7263" xr:uid="{00000000-0005-0000-0000-0000561C0000}"/>
    <cellStyle name="20% - Accent5 98 2" xfId="7264" xr:uid="{00000000-0005-0000-0000-0000571C0000}"/>
    <cellStyle name="20% - Accent5 98 2 2" xfId="7265" xr:uid="{00000000-0005-0000-0000-0000581C0000}"/>
    <cellStyle name="20% - Accent5 98 2 2 2" xfId="7266" xr:uid="{00000000-0005-0000-0000-0000591C0000}"/>
    <cellStyle name="20% - Accent5 98 2 3" xfId="7267" xr:uid="{00000000-0005-0000-0000-00005A1C0000}"/>
    <cellStyle name="20% - Accent5 98 3" xfId="7268" xr:uid="{00000000-0005-0000-0000-00005B1C0000}"/>
    <cellStyle name="20% - Accent5 98 3 2" xfId="7269" xr:uid="{00000000-0005-0000-0000-00005C1C0000}"/>
    <cellStyle name="20% - Accent5 98 4" xfId="7270" xr:uid="{00000000-0005-0000-0000-00005D1C0000}"/>
    <cellStyle name="20% - Accent5 99" xfId="7271" xr:uid="{00000000-0005-0000-0000-00005E1C0000}"/>
    <cellStyle name="20% - Accent5 99 2" xfId="7272" xr:uid="{00000000-0005-0000-0000-00005F1C0000}"/>
    <cellStyle name="20% - Accent5 99 2 2" xfId="7273" xr:uid="{00000000-0005-0000-0000-0000601C0000}"/>
    <cellStyle name="20% - Accent5 99 2 2 2" xfId="7274" xr:uid="{00000000-0005-0000-0000-0000611C0000}"/>
    <cellStyle name="20% - Accent5 99 2 3" xfId="7275" xr:uid="{00000000-0005-0000-0000-0000621C0000}"/>
    <cellStyle name="20% - Accent5 99 3" xfId="7276" xr:uid="{00000000-0005-0000-0000-0000631C0000}"/>
    <cellStyle name="20% - Accent5 99 3 2" xfId="7277" xr:uid="{00000000-0005-0000-0000-0000641C0000}"/>
    <cellStyle name="20% - Accent5 99 4" xfId="7278" xr:uid="{00000000-0005-0000-0000-0000651C0000}"/>
    <cellStyle name="20% - Accent6 10" xfId="7279" xr:uid="{00000000-0005-0000-0000-0000661C0000}"/>
    <cellStyle name="20% - Accent6 10 2" xfId="7280" xr:uid="{00000000-0005-0000-0000-0000671C0000}"/>
    <cellStyle name="20% - Accent6 10 2 2" xfId="7281" xr:uid="{00000000-0005-0000-0000-0000681C0000}"/>
    <cellStyle name="20% - Accent6 10 2 2 2" xfId="7282" xr:uid="{00000000-0005-0000-0000-0000691C0000}"/>
    <cellStyle name="20% - Accent6 10 2 2 2 2" xfId="7283" xr:uid="{00000000-0005-0000-0000-00006A1C0000}"/>
    <cellStyle name="20% - Accent6 10 2 2 3" xfId="7284" xr:uid="{00000000-0005-0000-0000-00006B1C0000}"/>
    <cellStyle name="20% - Accent6 10 2 3" xfId="7285" xr:uid="{00000000-0005-0000-0000-00006C1C0000}"/>
    <cellStyle name="20% - Accent6 10 2 3 2" xfId="7286" xr:uid="{00000000-0005-0000-0000-00006D1C0000}"/>
    <cellStyle name="20% - Accent6 10 2 4" xfId="7287" xr:uid="{00000000-0005-0000-0000-00006E1C0000}"/>
    <cellStyle name="20% - Accent6 10 3" xfId="7288" xr:uid="{00000000-0005-0000-0000-00006F1C0000}"/>
    <cellStyle name="20% - Accent6 10 3 2" xfId="7289" xr:uid="{00000000-0005-0000-0000-0000701C0000}"/>
    <cellStyle name="20% - Accent6 10 3 2 2" xfId="7290" xr:uid="{00000000-0005-0000-0000-0000711C0000}"/>
    <cellStyle name="20% - Accent6 10 3 3" xfId="7291" xr:uid="{00000000-0005-0000-0000-0000721C0000}"/>
    <cellStyle name="20% - Accent6 10 4" xfId="7292" xr:uid="{00000000-0005-0000-0000-0000731C0000}"/>
    <cellStyle name="20% - Accent6 10 4 2" xfId="7293" xr:uid="{00000000-0005-0000-0000-0000741C0000}"/>
    <cellStyle name="20% - Accent6 10 5" xfId="7294" xr:uid="{00000000-0005-0000-0000-0000751C0000}"/>
    <cellStyle name="20% - Accent6 10_draft transactions report_052009_rvsd" xfId="7295" xr:uid="{00000000-0005-0000-0000-0000761C0000}"/>
    <cellStyle name="20% - Accent6 100" xfId="7296" xr:uid="{00000000-0005-0000-0000-0000771C0000}"/>
    <cellStyle name="20% - Accent6 100 2" xfId="7297" xr:uid="{00000000-0005-0000-0000-0000781C0000}"/>
    <cellStyle name="20% - Accent6 101" xfId="7298" xr:uid="{00000000-0005-0000-0000-0000791C0000}"/>
    <cellStyle name="20% - Accent6 101 2" xfId="7299" xr:uid="{00000000-0005-0000-0000-00007A1C0000}"/>
    <cellStyle name="20% - Accent6 102" xfId="7300" xr:uid="{00000000-0005-0000-0000-00007B1C0000}"/>
    <cellStyle name="20% - Accent6 102 2" xfId="7301" xr:uid="{00000000-0005-0000-0000-00007C1C0000}"/>
    <cellStyle name="20% - Accent6 103" xfId="7302" xr:uid="{00000000-0005-0000-0000-00007D1C0000}"/>
    <cellStyle name="20% - Accent6 103 2" xfId="7303" xr:uid="{00000000-0005-0000-0000-00007E1C0000}"/>
    <cellStyle name="20% - Accent6 104" xfId="7304" xr:uid="{00000000-0005-0000-0000-00007F1C0000}"/>
    <cellStyle name="20% - Accent6 104 2" xfId="7305" xr:uid="{00000000-0005-0000-0000-0000801C0000}"/>
    <cellStyle name="20% - Accent6 105" xfId="7306" xr:uid="{00000000-0005-0000-0000-0000811C0000}"/>
    <cellStyle name="20% - Accent6 105 2" xfId="7307" xr:uid="{00000000-0005-0000-0000-0000821C0000}"/>
    <cellStyle name="20% - Accent6 106" xfId="7308" xr:uid="{00000000-0005-0000-0000-0000831C0000}"/>
    <cellStyle name="20% - Accent6 106 2" xfId="7309" xr:uid="{00000000-0005-0000-0000-0000841C0000}"/>
    <cellStyle name="20% - Accent6 107" xfId="7310" xr:uid="{00000000-0005-0000-0000-0000851C0000}"/>
    <cellStyle name="20% - Accent6 107 2" xfId="7311" xr:uid="{00000000-0005-0000-0000-0000861C0000}"/>
    <cellStyle name="20% - Accent6 108" xfId="7312" xr:uid="{00000000-0005-0000-0000-0000871C0000}"/>
    <cellStyle name="20% - Accent6 108 2" xfId="7313" xr:uid="{00000000-0005-0000-0000-0000881C0000}"/>
    <cellStyle name="20% - Accent6 109" xfId="7314" xr:uid="{00000000-0005-0000-0000-0000891C0000}"/>
    <cellStyle name="20% - Accent6 109 2" xfId="7315" xr:uid="{00000000-0005-0000-0000-00008A1C0000}"/>
    <cellStyle name="20% - Accent6 11" xfId="7316" xr:uid="{00000000-0005-0000-0000-00008B1C0000}"/>
    <cellStyle name="20% - Accent6 11 2" xfId="7317" xr:uid="{00000000-0005-0000-0000-00008C1C0000}"/>
    <cellStyle name="20% - Accent6 11 2 2" xfId="7318" xr:uid="{00000000-0005-0000-0000-00008D1C0000}"/>
    <cellStyle name="20% - Accent6 11 2 2 2" xfId="7319" xr:uid="{00000000-0005-0000-0000-00008E1C0000}"/>
    <cellStyle name="20% - Accent6 11 2 2 2 2" xfId="7320" xr:uid="{00000000-0005-0000-0000-00008F1C0000}"/>
    <cellStyle name="20% - Accent6 11 2 2 3" xfId="7321" xr:uid="{00000000-0005-0000-0000-0000901C0000}"/>
    <cellStyle name="20% - Accent6 11 2 3" xfId="7322" xr:uid="{00000000-0005-0000-0000-0000911C0000}"/>
    <cellStyle name="20% - Accent6 11 2 3 2" xfId="7323" xr:uid="{00000000-0005-0000-0000-0000921C0000}"/>
    <cellStyle name="20% - Accent6 11 2 4" xfId="7324" xr:uid="{00000000-0005-0000-0000-0000931C0000}"/>
    <cellStyle name="20% - Accent6 11 3" xfId="7325" xr:uid="{00000000-0005-0000-0000-0000941C0000}"/>
    <cellStyle name="20% - Accent6 11 3 2" xfId="7326" xr:uid="{00000000-0005-0000-0000-0000951C0000}"/>
    <cellStyle name="20% - Accent6 11 3 2 2" xfId="7327" xr:uid="{00000000-0005-0000-0000-0000961C0000}"/>
    <cellStyle name="20% - Accent6 11 3 3" xfId="7328" xr:uid="{00000000-0005-0000-0000-0000971C0000}"/>
    <cellStyle name="20% - Accent6 11 4" xfId="7329" xr:uid="{00000000-0005-0000-0000-0000981C0000}"/>
    <cellStyle name="20% - Accent6 11 4 2" xfId="7330" xr:uid="{00000000-0005-0000-0000-0000991C0000}"/>
    <cellStyle name="20% - Accent6 11 5" xfId="7331" xr:uid="{00000000-0005-0000-0000-00009A1C0000}"/>
    <cellStyle name="20% - Accent6 11_draft transactions report_052009_rvsd" xfId="7332" xr:uid="{00000000-0005-0000-0000-00009B1C0000}"/>
    <cellStyle name="20% - Accent6 110" xfId="7333" xr:uid="{00000000-0005-0000-0000-00009C1C0000}"/>
    <cellStyle name="20% - Accent6 110 2" xfId="7334" xr:uid="{00000000-0005-0000-0000-00009D1C0000}"/>
    <cellStyle name="20% - Accent6 110 2 2" xfId="7335" xr:uid="{00000000-0005-0000-0000-00009E1C0000}"/>
    <cellStyle name="20% - Accent6 110 2 2 2" xfId="7336" xr:uid="{00000000-0005-0000-0000-00009F1C0000}"/>
    <cellStyle name="20% - Accent6 110 2 3" xfId="7337" xr:uid="{00000000-0005-0000-0000-0000A01C0000}"/>
    <cellStyle name="20% - Accent6 110 3" xfId="7338" xr:uid="{00000000-0005-0000-0000-0000A11C0000}"/>
    <cellStyle name="20% - Accent6 110 3 2" xfId="7339" xr:uid="{00000000-0005-0000-0000-0000A21C0000}"/>
    <cellStyle name="20% - Accent6 110 4" xfId="7340" xr:uid="{00000000-0005-0000-0000-0000A31C0000}"/>
    <cellStyle name="20% - Accent6 111" xfId="7341" xr:uid="{00000000-0005-0000-0000-0000A41C0000}"/>
    <cellStyle name="20% - Accent6 111 2" xfId="7342" xr:uid="{00000000-0005-0000-0000-0000A51C0000}"/>
    <cellStyle name="20% - Accent6 111 2 2" xfId="7343" xr:uid="{00000000-0005-0000-0000-0000A61C0000}"/>
    <cellStyle name="20% - Accent6 111 2 2 2" xfId="7344" xr:uid="{00000000-0005-0000-0000-0000A71C0000}"/>
    <cellStyle name="20% - Accent6 111 2 3" xfId="7345" xr:uid="{00000000-0005-0000-0000-0000A81C0000}"/>
    <cellStyle name="20% - Accent6 111 3" xfId="7346" xr:uid="{00000000-0005-0000-0000-0000A91C0000}"/>
    <cellStyle name="20% - Accent6 111 3 2" xfId="7347" xr:uid="{00000000-0005-0000-0000-0000AA1C0000}"/>
    <cellStyle name="20% - Accent6 111 4" xfId="7348" xr:uid="{00000000-0005-0000-0000-0000AB1C0000}"/>
    <cellStyle name="20% - Accent6 112" xfId="7349" xr:uid="{00000000-0005-0000-0000-0000AC1C0000}"/>
    <cellStyle name="20% - Accent6 112 2" xfId="7350" xr:uid="{00000000-0005-0000-0000-0000AD1C0000}"/>
    <cellStyle name="20% - Accent6 112 2 2" xfId="7351" xr:uid="{00000000-0005-0000-0000-0000AE1C0000}"/>
    <cellStyle name="20% - Accent6 112 2 2 2" xfId="7352" xr:uid="{00000000-0005-0000-0000-0000AF1C0000}"/>
    <cellStyle name="20% - Accent6 112 2 3" xfId="7353" xr:uid="{00000000-0005-0000-0000-0000B01C0000}"/>
    <cellStyle name="20% - Accent6 112 3" xfId="7354" xr:uid="{00000000-0005-0000-0000-0000B11C0000}"/>
    <cellStyle name="20% - Accent6 112 3 2" xfId="7355" xr:uid="{00000000-0005-0000-0000-0000B21C0000}"/>
    <cellStyle name="20% - Accent6 112 4" xfId="7356" xr:uid="{00000000-0005-0000-0000-0000B31C0000}"/>
    <cellStyle name="20% - Accent6 113" xfId="7357" xr:uid="{00000000-0005-0000-0000-0000B41C0000}"/>
    <cellStyle name="20% - Accent6 113 2" xfId="7358" xr:uid="{00000000-0005-0000-0000-0000B51C0000}"/>
    <cellStyle name="20% - Accent6 113 2 2" xfId="7359" xr:uid="{00000000-0005-0000-0000-0000B61C0000}"/>
    <cellStyle name="20% - Accent6 113 2 2 2" xfId="7360" xr:uid="{00000000-0005-0000-0000-0000B71C0000}"/>
    <cellStyle name="20% - Accent6 113 2 3" xfId="7361" xr:uid="{00000000-0005-0000-0000-0000B81C0000}"/>
    <cellStyle name="20% - Accent6 113 3" xfId="7362" xr:uid="{00000000-0005-0000-0000-0000B91C0000}"/>
    <cellStyle name="20% - Accent6 113 3 2" xfId="7363" xr:uid="{00000000-0005-0000-0000-0000BA1C0000}"/>
    <cellStyle name="20% - Accent6 113 4" xfId="7364" xr:uid="{00000000-0005-0000-0000-0000BB1C0000}"/>
    <cellStyle name="20% - Accent6 114" xfId="7365" xr:uid="{00000000-0005-0000-0000-0000BC1C0000}"/>
    <cellStyle name="20% - Accent6 114 2" xfId="7366" xr:uid="{00000000-0005-0000-0000-0000BD1C0000}"/>
    <cellStyle name="20% - Accent6 114 2 2" xfId="7367" xr:uid="{00000000-0005-0000-0000-0000BE1C0000}"/>
    <cellStyle name="20% - Accent6 114 2 2 2" xfId="7368" xr:uid="{00000000-0005-0000-0000-0000BF1C0000}"/>
    <cellStyle name="20% - Accent6 114 2 3" xfId="7369" xr:uid="{00000000-0005-0000-0000-0000C01C0000}"/>
    <cellStyle name="20% - Accent6 114 3" xfId="7370" xr:uid="{00000000-0005-0000-0000-0000C11C0000}"/>
    <cellStyle name="20% - Accent6 114 3 2" xfId="7371" xr:uid="{00000000-0005-0000-0000-0000C21C0000}"/>
    <cellStyle name="20% - Accent6 114 4" xfId="7372" xr:uid="{00000000-0005-0000-0000-0000C31C0000}"/>
    <cellStyle name="20% - Accent6 115" xfId="7373" xr:uid="{00000000-0005-0000-0000-0000C41C0000}"/>
    <cellStyle name="20% - Accent6 115 2" xfId="7374" xr:uid="{00000000-0005-0000-0000-0000C51C0000}"/>
    <cellStyle name="20% - Accent6 115 2 2" xfId="7375" xr:uid="{00000000-0005-0000-0000-0000C61C0000}"/>
    <cellStyle name="20% - Accent6 115 2 2 2" xfId="7376" xr:uid="{00000000-0005-0000-0000-0000C71C0000}"/>
    <cellStyle name="20% - Accent6 115 2 3" xfId="7377" xr:uid="{00000000-0005-0000-0000-0000C81C0000}"/>
    <cellStyle name="20% - Accent6 115 3" xfId="7378" xr:uid="{00000000-0005-0000-0000-0000C91C0000}"/>
    <cellStyle name="20% - Accent6 115 3 2" xfId="7379" xr:uid="{00000000-0005-0000-0000-0000CA1C0000}"/>
    <cellStyle name="20% - Accent6 115 4" xfId="7380" xr:uid="{00000000-0005-0000-0000-0000CB1C0000}"/>
    <cellStyle name="20% - Accent6 116" xfId="7381" xr:uid="{00000000-0005-0000-0000-0000CC1C0000}"/>
    <cellStyle name="20% - Accent6 116 2" xfId="7382" xr:uid="{00000000-0005-0000-0000-0000CD1C0000}"/>
    <cellStyle name="20% - Accent6 116 2 2" xfId="7383" xr:uid="{00000000-0005-0000-0000-0000CE1C0000}"/>
    <cellStyle name="20% - Accent6 116 2 2 2" xfId="7384" xr:uid="{00000000-0005-0000-0000-0000CF1C0000}"/>
    <cellStyle name="20% - Accent6 116 2 3" xfId="7385" xr:uid="{00000000-0005-0000-0000-0000D01C0000}"/>
    <cellStyle name="20% - Accent6 116 3" xfId="7386" xr:uid="{00000000-0005-0000-0000-0000D11C0000}"/>
    <cellStyle name="20% - Accent6 116 3 2" xfId="7387" xr:uid="{00000000-0005-0000-0000-0000D21C0000}"/>
    <cellStyle name="20% - Accent6 116 4" xfId="7388" xr:uid="{00000000-0005-0000-0000-0000D31C0000}"/>
    <cellStyle name="20% - Accent6 117" xfId="7389" xr:uid="{00000000-0005-0000-0000-0000D41C0000}"/>
    <cellStyle name="20% - Accent6 117 2" xfId="7390" xr:uid="{00000000-0005-0000-0000-0000D51C0000}"/>
    <cellStyle name="20% - Accent6 117 2 2" xfId="7391" xr:uid="{00000000-0005-0000-0000-0000D61C0000}"/>
    <cellStyle name="20% - Accent6 117 2 2 2" xfId="7392" xr:uid="{00000000-0005-0000-0000-0000D71C0000}"/>
    <cellStyle name="20% - Accent6 117 2 3" xfId="7393" xr:uid="{00000000-0005-0000-0000-0000D81C0000}"/>
    <cellStyle name="20% - Accent6 117 3" xfId="7394" xr:uid="{00000000-0005-0000-0000-0000D91C0000}"/>
    <cellStyle name="20% - Accent6 117 3 2" xfId="7395" xr:uid="{00000000-0005-0000-0000-0000DA1C0000}"/>
    <cellStyle name="20% - Accent6 117 4" xfId="7396" xr:uid="{00000000-0005-0000-0000-0000DB1C0000}"/>
    <cellStyle name="20% - Accent6 118" xfId="7397" xr:uid="{00000000-0005-0000-0000-0000DC1C0000}"/>
    <cellStyle name="20% - Accent6 118 2" xfId="7398" xr:uid="{00000000-0005-0000-0000-0000DD1C0000}"/>
    <cellStyle name="20% - Accent6 118 2 2" xfId="7399" xr:uid="{00000000-0005-0000-0000-0000DE1C0000}"/>
    <cellStyle name="20% - Accent6 118 2 2 2" xfId="7400" xr:uid="{00000000-0005-0000-0000-0000DF1C0000}"/>
    <cellStyle name="20% - Accent6 118 2 3" xfId="7401" xr:uid="{00000000-0005-0000-0000-0000E01C0000}"/>
    <cellStyle name="20% - Accent6 118 3" xfId="7402" xr:uid="{00000000-0005-0000-0000-0000E11C0000}"/>
    <cellStyle name="20% - Accent6 118 3 2" xfId="7403" xr:uid="{00000000-0005-0000-0000-0000E21C0000}"/>
    <cellStyle name="20% - Accent6 118 4" xfId="7404" xr:uid="{00000000-0005-0000-0000-0000E31C0000}"/>
    <cellStyle name="20% - Accent6 119" xfId="7405" xr:uid="{00000000-0005-0000-0000-0000E41C0000}"/>
    <cellStyle name="20% - Accent6 119 2" xfId="7406" xr:uid="{00000000-0005-0000-0000-0000E51C0000}"/>
    <cellStyle name="20% - Accent6 119 2 2" xfId="7407" xr:uid="{00000000-0005-0000-0000-0000E61C0000}"/>
    <cellStyle name="20% - Accent6 119 2 2 2" xfId="7408" xr:uid="{00000000-0005-0000-0000-0000E71C0000}"/>
    <cellStyle name="20% - Accent6 119 2 3" xfId="7409" xr:uid="{00000000-0005-0000-0000-0000E81C0000}"/>
    <cellStyle name="20% - Accent6 119 3" xfId="7410" xr:uid="{00000000-0005-0000-0000-0000E91C0000}"/>
    <cellStyle name="20% - Accent6 119 3 2" xfId="7411" xr:uid="{00000000-0005-0000-0000-0000EA1C0000}"/>
    <cellStyle name="20% - Accent6 119 4" xfId="7412" xr:uid="{00000000-0005-0000-0000-0000EB1C0000}"/>
    <cellStyle name="20% - Accent6 12" xfId="7413" xr:uid="{00000000-0005-0000-0000-0000EC1C0000}"/>
    <cellStyle name="20% - Accent6 12 2" xfId="7414" xr:uid="{00000000-0005-0000-0000-0000ED1C0000}"/>
    <cellStyle name="20% - Accent6 12 2 2" xfId="7415" xr:uid="{00000000-0005-0000-0000-0000EE1C0000}"/>
    <cellStyle name="20% - Accent6 12 2 2 2" xfId="7416" xr:uid="{00000000-0005-0000-0000-0000EF1C0000}"/>
    <cellStyle name="20% - Accent6 12 2 2 2 2" xfId="7417" xr:uid="{00000000-0005-0000-0000-0000F01C0000}"/>
    <cellStyle name="20% - Accent6 12 2 2 3" xfId="7418" xr:uid="{00000000-0005-0000-0000-0000F11C0000}"/>
    <cellStyle name="20% - Accent6 12 2 3" xfId="7419" xr:uid="{00000000-0005-0000-0000-0000F21C0000}"/>
    <cellStyle name="20% - Accent6 12 2 3 2" xfId="7420" xr:uid="{00000000-0005-0000-0000-0000F31C0000}"/>
    <cellStyle name="20% - Accent6 12 2 4" xfId="7421" xr:uid="{00000000-0005-0000-0000-0000F41C0000}"/>
    <cellStyle name="20% - Accent6 12 3" xfId="7422" xr:uid="{00000000-0005-0000-0000-0000F51C0000}"/>
    <cellStyle name="20% - Accent6 12 3 2" xfId="7423" xr:uid="{00000000-0005-0000-0000-0000F61C0000}"/>
    <cellStyle name="20% - Accent6 12 3 2 2" xfId="7424" xr:uid="{00000000-0005-0000-0000-0000F71C0000}"/>
    <cellStyle name="20% - Accent6 12 3 3" xfId="7425" xr:uid="{00000000-0005-0000-0000-0000F81C0000}"/>
    <cellStyle name="20% - Accent6 12 4" xfId="7426" xr:uid="{00000000-0005-0000-0000-0000F91C0000}"/>
    <cellStyle name="20% - Accent6 12 4 2" xfId="7427" xr:uid="{00000000-0005-0000-0000-0000FA1C0000}"/>
    <cellStyle name="20% - Accent6 12 5" xfId="7428" xr:uid="{00000000-0005-0000-0000-0000FB1C0000}"/>
    <cellStyle name="20% - Accent6 12_draft transactions report_052009_rvsd" xfId="7429" xr:uid="{00000000-0005-0000-0000-0000FC1C0000}"/>
    <cellStyle name="20% - Accent6 120" xfId="7430" xr:uid="{00000000-0005-0000-0000-0000FD1C0000}"/>
    <cellStyle name="20% - Accent6 120 2" xfId="7431" xr:uid="{00000000-0005-0000-0000-0000FE1C0000}"/>
    <cellStyle name="20% - Accent6 120 2 2" xfId="7432" xr:uid="{00000000-0005-0000-0000-0000FF1C0000}"/>
    <cellStyle name="20% - Accent6 120 2 2 2" xfId="7433" xr:uid="{00000000-0005-0000-0000-0000001D0000}"/>
    <cellStyle name="20% - Accent6 120 2 3" xfId="7434" xr:uid="{00000000-0005-0000-0000-0000011D0000}"/>
    <cellStyle name="20% - Accent6 120 3" xfId="7435" xr:uid="{00000000-0005-0000-0000-0000021D0000}"/>
    <cellStyle name="20% - Accent6 120 3 2" xfId="7436" xr:uid="{00000000-0005-0000-0000-0000031D0000}"/>
    <cellStyle name="20% - Accent6 120 4" xfId="7437" xr:uid="{00000000-0005-0000-0000-0000041D0000}"/>
    <cellStyle name="20% - Accent6 121" xfId="7438" xr:uid="{00000000-0005-0000-0000-0000051D0000}"/>
    <cellStyle name="20% - Accent6 121 2" xfId="7439" xr:uid="{00000000-0005-0000-0000-0000061D0000}"/>
    <cellStyle name="20% - Accent6 121 2 2" xfId="7440" xr:uid="{00000000-0005-0000-0000-0000071D0000}"/>
    <cellStyle name="20% - Accent6 121 2 2 2" xfId="7441" xr:uid="{00000000-0005-0000-0000-0000081D0000}"/>
    <cellStyle name="20% - Accent6 121 2 3" xfId="7442" xr:uid="{00000000-0005-0000-0000-0000091D0000}"/>
    <cellStyle name="20% - Accent6 121 3" xfId="7443" xr:uid="{00000000-0005-0000-0000-00000A1D0000}"/>
    <cellStyle name="20% - Accent6 121 3 2" xfId="7444" xr:uid="{00000000-0005-0000-0000-00000B1D0000}"/>
    <cellStyle name="20% - Accent6 121 4" xfId="7445" xr:uid="{00000000-0005-0000-0000-00000C1D0000}"/>
    <cellStyle name="20% - Accent6 122" xfId="7446" xr:uid="{00000000-0005-0000-0000-00000D1D0000}"/>
    <cellStyle name="20% - Accent6 123" xfId="7447" xr:uid="{00000000-0005-0000-0000-00000E1D0000}"/>
    <cellStyle name="20% - Accent6 124" xfId="7448" xr:uid="{00000000-0005-0000-0000-00000F1D0000}"/>
    <cellStyle name="20% - Accent6 125" xfId="7449" xr:uid="{00000000-0005-0000-0000-0000101D0000}"/>
    <cellStyle name="20% - Accent6 126" xfId="7450" xr:uid="{00000000-0005-0000-0000-0000111D0000}"/>
    <cellStyle name="20% - Accent6 127" xfId="7451" xr:uid="{00000000-0005-0000-0000-0000121D0000}"/>
    <cellStyle name="20% - Accent6 127 2" xfId="7452" xr:uid="{00000000-0005-0000-0000-0000131D0000}"/>
    <cellStyle name="20% - Accent6 127 2 2" xfId="7453" xr:uid="{00000000-0005-0000-0000-0000141D0000}"/>
    <cellStyle name="20% - Accent6 127 2 2 2" xfId="7454" xr:uid="{00000000-0005-0000-0000-0000151D0000}"/>
    <cellStyle name="20% - Accent6 127 2 3" xfId="7455" xr:uid="{00000000-0005-0000-0000-0000161D0000}"/>
    <cellStyle name="20% - Accent6 127 3" xfId="7456" xr:uid="{00000000-0005-0000-0000-0000171D0000}"/>
    <cellStyle name="20% - Accent6 127 3 2" xfId="7457" xr:uid="{00000000-0005-0000-0000-0000181D0000}"/>
    <cellStyle name="20% - Accent6 127 4" xfId="7458" xr:uid="{00000000-0005-0000-0000-0000191D0000}"/>
    <cellStyle name="20% - Accent6 128" xfId="7459" xr:uid="{00000000-0005-0000-0000-00001A1D0000}"/>
    <cellStyle name="20% - Accent6 128 2" xfId="7460" xr:uid="{00000000-0005-0000-0000-00001B1D0000}"/>
    <cellStyle name="20% - Accent6 128 2 2" xfId="7461" xr:uid="{00000000-0005-0000-0000-00001C1D0000}"/>
    <cellStyle name="20% - Accent6 128 2 2 2" xfId="7462" xr:uid="{00000000-0005-0000-0000-00001D1D0000}"/>
    <cellStyle name="20% - Accent6 128 2 3" xfId="7463" xr:uid="{00000000-0005-0000-0000-00001E1D0000}"/>
    <cellStyle name="20% - Accent6 128 3" xfId="7464" xr:uid="{00000000-0005-0000-0000-00001F1D0000}"/>
    <cellStyle name="20% - Accent6 128 3 2" xfId="7465" xr:uid="{00000000-0005-0000-0000-0000201D0000}"/>
    <cellStyle name="20% - Accent6 128 4" xfId="7466" xr:uid="{00000000-0005-0000-0000-0000211D0000}"/>
    <cellStyle name="20% - Accent6 129" xfId="7467" xr:uid="{00000000-0005-0000-0000-0000221D0000}"/>
    <cellStyle name="20% - Accent6 129 2" xfId="7468" xr:uid="{00000000-0005-0000-0000-0000231D0000}"/>
    <cellStyle name="20% - Accent6 129 2 2" xfId="7469" xr:uid="{00000000-0005-0000-0000-0000241D0000}"/>
    <cellStyle name="20% - Accent6 129 2 2 2" xfId="7470" xr:uid="{00000000-0005-0000-0000-0000251D0000}"/>
    <cellStyle name="20% - Accent6 129 2 3" xfId="7471" xr:uid="{00000000-0005-0000-0000-0000261D0000}"/>
    <cellStyle name="20% - Accent6 129 3" xfId="7472" xr:uid="{00000000-0005-0000-0000-0000271D0000}"/>
    <cellStyle name="20% - Accent6 129 3 2" xfId="7473" xr:uid="{00000000-0005-0000-0000-0000281D0000}"/>
    <cellStyle name="20% - Accent6 129 4" xfId="7474" xr:uid="{00000000-0005-0000-0000-0000291D0000}"/>
    <cellStyle name="20% - Accent6 13" xfId="7475" xr:uid="{00000000-0005-0000-0000-00002A1D0000}"/>
    <cellStyle name="20% - Accent6 13 2" xfId="7476" xr:uid="{00000000-0005-0000-0000-00002B1D0000}"/>
    <cellStyle name="20% - Accent6 13 2 2" xfId="7477" xr:uid="{00000000-0005-0000-0000-00002C1D0000}"/>
    <cellStyle name="20% - Accent6 13 2 2 2" xfId="7478" xr:uid="{00000000-0005-0000-0000-00002D1D0000}"/>
    <cellStyle name="20% - Accent6 13 2 2 2 2" xfId="7479" xr:uid="{00000000-0005-0000-0000-00002E1D0000}"/>
    <cellStyle name="20% - Accent6 13 2 2 3" xfId="7480" xr:uid="{00000000-0005-0000-0000-00002F1D0000}"/>
    <cellStyle name="20% - Accent6 13 2 3" xfId="7481" xr:uid="{00000000-0005-0000-0000-0000301D0000}"/>
    <cellStyle name="20% - Accent6 13 2 3 2" xfId="7482" xr:uid="{00000000-0005-0000-0000-0000311D0000}"/>
    <cellStyle name="20% - Accent6 13 2 4" xfId="7483" xr:uid="{00000000-0005-0000-0000-0000321D0000}"/>
    <cellStyle name="20% - Accent6 13 3" xfId="7484" xr:uid="{00000000-0005-0000-0000-0000331D0000}"/>
    <cellStyle name="20% - Accent6 13 3 2" xfId="7485" xr:uid="{00000000-0005-0000-0000-0000341D0000}"/>
    <cellStyle name="20% - Accent6 13 3 2 2" xfId="7486" xr:uid="{00000000-0005-0000-0000-0000351D0000}"/>
    <cellStyle name="20% - Accent6 13 3 3" xfId="7487" xr:uid="{00000000-0005-0000-0000-0000361D0000}"/>
    <cellStyle name="20% - Accent6 13 4" xfId="7488" xr:uid="{00000000-0005-0000-0000-0000371D0000}"/>
    <cellStyle name="20% - Accent6 13 4 2" xfId="7489" xr:uid="{00000000-0005-0000-0000-0000381D0000}"/>
    <cellStyle name="20% - Accent6 13 5" xfId="7490" xr:uid="{00000000-0005-0000-0000-0000391D0000}"/>
    <cellStyle name="20% - Accent6 13_draft transactions report_052009_rvsd" xfId="7491" xr:uid="{00000000-0005-0000-0000-00003A1D0000}"/>
    <cellStyle name="20% - Accent6 130" xfId="7492" xr:uid="{00000000-0005-0000-0000-00003B1D0000}"/>
    <cellStyle name="20% - Accent6 130 2" xfId="7493" xr:uid="{00000000-0005-0000-0000-00003C1D0000}"/>
    <cellStyle name="20% - Accent6 130 2 2" xfId="7494" xr:uid="{00000000-0005-0000-0000-00003D1D0000}"/>
    <cellStyle name="20% - Accent6 130 2 2 2" xfId="7495" xr:uid="{00000000-0005-0000-0000-00003E1D0000}"/>
    <cellStyle name="20% - Accent6 130 2 3" xfId="7496" xr:uid="{00000000-0005-0000-0000-00003F1D0000}"/>
    <cellStyle name="20% - Accent6 130 3" xfId="7497" xr:uid="{00000000-0005-0000-0000-0000401D0000}"/>
    <cellStyle name="20% - Accent6 130 3 2" xfId="7498" xr:uid="{00000000-0005-0000-0000-0000411D0000}"/>
    <cellStyle name="20% - Accent6 130 4" xfId="7499" xr:uid="{00000000-0005-0000-0000-0000421D0000}"/>
    <cellStyle name="20% - Accent6 131" xfId="7500" xr:uid="{00000000-0005-0000-0000-0000431D0000}"/>
    <cellStyle name="20% - Accent6 131 2" xfId="7501" xr:uid="{00000000-0005-0000-0000-0000441D0000}"/>
    <cellStyle name="20% - Accent6 131 2 2" xfId="7502" xr:uid="{00000000-0005-0000-0000-0000451D0000}"/>
    <cellStyle name="20% - Accent6 131 2 2 2" xfId="7503" xr:uid="{00000000-0005-0000-0000-0000461D0000}"/>
    <cellStyle name="20% - Accent6 131 2 3" xfId="7504" xr:uid="{00000000-0005-0000-0000-0000471D0000}"/>
    <cellStyle name="20% - Accent6 131 3" xfId="7505" xr:uid="{00000000-0005-0000-0000-0000481D0000}"/>
    <cellStyle name="20% - Accent6 131 3 2" xfId="7506" xr:uid="{00000000-0005-0000-0000-0000491D0000}"/>
    <cellStyle name="20% - Accent6 131 4" xfId="7507" xr:uid="{00000000-0005-0000-0000-00004A1D0000}"/>
    <cellStyle name="20% - Accent6 132" xfId="7508" xr:uid="{00000000-0005-0000-0000-00004B1D0000}"/>
    <cellStyle name="20% - Accent6 132 2" xfId="7509" xr:uid="{00000000-0005-0000-0000-00004C1D0000}"/>
    <cellStyle name="20% - Accent6 132 2 2" xfId="7510" xr:uid="{00000000-0005-0000-0000-00004D1D0000}"/>
    <cellStyle name="20% - Accent6 132 2 2 2" xfId="7511" xr:uid="{00000000-0005-0000-0000-00004E1D0000}"/>
    <cellStyle name="20% - Accent6 132 2 3" xfId="7512" xr:uid="{00000000-0005-0000-0000-00004F1D0000}"/>
    <cellStyle name="20% - Accent6 132 3" xfId="7513" xr:uid="{00000000-0005-0000-0000-0000501D0000}"/>
    <cellStyle name="20% - Accent6 132 3 2" xfId="7514" xr:uid="{00000000-0005-0000-0000-0000511D0000}"/>
    <cellStyle name="20% - Accent6 132 4" xfId="7515" xr:uid="{00000000-0005-0000-0000-0000521D0000}"/>
    <cellStyle name="20% - Accent6 133" xfId="7516" xr:uid="{00000000-0005-0000-0000-0000531D0000}"/>
    <cellStyle name="20% - Accent6 133 2" xfId="7517" xr:uid="{00000000-0005-0000-0000-0000541D0000}"/>
    <cellStyle name="20% - Accent6 133 2 2" xfId="7518" xr:uid="{00000000-0005-0000-0000-0000551D0000}"/>
    <cellStyle name="20% - Accent6 133 2 2 2" xfId="7519" xr:uid="{00000000-0005-0000-0000-0000561D0000}"/>
    <cellStyle name="20% - Accent6 133 2 3" xfId="7520" xr:uid="{00000000-0005-0000-0000-0000571D0000}"/>
    <cellStyle name="20% - Accent6 133 3" xfId="7521" xr:uid="{00000000-0005-0000-0000-0000581D0000}"/>
    <cellStyle name="20% - Accent6 133 3 2" xfId="7522" xr:uid="{00000000-0005-0000-0000-0000591D0000}"/>
    <cellStyle name="20% - Accent6 133 4" xfId="7523" xr:uid="{00000000-0005-0000-0000-00005A1D0000}"/>
    <cellStyle name="20% - Accent6 134" xfId="7524" xr:uid="{00000000-0005-0000-0000-00005B1D0000}"/>
    <cellStyle name="20% - Accent6 134 2" xfId="7525" xr:uid="{00000000-0005-0000-0000-00005C1D0000}"/>
    <cellStyle name="20% - Accent6 134 2 2" xfId="7526" xr:uid="{00000000-0005-0000-0000-00005D1D0000}"/>
    <cellStyle name="20% - Accent6 134 2 2 2" xfId="7527" xr:uid="{00000000-0005-0000-0000-00005E1D0000}"/>
    <cellStyle name="20% - Accent6 134 2 3" xfId="7528" xr:uid="{00000000-0005-0000-0000-00005F1D0000}"/>
    <cellStyle name="20% - Accent6 134 3" xfId="7529" xr:uid="{00000000-0005-0000-0000-0000601D0000}"/>
    <cellStyle name="20% - Accent6 134 3 2" xfId="7530" xr:uid="{00000000-0005-0000-0000-0000611D0000}"/>
    <cellStyle name="20% - Accent6 134 4" xfId="7531" xr:uid="{00000000-0005-0000-0000-0000621D0000}"/>
    <cellStyle name="20% - Accent6 135" xfId="7532" xr:uid="{00000000-0005-0000-0000-0000631D0000}"/>
    <cellStyle name="20% - Accent6 136" xfId="7533" xr:uid="{00000000-0005-0000-0000-0000641D0000}"/>
    <cellStyle name="20% - Accent6 137" xfId="7534" xr:uid="{00000000-0005-0000-0000-0000651D0000}"/>
    <cellStyle name="20% - Accent6 138" xfId="7535" xr:uid="{00000000-0005-0000-0000-0000661D0000}"/>
    <cellStyle name="20% - Accent6 138 2" xfId="7536" xr:uid="{00000000-0005-0000-0000-0000671D0000}"/>
    <cellStyle name="20% - Accent6 138 2 2" xfId="7537" xr:uid="{00000000-0005-0000-0000-0000681D0000}"/>
    <cellStyle name="20% - Accent6 138 2 2 2" xfId="7538" xr:uid="{00000000-0005-0000-0000-0000691D0000}"/>
    <cellStyle name="20% - Accent6 138 2 3" xfId="7539" xr:uid="{00000000-0005-0000-0000-00006A1D0000}"/>
    <cellStyle name="20% - Accent6 138 3" xfId="7540" xr:uid="{00000000-0005-0000-0000-00006B1D0000}"/>
    <cellStyle name="20% - Accent6 138 3 2" xfId="7541" xr:uid="{00000000-0005-0000-0000-00006C1D0000}"/>
    <cellStyle name="20% - Accent6 138 4" xfId="7542" xr:uid="{00000000-0005-0000-0000-00006D1D0000}"/>
    <cellStyle name="20% - Accent6 139" xfId="7543" xr:uid="{00000000-0005-0000-0000-00006E1D0000}"/>
    <cellStyle name="20% - Accent6 139 2" xfId="7544" xr:uid="{00000000-0005-0000-0000-00006F1D0000}"/>
    <cellStyle name="20% - Accent6 139 2 2" xfId="7545" xr:uid="{00000000-0005-0000-0000-0000701D0000}"/>
    <cellStyle name="20% - Accent6 139 2 2 2" xfId="7546" xr:uid="{00000000-0005-0000-0000-0000711D0000}"/>
    <cellStyle name="20% - Accent6 139 2 3" xfId="7547" xr:uid="{00000000-0005-0000-0000-0000721D0000}"/>
    <cellStyle name="20% - Accent6 139 3" xfId="7548" xr:uid="{00000000-0005-0000-0000-0000731D0000}"/>
    <cellStyle name="20% - Accent6 139 3 2" xfId="7549" xr:uid="{00000000-0005-0000-0000-0000741D0000}"/>
    <cellStyle name="20% - Accent6 139 4" xfId="7550" xr:uid="{00000000-0005-0000-0000-0000751D0000}"/>
    <cellStyle name="20% - Accent6 14" xfId="7551" xr:uid="{00000000-0005-0000-0000-0000761D0000}"/>
    <cellStyle name="20% - Accent6 14 2" xfId="7552" xr:uid="{00000000-0005-0000-0000-0000771D0000}"/>
    <cellStyle name="20% - Accent6 14 2 2" xfId="7553" xr:uid="{00000000-0005-0000-0000-0000781D0000}"/>
    <cellStyle name="20% - Accent6 14 2 2 2" xfId="7554" xr:uid="{00000000-0005-0000-0000-0000791D0000}"/>
    <cellStyle name="20% - Accent6 14 2 2 2 2" xfId="7555" xr:uid="{00000000-0005-0000-0000-00007A1D0000}"/>
    <cellStyle name="20% - Accent6 14 2 2 3" xfId="7556" xr:uid="{00000000-0005-0000-0000-00007B1D0000}"/>
    <cellStyle name="20% - Accent6 14 2 3" xfId="7557" xr:uid="{00000000-0005-0000-0000-00007C1D0000}"/>
    <cellStyle name="20% - Accent6 14 2 3 2" xfId="7558" xr:uid="{00000000-0005-0000-0000-00007D1D0000}"/>
    <cellStyle name="20% - Accent6 14 2 4" xfId="7559" xr:uid="{00000000-0005-0000-0000-00007E1D0000}"/>
    <cellStyle name="20% - Accent6 14 3" xfId="7560" xr:uid="{00000000-0005-0000-0000-00007F1D0000}"/>
    <cellStyle name="20% - Accent6 14 3 2" xfId="7561" xr:uid="{00000000-0005-0000-0000-0000801D0000}"/>
    <cellStyle name="20% - Accent6 14 3 2 2" xfId="7562" xr:uid="{00000000-0005-0000-0000-0000811D0000}"/>
    <cellStyle name="20% - Accent6 14 3 3" xfId="7563" xr:uid="{00000000-0005-0000-0000-0000821D0000}"/>
    <cellStyle name="20% - Accent6 14 4" xfId="7564" xr:uid="{00000000-0005-0000-0000-0000831D0000}"/>
    <cellStyle name="20% - Accent6 14 4 2" xfId="7565" xr:uid="{00000000-0005-0000-0000-0000841D0000}"/>
    <cellStyle name="20% - Accent6 14 5" xfId="7566" xr:uid="{00000000-0005-0000-0000-0000851D0000}"/>
    <cellStyle name="20% - Accent6 14_draft transactions report_052009_rvsd" xfId="7567" xr:uid="{00000000-0005-0000-0000-0000861D0000}"/>
    <cellStyle name="20% - Accent6 140" xfId="7568" xr:uid="{00000000-0005-0000-0000-0000871D0000}"/>
    <cellStyle name="20% - Accent6 140 2" xfId="7569" xr:uid="{00000000-0005-0000-0000-0000881D0000}"/>
    <cellStyle name="20% - Accent6 140 2 2" xfId="7570" xr:uid="{00000000-0005-0000-0000-0000891D0000}"/>
    <cellStyle name="20% - Accent6 140 2 2 2" xfId="7571" xr:uid="{00000000-0005-0000-0000-00008A1D0000}"/>
    <cellStyle name="20% - Accent6 140 2 3" xfId="7572" xr:uid="{00000000-0005-0000-0000-00008B1D0000}"/>
    <cellStyle name="20% - Accent6 140 3" xfId="7573" xr:uid="{00000000-0005-0000-0000-00008C1D0000}"/>
    <cellStyle name="20% - Accent6 140 3 2" xfId="7574" xr:uid="{00000000-0005-0000-0000-00008D1D0000}"/>
    <cellStyle name="20% - Accent6 140 4" xfId="7575" xr:uid="{00000000-0005-0000-0000-00008E1D0000}"/>
    <cellStyle name="20% - Accent6 141" xfId="7576" xr:uid="{00000000-0005-0000-0000-00008F1D0000}"/>
    <cellStyle name="20% - Accent6 141 2" xfId="7577" xr:uid="{00000000-0005-0000-0000-0000901D0000}"/>
    <cellStyle name="20% - Accent6 141 2 2" xfId="7578" xr:uid="{00000000-0005-0000-0000-0000911D0000}"/>
    <cellStyle name="20% - Accent6 141 2 2 2" xfId="7579" xr:uid="{00000000-0005-0000-0000-0000921D0000}"/>
    <cellStyle name="20% - Accent6 141 2 3" xfId="7580" xr:uid="{00000000-0005-0000-0000-0000931D0000}"/>
    <cellStyle name="20% - Accent6 141 3" xfId="7581" xr:uid="{00000000-0005-0000-0000-0000941D0000}"/>
    <cellStyle name="20% - Accent6 141 3 2" xfId="7582" xr:uid="{00000000-0005-0000-0000-0000951D0000}"/>
    <cellStyle name="20% - Accent6 141 4" xfId="7583" xr:uid="{00000000-0005-0000-0000-0000961D0000}"/>
    <cellStyle name="20% - Accent6 142" xfId="7584" xr:uid="{00000000-0005-0000-0000-0000971D0000}"/>
    <cellStyle name="20% - Accent6 142 2" xfId="7585" xr:uid="{00000000-0005-0000-0000-0000981D0000}"/>
    <cellStyle name="20% - Accent6 142 2 2" xfId="7586" xr:uid="{00000000-0005-0000-0000-0000991D0000}"/>
    <cellStyle name="20% - Accent6 142 2 2 2" xfId="7587" xr:uid="{00000000-0005-0000-0000-00009A1D0000}"/>
    <cellStyle name="20% - Accent6 142 2 3" xfId="7588" xr:uid="{00000000-0005-0000-0000-00009B1D0000}"/>
    <cellStyle name="20% - Accent6 142 3" xfId="7589" xr:uid="{00000000-0005-0000-0000-00009C1D0000}"/>
    <cellStyle name="20% - Accent6 142 3 2" xfId="7590" xr:uid="{00000000-0005-0000-0000-00009D1D0000}"/>
    <cellStyle name="20% - Accent6 142 4" xfId="7591" xr:uid="{00000000-0005-0000-0000-00009E1D0000}"/>
    <cellStyle name="20% - Accent6 143" xfId="7592" xr:uid="{00000000-0005-0000-0000-00009F1D0000}"/>
    <cellStyle name="20% - Accent6 143 2" xfId="7593" xr:uid="{00000000-0005-0000-0000-0000A01D0000}"/>
    <cellStyle name="20% - Accent6 143 2 2" xfId="7594" xr:uid="{00000000-0005-0000-0000-0000A11D0000}"/>
    <cellStyle name="20% - Accent6 143 2 2 2" xfId="7595" xr:uid="{00000000-0005-0000-0000-0000A21D0000}"/>
    <cellStyle name="20% - Accent6 143 2 3" xfId="7596" xr:uid="{00000000-0005-0000-0000-0000A31D0000}"/>
    <cellStyle name="20% - Accent6 143 3" xfId="7597" xr:uid="{00000000-0005-0000-0000-0000A41D0000}"/>
    <cellStyle name="20% - Accent6 143 3 2" xfId="7598" xr:uid="{00000000-0005-0000-0000-0000A51D0000}"/>
    <cellStyle name="20% - Accent6 143 4" xfId="7599" xr:uid="{00000000-0005-0000-0000-0000A61D0000}"/>
    <cellStyle name="20% - Accent6 144" xfId="7600" xr:uid="{00000000-0005-0000-0000-0000A71D0000}"/>
    <cellStyle name="20% - Accent6 144 2" xfId="7601" xr:uid="{00000000-0005-0000-0000-0000A81D0000}"/>
    <cellStyle name="20% - Accent6 144 2 2" xfId="7602" xr:uid="{00000000-0005-0000-0000-0000A91D0000}"/>
    <cellStyle name="20% - Accent6 144 2 2 2" xfId="7603" xr:uid="{00000000-0005-0000-0000-0000AA1D0000}"/>
    <cellStyle name="20% - Accent6 144 2 3" xfId="7604" xr:uid="{00000000-0005-0000-0000-0000AB1D0000}"/>
    <cellStyle name="20% - Accent6 144 3" xfId="7605" xr:uid="{00000000-0005-0000-0000-0000AC1D0000}"/>
    <cellStyle name="20% - Accent6 144 3 2" xfId="7606" xr:uid="{00000000-0005-0000-0000-0000AD1D0000}"/>
    <cellStyle name="20% - Accent6 144 4" xfId="7607" xr:uid="{00000000-0005-0000-0000-0000AE1D0000}"/>
    <cellStyle name="20% - Accent6 145" xfId="7608" xr:uid="{00000000-0005-0000-0000-0000AF1D0000}"/>
    <cellStyle name="20% - Accent6 145 2" xfId="7609" xr:uid="{00000000-0005-0000-0000-0000B01D0000}"/>
    <cellStyle name="20% - Accent6 145 2 2" xfId="7610" xr:uid="{00000000-0005-0000-0000-0000B11D0000}"/>
    <cellStyle name="20% - Accent6 145 2 2 2" xfId="7611" xr:uid="{00000000-0005-0000-0000-0000B21D0000}"/>
    <cellStyle name="20% - Accent6 145 2 3" xfId="7612" xr:uid="{00000000-0005-0000-0000-0000B31D0000}"/>
    <cellStyle name="20% - Accent6 145 3" xfId="7613" xr:uid="{00000000-0005-0000-0000-0000B41D0000}"/>
    <cellStyle name="20% - Accent6 145 3 2" xfId="7614" xr:uid="{00000000-0005-0000-0000-0000B51D0000}"/>
    <cellStyle name="20% - Accent6 145 4" xfId="7615" xr:uid="{00000000-0005-0000-0000-0000B61D0000}"/>
    <cellStyle name="20% - Accent6 146" xfId="7616" xr:uid="{00000000-0005-0000-0000-0000B71D0000}"/>
    <cellStyle name="20% - Accent6 146 2" xfId="7617" xr:uid="{00000000-0005-0000-0000-0000B81D0000}"/>
    <cellStyle name="20% - Accent6 146 2 2" xfId="7618" xr:uid="{00000000-0005-0000-0000-0000B91D0000}"/>
    <cellStyle name="20% - Accent6 146 2 2 2" xfId="7619" xr:uid="{00000000-0005-0000-0000-0000BA1D0000}"/>
    <cellStyle name="20% - Accent6 146 2 3" xfId="7620" xr:uid="{00000000-0005-0000-0000-0000BB1D0000}"/>
    <cellStyle name="20% - Accent6 146 3" xfId="7621" xr:uid="{00000000-0005-0000-0000-0000BC1D0000}"/>
    <cellStyle name="20% - Accent6 146 3 2" xfId="7622" xr:uid="{00000000-0005-0000-0000-0000BD1D0000}"/>
    <cellStyle name="20% - Accent6 146 4" xfId="7623" xr:uid="{00000000-0005-0000-0000-0000BE1D0000}"/>
    <cellStyle name="20% - Accent6 147" xfId="7624" xr:uid="{00000000-0005-0000-0000-0000BF1D0000}"/>
    <cellStyle name="20% - Accent6 148" xfId="7625" xr:uid="{00000000-0005-0000-0000-0000C01D0000}"/>
    <cellStyle name="20% - Accent6 149" xfId="7626" xr:uid="{00000000-0005-0000-0000-0000C11D0000}"/>
    <cellStyle name="20% - Accent6 15" xfId="7627" xr:uid="{00000000-0005-0000-0000-0000C21D0000}"/>
    <cellStyle name="20% - Accent6 15 2" xfId="7628" xr:uid="{00000000-0005-0000-0000-0000C31D0000}"/>
    <cellStyle name="20% - Accent6 15 2 2" xfId="7629" xr:uid="{00000000-0005-0000-0000-0000C41D0000}"/>
    <cellStyle name="20% - Accent6 15 2 2 2" xfId="7630" xr:uid="{00000000-0005-0000-0000-0000C51D0000}"/>
    <cellStyle name="20% - Accent6 15 2 2 2 2" xfId="7631" xr:uid="{00000000-0005-0000-0000-0000C61D0000}"/>
    <cellStyle name="20% - Accent6 15 2 2 3" xfId="7632" xr:uid="{00000000-0005-0000-0000-0000C71D0000}"/>
    <cellStyle name="20% - Accent6 15 2 3" xfId="7633" xr:uid="{00000000-0005-0000-0000-0000C81D0000}"/>
    <cellStyle name="20% - Accent6 15 2 3 2" xfId="7634" xr:uid="{00000000-0005-0000-0000-0000C91D0000}"/>
    <cellStyle name="20% - Accent6 15 2 4" xfId="7635" xr:uid="{00000000-0005-0000-0000-0000CA1D0000}"/>
    <cellStyle name="20% - Accent6 15 3" xfId="7636" xr:uid="{00000000-0005-0000-0000-0000CB1D0000}"/>
    <cellStyle name="20% - Accent6 15 3 2" xfId="7637" xr:uid="{00000000-0005-0000-0000-0000CC1D0000}"/>
    <cellStyle name="20% - Accent6 15 3 2 2" xfId="7638" xr:uid="{00000000-0005-0000-0000-0000CD1D0000}"/>
    <cellStyle name="20% - Accent6 15 3 3" xfId="7639" xr:uid="{00000000-0005-0000-0000-0000CE1D0000}"/>
    <cellStyle name="20% - Accent6 15 4" xfId="7640" xr:uid="{00000000-0005-0000-0000-0000CF1D0000}"/>
    <cellStyle name="20% - Accent6 15 4 2" xfId="7641" xr:uid="{00000000-0005-0000-0000-0000D01D0000}"/>
    <cellStyle name="20% - Accent6 15 5" xfId="7642" xr:uid="{00000000-0005-0000-0000-0000D11D0000}"/>
    <cellStyle name="20% - Accent6 15_draft transactions report_052009_rvsd" xfId="7643" xr:uid="{00000000-0005-0000-0000-0000D21D0000}"/>
    <cellStyle name="20% - Accent6 150" xfId="7644" xr:uid="{00000000-0005-0000-0000-0000D31D0000}"/>
    <cellStyle name="20% - Accent6 151" xfId="7645" xr:uid="{00000000-0005-0000-0000-0000D41D0000}"/>
    <cellStyle name="20% - Accent6 152" xfId="7646" xr:uid="{00000000-0005-0000-0000-0000D51D0000}"/>
    <cellStyle name="20% - Accent6 153" xfId="7647" xr:uid="{00000000-0005-0000-0000-0000D61D0000}"/>
    <cellStyle name="20% - Accent6 153 2" xfId="7648" xr:uid="{00000000-0005-0000-0000-0000D71D0000}"/>
    <cellStyle name="20% - Accent6 153 2 2" xfId="7649" xr:uid="{00000000-0005-0000-0000-0000D81D0000}"/>
    <cellStyle name="20% - Accent6 153 3" xfId="7650" xr:uid="{00000000-0005-0000-0000-0000D91D0000}"/>
    <cellStyle name="20% - Accent6 154" xfId="7651" xr:uid="{00000000-0005-0000-0000-0000DA1D0000}"/>
    <cellStyle name="20% - Accent6 154 2" xfId="7652" xr:uid="{00000000-0005-0000-0000-0000DB1D0000}"/>
    <cellStyle name="20% - Accent6 155" xfId="7653" xr:uid="{00000000-0005-0000-0000-0000DC1D0000}"/>
    <cellStyle name="20% - Accent6 16" xfId="7654" xr:uid="{00000000-0005-0000-0000-0000DD1D0000}"/>
    <cellStyle name="20% - Accent6 16 2" xfId="7655" xr:uid="{00000000-0005-0000-0000-0000DE1D0000}"/>
    <cellStyle name="20% - Accent6 16 2 2" xfId="7656" xr:uid="{00000000-0005-0000-0000-0000DF1D0000}"/>
    <cellStyle name="20% - Accent6 16 2 2 2" xfId="7657" xr:uid="{00000000-0005-0000-0000-0000E01D0000}"/>
    <cellStyle name="20% - Accent6 16 2 2 2 2" xfId="7658" xr:uid="{00000000-0005-0000-0000-0000E11D0000}"/>
    <cellStyle name="20% - Accent6 16 2 2 3" xfId="7659" xr:uid="{00000000-0005-0000-0000-0000E21D0000}"/>
    <cellStyle name="20% - Accent6 16 2 3" xfId="7660" xr:uid="{00000000-0005-0000-0000-0000E31D0000}"/>
    <cellStyle name="20% - Accent6 16 2 3 2" xfId="7661" xr:uid="{00000000-0005-0000-0000-0000E41D0000}"/>
    <cellStyle name="20% - Accent6 16 2 4" xfId="7662" xr:uid="{00000000-0005-0000-0000-0000E51D0000}"/>
    <cellStyle name="20% - Accent6 16 3" xfId="7663" xr:uid="{00000000-0005-0000-0000-0000E61D0000}"/>
    <cellStyle name="20% - Accent6 16 3 2" xfId="7664" xr:uid="{00000000-0005-0000-0000-0000E71D0000}"/>
    <cellStyle name="20% - Accent6 16 3 2 2" xfId="7665" xr:uid="{00000000-0005-0000-0000-0000E81D0000}"/>
    <cellStyle name="20% - Accent6 16 3 3" xfId="7666" xr:uid="{00000000-0005-0000-0000-0000E91D0000}"/>
    <cellStyle name="20% - Accent6 16 4" xfId="7667" xr:uid="{00000000-0005-0000-0000-0000EA1D0000}"/>
    <cellStyle name="20% - Accent6 16 4 2" xfId="7668" xr:uid="{00000000-0005-0000-0000-0000EB1D0000}"/>
    <cellStyle name="20% - Accent6 16 5" xfId="7669" xr:uid="{00000000-0005-0000-0000-0000EC1D0000}"/>
    <cellStyle name="20% - Accent6 16_draft transactions report_052009_rvsd" xfId="7670" xr:uid="{00000000-0005-0000-0000-0000ED1D0000}"/>
    <cellStyle name="20% - Accent6 17" xfId="7671" xr:uid="{00000000-0005-0000-0000-0000EE1D0000}"/>
    <cellStyle name="20% - Accent6 17 2" xfId="7672" xr:uid="{00000000-0005-0000-0000-0000EF1D0000}"/>
    <cellStyle name="20% - Accent6 17 2 2" xfId="7673" xr:uid="{00000000-0005-0000-0000-0000F01D0000}"/>
    <cellStyle name="20% - Accent6 17 2 2 2" xfId="7674" xr:uid="{00000000-0005-0000-0000-0000F11D0000}"/>
    <cellStyle name="20% - Accent6 17 2 2 2 2" xfId="7675" xr:uid="{00000000-0005-0000-0000-0000F21D0000}"/>
    <cellStyle name="20% - Accent6 17 2 2 3" xfId="7676" xr:uid="{00000000-0005-0000-0000-0000F31D0000}"/>
    <cellStyle name="20% - Accent6 17 2 3" xfId="7677" xr:uid="{00000000-0005-0000-0000-0000F41D0000}"/>
    <cellStyle name="20% - Accent6 17 2 3 2" xfId="7678" xr:uid="{00000000-0005-0000-0000-0000F51D0000}"/>
    <cellStyle name="20% - Accent6 17 2 4" xfId="7679" xr:uid="{00000000-0005-0000-0000-0000F61D0000}"/>
    <cellStyle name="20% - Accent6 17 3" xfId="7680" xr:uid="{00000000-0005-0000-0000-0000F71D0000}"/>
    <cellStyle name="20% - Accent6 17 3 2" xfId="7681" xr:uid="{00000000-0005-0000-0000-0000F81D0000}"/>
    <cellStyle name="20% - Accent6 17 3 2 2" xfId="7682" xr:uid="{00000000-0005-0000-0000-0000F91D0000}"/>
    <cellStyle name="20% - Accent6 17 3 3" xfId="7683" xr:uid="{00000000-0005-0000-0000-0000FA1D0000}"/>
    <cellStyle name="20% - Accent6 17 4" xfId="7684" xr:uid="{00000000-0005-0000-0000-0000FB1D0000}"/>
    <cellStyle name="20% - Accent6 17 4 2" xfId="7685" xr:uid="{00000000-0005-0000-0000-0000FC1D0000}"/>
    <cellStyle name="20% - Accent6 17 5" xfId="7686" xr:uid="{00000000-0005-0000-0000-0000FD1D0000}"/>
    <cellStyle name="20% - Accent6 17_draft transactions report_052009_rvsd" xfId="7687" xr:uid="{00000000-0005-0000-0000-0000FE1D0000}"/>
    <cellStyle name="20% - Accent6 18" xfId="7688" xr:uid="{00000000-0005-0000-0000-0000FF1D0000}"/>
    <cellStyle name="20% - Accent6 18 2" xfId="7689" xr:uid="{00000000-0005-0000-0000-0000001E0000}"/>
    <cellStyle name="20% - Accent6 18 2 2" xfId="7690" xr:uid="{00000000-0005-0000-0000-0000011E0000}"/>
    <cellStyle name="20% - Accent6 18 2 2 2" xfId="7691" xr:uid="{00000000-0005-0000-0000-0000021E0000}"/>
    <cellStyle name="20% - Accent6 18 2 2 2 2" xfId="7692" xr:uid="{00000000-0005-0000-0000-0000031E0000}"/>
    <cellStyle name="20% - Accent6 18 2 2 3" xfId="7693" xr:uid="{00000000-0005-0000-0000-0000041E0000}"/>
    <cellStyle name="20% - Accent6 18 2 3" xfId="7694" xr:uid="{00000000-0005-0000-0000-0000051E0000}"/>
    <cellStyle name="20% - Accent6 18 2 3 2" xfId="7695" xr:uid="{00000000-0005-0000-0000-0000061E0000}"/>
    <cellStyle name="20% - Accent6 18 2 4" xfId="7696" xr:uid="{00000000-0005-0000-0000-0000071E0000}"/>
    <cellStyle name="20% - Accent6 18 3" xfId="7697" xr:uid="{00000000-0005-0000-0000-0000081E0000}"/>
    <cellStyle name="20% - Accent6 18 3 2" xfId="7698" xr:uid="{00000000-0005-0000-0000-0000091E0000}"/>
    <cellStyle name="20% - Accent6 18 3 2 2" xfId="7699" xr:uid="{00000000-0005-0000-0000-00000A1E0000}"/>
    <cellStyle name="20% - Accent6 18 3 3" xfId="7700" xr:uid="{00000000-0005-0000-0000-00000B1E0000}"/>
    <cellStyle name="20% - Accent6 18 4" xfId="7701" xr:uid="{00000000-0005-0000-0000-00000C1E0000}"/>
    <cellStyle name="20% - Accent6 18 4 2" xfId="7702" xr:uid="{00000000-0005-0000-0000-00000D1E0000}"/>
    <cellStyle name="20% - Accent6 18 5" xfId="7703" xr:uid="{00000000-0005-0000-0000-00000E1E0000}"/>
    <cellStyle name="20% - Accent6 18_draft transactions report_052009_rvsd" xfId="7704" xr:uid="{00000000-0005-0000-0000-00000F1E0000}"/>
    <cellStyle name="20% - Accent6 19" xfId="7705" xr:uid="{00000000-0005-0000-0000-0000101E0000}"/>
    <cellStyle name="20% - Accent6 19 2" xfId="7706" xr:uid="{00000000-0005-0000-0000-0000111E0000}"/>
    <cellStyle name="20% - Accent6 19 2 2" xfId="7707" xr:uid="{00000000-0005-0000-0000-0000121E0000}"/>
    <cellStyle name="20% - Accent6 19 2 2 2" xfId="7708" xr:uid="{00000000-0005-0000-0000-0000131E0000}"/>
    <cellStyle name="20% - Accent6 19 2 2 2 2" xfId="7709" xr:uid="{00000000-0005-0000-0000-0000141E0000}"/>
    <cellStyle name="20% - Accent6 19 2 2 3" xfId="7710" xr:uid="{00000000-0005-0000-0000-0000151E0000}"/>
    <cellStyle name="20% - Accent6 19 2 3" xfId="7711" xr:uid="{00000000-0005-0000-0000-0000161E0000}"/>
    <cellStyle name="20% - Accent6 19 2 3 2" xfId="7712" xr:uid="{00000000-0005-0000-0000-0000171E0000}"/>
    <cellStyle name="20% - Accent6 19 2 4" xfId="7713" xr:uid="{00000000-0005-0000-0000-0000181E0000}"/>
    <cellStyle name="20% - Accent6 19 3" xfId="7714" xr:uid="{00000000-0005-0000-0000-0000191E0000}"/>
    <cellStyle name="20% - Accent6 19 3 2" xfId="7715" xr:uid="{00000000-0005-0000-0000-00001A1E0000}"/>
    <cellStyle name="20% - Accent6 19 3 2 2" xfId="7716" xr:uid="{00000000-0005-0000-0000-00001B1E0000}"/>
    <cellStyle name="20% - Accent6 19 3 3" xfId="7717" xr:uid="{00000000-0005-0000-0000-00001C1E0000}"/>
    <cellStyle name="20% - Accent6 19 4" xfId="7718" xr:uid="{00000000-0005-0000-0000-00001D1E0000}"/>
    <cellStyle name="20% - Accent6 19 4 2" xfId="7719" xr:uid="{00000000-0005-0000-0000-00001E1E0000}"/>
    <cellStyle name="20% - Accent6 19 5" xfId="7720" xr:uid="{00000000-0005-0000-0000-00001F1E0000}"/>
    <cellStyle name="20% - Accent6 19_draft transactions report_052009_rvsd" xfId="7721" xr:uid="{00000000-0005-0000-0000-0000201E0000}"/>
    <cellStyle name="20% - Accent6 2" xfId="7722" xr:uid="{00000000-0005-0000-0000-0000211E0000}"/>
    <cellStyle name="20% - Accent6 2 2" xfId="7723" xr:uid="{00000000-0005-0000-0000-0000221E0000}"/>
    <cellStyle name="20% - Accent6 2 2 2" xfId="7724" xr:uid="{00000000-0005-0000-0000-0000231E0000}"/>
    <cellStyle name="20% - Accent6 2 2 2 2" xfId="7725" xr:uid="{00000000-0005-0000-0000-0000241E0000}"/>
    <cellStyle name="20% - Accent6 2 2 2 2 2" xfId="7726" xr:uid="{00000000-0005-0000-0000-0000251E0000}"/>
    <cellStyle name="20% - Accent6 2 2 2 2 2 2" xfId="7727" xr:uid="{00000000-0005-0000-0000-0000261E0000}"/>
    <cellStyle name="20% - Accent6 2 2 2 2 3" xfId="7728" xr:uid="{00000000-0005-0000-0000-0000271E0000}"/>
    <cellStyle name="20% - Accent6 2 2 2 3" xfId="7729" xr:uid="{00000000-0005-0000-0000-0000281E0000}"/>
    <cellStyle name="20% - Accent6 2 2 2 3 2" xfId="7730" xr:uid="{00000000-0005-0000-0000-0000291E0000}"/>
    <cellStyle name="20% - Accent6 2 2 2 4" xfId="7731" xr:uid="{00000000-0005-0000-0000-00002A1E0000}"/>
    <cellStyle name="20% - Accent6 2 2 3" xfId="7732" xr:uid="{00000000-0005-0000-0000-00002B1E0000}"/>
    <cellStyle name="20% - Accent6 2 2 3 2" xfId="7733" xr:uid="{00000000-0005-0000-0000-00002C1E0000}"/>
    <cellStyle name="20% - Accent6 2 2 3 2 2" xfId="7734" xr:uid="{00000000-0005-0000-0000-00002D1E0000}"/>
    <cellStyle name="20% - Accent6 2 2 3 3" xfId="7735" xr:uid="{00000000-0005-0000-0000-00002E1E0000}"/>
    <cellStyle name="20% - Accent6 2 2 4" xfId="7736" xr:uid="{00000000-0005-0000-0000-00002F1E0000}"/>
    <cellStyle name="20% - Accent6 2 2 4 2" xfId="7737" xr:uid="{00000000-0005-0000-0000-0000301E0000}"/>
    <cellStyle name="20% - Accent6 2 2 5" xfId="7738" xr:uid="{00000000-0005-0000-0000-0000311E0000}"/>
    <cellStyle name="20% - Accent6 2 2_draft transactions report_052009_rvsd" xfId="7739" xr:uid="{00000000-0005-0000-0000-0000321E0000}"/>
    <cellStyle name="20% - Accent6 2 3" xfId="7740" xr:uid="{00000000-0005-0000-0000-0000331E0000}"/>
    <cellStyle name="20% - Accent6 2 3 2" xfId="7741" xr:uid="{00000000-0005-0000-0000-0000341E0000}"/>
    <cellStyle name="20% - Accent6 2 3 2 2" xfId="7742" xr:uid="{00000000-0005-0000-0000-0000351E0000}"/>
    <cellStyle name="20% - Accent6 2 3 2 2 2" xfId="7743" xr:uid="{00000000-0005-0000-0000-0000361E0000}"/>
    <cellStyle name="20% - Accent6 2 3 2 3" xfId="7744" xr:uid="{00000000-0005-0000-0000-0000371E0000}"/>
    <cellStyle name="20% - Accent6 2 3 3" xfId="7745" xr:uid="{00000000-0005-0000-0000-0000381E0000}"/>
    <cellStyle name="20% - Accent6 2 3 3 2" xfId="7746" xr:uid="{00000000-0005-0000-0000-0000391E0000}"/>
    <cellStyle name="20% - Accent6 2 3 4" xfId="7747" xr:uid="{00000000-0005-0000-0000-00003A1E0000}"/>
    <cellStyle name="20% - Accent6 2 4" xfId="7748" xr:uid="{00000000-0005-0000-0000-00003B1E0000}"/>
    <cellStyle name="20% - Accent6 2 4 2" xfId="7749" xr:uid="{00000000-0005-0000-0000-00003C1E0000}"/>
    <cellStyle name="20% - Accent6 2 4 2 2" xfId="7750" xr:uid="{00000000-0005-0000-0000-00003D1E0000}"/>
    <cellStyle name="20% - Accent6 2 4 3" xfId="7751" xr:uid="{00000000-0005-0000-0000-00003E1E0000}"/>
    <cellStyle name="20% - Accent6 2 5" xfId="7752" xr:uid="{00000000-0005-0000-0000-00003F1E0000}"/>
    <cellStyle name="20% - Accent6 2 5 2" xfId="7753" xr:uid="{00000000-0005-0000-0000-0000401E0000}"/>
    <cellStyle name="20% - Accent6 2 6" xfId="7754" xr:uid="{00000000-0005-0000-0000-0000411E0000}"/>
    <cellStyle name="20% - Accent6 2_draft transactions report_052009_rvsd" xfId="7755" xr:uid="{00000000-0005-0000-0000-0000421E0000}"/>
    <cellStyle name="20% - Accent6 20" xfId="7756" xr:uid="{00000000-0005-0000-0000-0000431E0000}"/>
    <cellStyle name="20% - Accent6 20 2" xfId="7757" xr:uid="{00000000-0005-0000-0000-0000441E0000}"/>
    <cellStyle name="20% - Accent6 20 2 2" xfId="7758" xr:uid="{00000000-0005-0000-0000-0000451E0000}"/>
    <cellStyle name="20% - Accent6 20 2 2 2" xfId="7759" xr:uid="{00000000-0005-0000-0000-0000461E0000}"/>
    <cellStyle name="20% - Accent6 20 2 2 2 2" xfId="7760" xr:uid="{00000000-0005-0000-0000-0000471E0000}"/>
    <cellStyle name="20% - Accent6 20 2 2 3" xfId="7761" xr:uid="{00000000-0005-0000-0000-0000481E0000}"/>
    <cellStyle name="20% - Accent6 20 2 3" xfId="7762" xr:uid="{00000000-0005-0000-0000-0000491E0000}"/>
    <cellStyle name="20% - Accent6 20 2 3 2" xfId="7763" xr:uid="{00000000-0005-0000-0000-00004A1E0000}"/>
    <cellStyle name="20% - Accent6 20 2 4" xfId="7764" xr:uid="{00000000-0005-0000-0000-00004B1E0000}"/>
    <cellStyle name="20% - Accent6 20 3" xfId="7765" xr:uid="{00000000-0005-0000-0000-00004C1E0000}"/>
    <cellStyle name="20% - Accent6 20 3 2" xfId="7766" xr:uid="{00000000-0005-0000-0000-00004D1E0000}"/>
    <cellStyle name="20% - Accent6 20 3 2 2" xfId="7767" xr:uid="{00000000-0005-0000-0000-00004E1E0000}"/>
    <cellStyle name="20% - Accent6 20 3 3" xfId="7768" xr:uid="{00000000-0005-0000-0000-00004F1E0000}"/>
    <cellStyle name="20% - Accent6 20 4" xfId="7769" xr:uid="{00000000-0005-0000-0000-0000501E0000}"/>
    <cellStyle name="20% - Accent6 20 4 2" xfId="7770" xr:uid="{00000000-0005-0000-0000-0000511E0000}"/>
    <cellStyle name="20% - Accent6 20 5" xfId="7771" xr:uid="{00000000-0005-0000-0000-0000521E0000}"/>
    <cellStyle name="20% - Accent6 20_draft transactions report_052009_rvsd" xfId="7772" xr:uid="{00000000-0005-0000-0000-0000531E0000}"/>
    <cellStyle name="20% - Accent6 21" xfId="7773" xr:uid="{00000000-0005-0000-0000-0000541E0000}"/>
    <cellStyle name="20% - Accent6 21 2" xfId="7774" xr:uid="{00000000-0005-0000-0000-0000551E0000}"/>
    <cellStyle name="20% - Accent6 21 2 2" xfId="7775" xr:uid="{00000000-0005-0000-0000-0000561E0000}"/>
    <cellStyle name="20% - Accent6 21 2 2 2" xfId="7776" xr:uid="{00000000-0005-0000-0000-0000571E0000}"/>
    <cellStyle name="20% - Accent6 21 2 2 2 2" xfId="7777" xr:uid="{00000000-0005-0000-0000-0000581E0000}"/>
    <cellStyle name="20% - Accent6 21 2 2 3" xfId="7778" xr:uid="{00000000-0005-0000-0000-0000591E0000}"/>
    <cellStyle name="20% - Accent6 21 2 3" xfId="7779" xr:uid="{00000000-0005-0000-0000-00005A1E0000}"/>
    <cellStyle name="20% - Accent6 21 2 3 2" xfId="7780" xr:uid="{00000000-0005-0000-0000-00005B1E0000}"/>
    <cellStyle name="20% - Accent6 21 2 4" xfId="7781" xr:uid="{00000000-0005-0000-0000-00005C1E0000}"/>
    <cellStyle name="20% - Accent6 21 3" xfId="7782" xr:uid="{00000000-0005-0000-0000-00005D1E0000}"/>
    <cellStyle name="20% - Accent6 21 3 2" xfId="7783" xr:uid="{00000000-0005-0000-0000-00005E1E0000}"/>
    <cellStyle name="20% - Accent6 21 3 2 2" xfId="7784" xr:uid="{00000000-0005-0000-0000-00005F1E0000}"/>
    <cellStyle name="20% - Accent6 21 3 3" xfId="7785" xr:uid="{00000000-0005-0000-0000-0000601E0000}"/>
    <cellStyle name="20% - Accent6 21 4" xfId="7786" xr:uid="{00000000-0005-0000-0000-0000611E0000}"/>
    <cellStyle name="20% - Accent6 21 4 2" xfId="7787" xr:uid="{00000000-0005-0000-0000-0000621E0000}"/>
    <cellStyle name="20% - Accent6 21 5" xfId="7788" xr:uid="{00000000-0005-0000-0000-0000631E0000}"/>
    <cellStyle name="20% - Accent6 21_draft transactions report_052009_rvsd" xfId="7789" xr:uid="{00000000-0005-0000-0000-0000641E0000}"/>
    <cellStyle name="20% - Accent6 22" xfId="7790" xr:uid="{00000000-0005-0000-0000-0000651E0000}"/>
    <cellStyle name="20% - Accent6 22 2" xfId="7791" xr:uid="{00000000-0005-0000-0000-0000661E0000}"/>
    <cellStyle name="20% - Accent6 22 2 2" xfId="7792" xr:uid="{00000000-0005-0000-0000-0000671E0000}"/>
    <cellStyle name="20% - Accent6 22 2 2 2" xfId="7793" xr:uid="{00000000-0005-0000-0000-0000681E0000}"/>
    <cellStyle name="20% - Accent6 22 2 2 2 2" xfId="7794" xr:uid="{00000000-0005-0000-0000-0000691E0000}"/>
    <cellStyle name="20% - Accent6 22 2 2 3" xfId="7795" xr:uid="{00000000-0005-0000-0000-00006A1E0000}"/>
    <cellStyle name="20% - Accent6 22 2 3" xfId="7796" xr:uid="{00000000-0005-0000-0000-00006B1E0000}"/>
    <cellStyle name="20% - Accent6 22 2 3 2" xfId="7797" xr:uid="{00000000-0005-0000-0000-00006C1E0000}"/>
    <cellStyle name="20% - Accent6 22 2 4" xfId="7798" xr:uid="{00000000-0005-0000-0000-00006D1E0000}"/>
    <cellStyle name="20% - Accent6 22 3" xfId="7799" xr:uid="{00000000-0005-0000-0000-00006E1E0000}"/>
    <cellStyle name="20% - Accent6 22 3 2" xfId="7800" xr:uid="{00000000-0005-0000-0000-00006F1E0000}"/>
    <cellStyle name="20% - Accent6 22 3 2 2" xfId="7801" xr:uid="{00000000-0005-0000-0000-0000701E0000}"/>
    <cellStyle name="20% - Accent6 22 3 3" xfId="7802" xr:uid="{00000000-0005-0000-0000-0000711E0000}"/>
    <cellStyle name="20% - Accent6 22 4" xfId="7803" xr:uid="{00000000-0005-0000-0000-0000721E0000}"/>
    <cellStyle name="20% - Accent6 22 4 2" xfId="7804" xr:uid="{00000000-0005-0000-0000-0000731E0000}"/>
    <cellStyle name="20% - Accent6 22 5" xfId="7805" xr:uid="{00000000-0005-0000-0000-0000741E0000}"/>
    <cellStyle name="20% - Accent6 22_draft transactions report_052009_rvsd" xfId="7806" xr:uid="{00000000-0005-0000-0000-0000751E0000}"/>
    <cellStyle name="20% - Accent6 23" xfId="7807" xr:uid="{00000000-0005-0000-0000-0000761E0000}"/>
    <cellStyle name="20% - Accent6 23 2" xfId="7808" xr:uid="{00000000-0005-0000-0000-0000771E0000}"/>
    <cellStyle name="20% - Accent6 23 2 2" xfId="7809" xr:uid="{00000000-0005-0000-0000-0000781E0000}"/>
    <cellStyle name="20% - Accent6 23 2 2 2" xfId="7810" xr:uid="{00000000-0005-0000-0000-0000791E0000}"/>
    <cellStyle name="20% - Accent6 23 2 2 2 2" xfId="7811" xr:uid="{00000000-0005-0000-0000-00007A1E0000}"/>
    <cellStyle name="20% - Accent6 23 2 2 3" xfId="7812" xr:uid="{00000000-0005-0000-0000-00007B1E0000}"/>
    <cellStyle name="20% - Accent6 23 2 3" xfId="7813" xr:uid="{00000000-0005-0000-0000-00007C1E0000}"/>
    <cellStyle name="20% - Accent6 23 2 3 2" xfId="7814" xr:uid="{00000000-0005-0000-0000-00007D1E0000}"/>
    <cellStyle name="20% - Accent6 23 2 4" xfId="7815" xr:uid="{00000000-0005-0000-0000-00007E1E0000}"/>
    <cellStyle name="20% - Accent6 23 3" xfId="7816" xr:uid="{00000000-0005-0000-0000-00007F1E0000}"/>
    <cellStyle name="20% - Accent6 23 3 2" xfId="7817" xr:uid="{00000000-0005-0000-0000-0000801E0000}"/>
    <cellStyle name="20% - Accent6 23 3 2 2" xfId="7818" xr:uid="{00000000-0005-0000-0000-0000811E0000}"/>
    <cellStyle name="20% - Accent6 23 3 3" xfId="7819" xr:uid="{00000000-0005-0000-0000-0000821E0000}"/>
    <cellStyle name="20% - Accent6 23 4" xfId="7820" xr:uid="{00000000-0005-0000-0000-0000831E0000}"/>
    <cellStyle name="20% - Accent6 23 4 2" xfId="7821" xr:uid="{00000000-0005-0000-0000-0000841E0000}"/>
    <cellStyle name="20% - Accent6 23 5" xfId="7822" xr:uid="{00000000-0005-0000-0000-0000851E0000}"/>
    <cellStyle name="20% - Accent6 23_draft transactions report_052009_rvsd" xfId="7823" xr:uid="{00000000-0005-0000-0000-0000861E0000}"/>
    <cellStyle name="20% - Accent6 24" xfId="7824" xr:uid="{00000000-0005-0000-0000-0000871E0000}"/>
    <cellStyle name="20% - Accent6 24 2" xfId="7825" xr:uid="{00000000-0005-0000-0000-0000881E0000}"/>
    <cellStyle name="20% - Accent6 24 2 2" xfId="7826" xr:uid="{00000000-0005-0000-0000-0000891E0000}"/>
    <cellStyle name="20% - Accent6 24 2 2 2" xfId="7827" xr:uid="{00000000-0005-0000-0000-00008A1E0000}"/>
    <cellStyle name="20% - Accent6 24 2 2 2 2" xfId="7828" xr:uid="{00000000-0005-0000-0000-00008B1E0000}"/>
    <cellStyle name="20% - Accent6 24 2 2 3" xfId="7829" xr:uid="{00000000-0005-0000-0000-00008C1E0000}"/>
    <cellStyle name="20% - Accent6 24 2 3" xfId="7830" xr:uid="{00000000-0005-0000-0000-00008D1E0000}"/>
    <cellStyle name="20% - Accent6 24 2 3 2" xfId="7831" xr:uid="{00000000-0005-0000-0000-00008E1E0000}"/>
    <cellStyle name="20% - Accent6 24 2 4" xfId="7832" xr:uid="{00000000-0005-0000-0000-00008F1E0000}"/>
    <cellStyle name="20% - Accent6 24 3" xfId="7833" xr:uid="{00000000-0005-0000-0000-0000901E0000}"/>
    <cellStyle name="20% - Accent6 24 3 2" xfId="7834" xr:uid="{00000000-0005-0000-0000-0000911E0000}"/>
    <cellStyle name="20% - Accent6 24 3 2 2" xfId="7835" xr:uid="{00000000-0005-0000-0000-0000921E0000}"/>
    <cellStyle name="20% - Accent6 24 3 3" xfId="7836" xr:uid="{00000000-0005-0000-0000-0000931E0000}"/>
    <cellStyle name="20% - Accent6 24 4" xfId="7837" xr:uid="{00000000-0005-0000-0000-0000941E0000}"/>
    <cellStyle name="20% - Accent6 24 4 2" xfId="7838" xr:uid="{00000000-0005-0000-0000-0000951E0000}"/>
    <cellStyle name="20% - Accent6 24 5" xfId="7839" xr:uid="{00000000-0005-0000-0000-0000961E0000}"/>
    <cellStyle name="20% - Accent6 24_draft transactions report_052009_rvsd" xfId="7840" xr:uid="{00000000-0005-0000-0000-0000971E0000}"/>
    <cellStyle name="20% - Accent6 25" xfId="7841" xr:uid="{00000000-0005-0000-0000-0000981E0000}"/>
    <cellStyle name="20% - Accent6 25 2" xfId="7842" xr:uid="{00000000-0005-0000-0000-0000991E0000}"/>
    <cellStyle name="20% - Accent6 25 2 2" xfId="7843" xr:uid="{00000000-0005-0000-0000-00009A1E0000}"/>
    <cellStyle name="20% - Accent6 25 2 2 2" xfId="7844" xr:uid="{00000000-0005-0000-0000-00009B1E0000}"/>
    <cellStyle name="20% - Accent6 25 2 2 2 2" xfId="7845" xr:uid="{00000000-0005-0000-0000-00009C1E0000}"/>
    <cellStyle name="20% - Accent6 25 2 2 3" xfId="7846" xr:uid="{00000000-0005-0000-0000-00009D1E0000}"/>
    <cellStyle name="20% - Accent6 25 2 3" xfId="7847" xr:uid="{00000000-0005-0000-0000-00009E1E0000}"/>
    <cellStyle name="20% - Accent6 25 2 3 2" xfId="7848" xr:uid="{00000000-0005-0000-0000-00009F1E0000}"/>
    <cellStyle name="20% - Accent6 25 2 4" xfId="7849" xr:uid="{00000000-0005-0000-0000-0000A01E0000}"/>
    <cellStyle name="20% - Accent6 25 3" xfId="7850" xr:uid="{00000000-0005-0000-0000-0000A11E0000}"/>
    <cellStyle name="20% - Accent6 25 3 2" xfId="7851" xr:uid="{00000000-0005-0000-0000-0000A21E0000}"/>
    <cellStyle name="20% - Accent6 25 3 2 2" xfId="7852" xr:uid="{00000000-0005-0000-0000-0000A31E0000}"/>
    <cellStyle name="20% - Accent6 25 3 3" xfId="7853" xr:uid="{00000000-0005-0000-0000-0000A41E0000}"/>
    <cellStyle name="20% - Accent6 25 4" xfId="7854" xr:uid="{00000000-0005-0000-0000-0000A51E0000}"/>
    <cellStyle name="20% - Accent6 25 4 2" xfId="7855" xr:uid="{00000000-0005-0000-0000-0000A61E0000}"/>
    <cellStyle name="20% - Accent6 25 5" xfId="7856" xr:uid="{00000000-0005-0000-0000-0000A71E0000}"/>
    <cellStyle name="20% - Accent6 25_draft transactions report_052009_rvsd" xfId="7857" xr:uid="{00000000-0005-0000-0000-0000A81E0000}"/>
    <cellStyle name="20% - Accent6 26" xfId="7858" xr:uid="{00000000-0005-0000-0000-0000A91E0000}"/>
    <cellStyle name="20% - Accent6 26 2" xfId="7859" xr:uid="{00000000-0005-0000-0000-0000AA1E0000}"/>
    <cellStyle name="20% - Accent6 26 2 2" xfId="7860" xr:uid="{00000000-0005-0000-0000-0000AB1E0000}"/>
    <cellStyle name="20% - Accent6 26 2 2 2" xfId="7861" xr:uid="{00000000-0005-0000-0000-0000AC1E0000}"/>
    <cellStyle name="20% - Accent6 26 2 2 2 2" xfId="7862" xr:uid="{00000000-0005-0000-0000-0000AD1E0000}"/>
    <cellStyle name="20% - Accent6 26 2 2 3" xfId="7863" xr:uid="{00000000-0005-0000-0000-0000AE1E0000}"/>
    <cellStyle name="20% - Accent6 26 2 3" xfId="7864" xr:uid="{00000000-0005-0000-0000-0000AF1E0000}"/>
    <cellStyle name="20% - Accent6 26 2 3 2" xfId="7865" xr:uid="{00000000-0005-0000-0000-0000B01E0000}"/>
    <cellStyle name="20% - Accent6 26 2 4" xfId="7866" xr:uid="{00000000-0005-0000-0000-0000B11E0000}"/>
    <cellStyle name="20% - Accent6 26 3" xfId="7867" xr:uid="{00000000-0005-0000-0000-0000B21E0000}"/>
    <cellStyle name="20% - Accent6 26 3 2" xfId="7868" xr:uid="{00000000-0005-0000-0000-0000B31E0000}"/>
    <cellStyle name="20% - Accent6 26 3 2 2" xfId="7869" xr:uid="{00000000-0005-0000-0000-0000B41E0000}"/>
    <cellStyle name="20% - Accent6 26 3 3" xfId="7870" xr:uid="{00000000-0005-0000-0000-0000B51E0000}"/>
    <cellStyle name="20% - Accent6 26 4" xfId="7871" xr:uid="{00000000-0005-0000-0000-0000B61E0000}"/>
    <cellStyle name="20% - Accent6 26 4 2" xfId="7872" xr:uid="{00000000-0005-0000-0000-0000B71E0000}"/>
    <cellStyle name="20% - Accent6 26 5" xfId="7873" xr:uid="{00000000-0005-0000-0000-0000B81E0000}"/>
    <cellStyle name="20% - Accent6 26_draft transactions report_052009_rvsd" xfId="7874" xr:uid="{00000000-0005-0000-0000-0000B91E0000}"/>
    <cellStyle name="20% - Accent6 27" xfId="7875" xr:uid="{00000000-0005-0000-0000-0000BA1E0000}"/>
    <cellStyle name="20% - Accent6 27 2" xfId="7876" xr:uid="{00000000-0005-0000-0000-0000BB1E0000}"/>
    <cellStyle name="20% - Accent6 27 2 2" xfId="7877" xr:uid="{00000000-0005-0000-0000-0000BC1E0000}"/>
    <cellStyle name="20% - Accent6 27 2 2 2" xfId="7878" xr:uid="{00000000-0005-0000-0000-0000BD1E0000}"/>
    <cellStyle name="20% - Accent6 27 2 2 2 2" xfId="7879" xr:uid="{00000000-0005-0000-0000-0000BE1E0000}"/>
    <cellStyle name="20% - Accent6 27 2 2 3" xfId="7880" xr:uid="{00000000-0005-0000-0000-0000BF1E0000}"/>
    <cellStyle name="20% - Accent6 27 2 3" xfId="7881" xr:uid="{00000000-0005-0000-0000-0000C01E0000}"/>
    <cellStyle name="20% - Accent6 27 2 3 2" xfId="7882" xr:uid="{00000000-0005-0000-0000-0000C11E0000}"/>
    <cellStyle name="20% - Accent6 27 2 4" xfId="7883" xr:uid="{00000000-0005-0000-0000-0000C21E0000}"/>
    <cellStyle name="20% - Accent6 27 3" xfId="7884" xr:uid="{00000000-0005-0000-0000-0000C31E0000}"/>
    <cellStyle name="20% - Accent6 27 3 2" xfId="7885" xr:uid="{00000000-0005-0000-0000-0000C41E0000}"/>
    <cellStyle name="20% - Accent6 27 3 2 2" xfId="7886" xr:uid="{00000000-0005-0000-0000-0000C51E0000}"/>
    <cellStyle name="20% - Accent6 27 3 3" xfId="7887" xr:uid="{00000000-0005-0000-0000-0000C61E0000}"/>
    <cellStyle name="20% - Accent6 27 4" xfId="7888" xr:uid="{00000000-0005-0000-0000-0000C71E0000}"/>
    <cellStyle name="20% - Accent6 27 4 2" xfId="7889" xr:uid="{00000000-0005-0000-0000-0000C81E0000}"/>
    <cellStyle name="20% - Accent6 27 5" xfId="7890" xr:uid="{00000000-0005-0000-0000-0000C91E0000}"/>
    <cellStyle name="20% - Accent6 27_draft transactions report_052009_rvsd" xfId="7891" xr:uid="{00000000-0005-0000-0000-0000CA1E0000}"/>
    <cellStyle name="20% - Accent6 28" xfId="7892" xr:uid="{00000000-0005-0000-0000-0000CB1E0000}"/>
    <cellStyle name="20% - Accent6 28 2" xfId="7893" xr:uid="{00000000-0005-0000-0000-0000CC1E0000}"/>
    <cellStyle name="20% - Accent6 28 2 2" xfId="7894" xr:uid="{00000000-0005-0000-0000-0000CD1E0000}"/>
    <cellStyle name="20% - Accent6 28 2 2 2" xfId="7895" xr:uid="{00000000-0005-0000-0000-0000CE1E0000}"/>
    <cellStyle name="20% - Accent6 28 2 2 2 2" xfId="7896" xr:uid="{00000000-0005-0000-0000-0000CF1E0000}"/>
    <cellStyle name="20% - Accent6 28 2 2 3" xfId="7897" xr:uid="{00000000-0005-0000-0000-0000D01E0000}"/>
    <cellStyle name="20% - Accent6 28 2 3" xfId="7898" xr:uid="{00000000-0005-0000-0000-0000D11E0000}"/>
    <cellStyle name="20% - Accent6 28 2 3 2" xfId="7899" xr:uid="{00000000-0005-0000-0000-0000D21E0000}"/>
    <cellStyle name="20% - Accent6 28 2 4" xfId="7900" xr:uid="{00000000-0005-0000-0000-0000D31E0000}"/>
    <cellStyle name="20% - Accent6 28 3" xfId="7901" xr:uid="{00000000-0005-0000-0000-0000D41E0000}"/>
    <cellStyle name="20% - Accent6 28 3 2" xfId="7902" xr:uid="{00000000-0005-0000-0000-0000D51E0000}"/>
    <cellStyle name="20% - Accent6 28 3 2 2" xfId="7903" xr:uid="{00000000-0005-0000-0000-0000D61E0000}"/>
    <cellStyle name="20% - Accent6 28 3 3" xfId="7904" xr:uid="{00000000-0005-0000-0000-0000D71E0000}"/>
    <cellStyle name="20% - Accent6 28 4" xfId="7905" xr:uid="{00000000-0005-0000-0000-0000D81E0000}"/>
    <cellStyle name="20% - Accent6 28 4 2" xfId="7906" xr:uid="{00000000-0005-0000-0000-0000D91E0000}"/>
    <cellStyle name="20% - Accent6 28 5" xfId="7907" xr:uid="{00000000-0005-0000-0000-0000DA1E0000}"/>
    <cellStyle name="20% - Accent6 28_draft transactions report_052009_rvsd" xfId="7908" xr:uid="{00000000-0005-0000-0000-0000DB1E0000}"/>
    <cellStyle name="20% - Accent6 29" xfId="7909" xr:uid="{00000000-0005-0000-0000-0000DC1E0000}"/>
    <cellStyle name="20% - Accent6 29 2" xfId="7910" xr:uid="{00000000-0005-0000-0000-0000DD1E0000}"/>
    <cellStyle name="20% - Accent6 29 2 2" xfId="7911" xr:uid="{00000000-0005-0000-0000-0000DE1E0000}"/>
    <cellStyle name="20% - Accent6 29 2 2 2" xfId="7912" xr:uid="{00000000-0005-0000-0000-0000DF1E0000}"/>
    <cellStyle name="20% - Accent6 29 2 2 2 2" xfId="7913" xr:uid="{00000000-0005-0000-0000-0000E01E0000}"/>
    <cellStyle name="20% - Accent6 29 2 2 3" xfId="7914" xr:uid="{00000000-0005-0000-0000-0000E11E0000}"/>
    <cellStyle name="20% - Accent6 29 2 3" xfId="7915" xr:uid="{00000000-0005-0000-0000-0000E21E0000}"/>
    <cellStyle name="20% - Accent6 29 2 3 2" xfId="7916" xr:uid="{00000000-0005-0000-0000-0000E31E0000}"/>
    <cellStyle name="20% - Accent6 29 2 4" xfId="7917" xr:uid="{00000000-0005-0000-0000-0000E41E0000}"/>
    <cellStyle name="20% - Accent6 29 3" xfId="7918" xr:uid="{00000000-0005-0000-0000-0000E51E0000}"/>
    <cellStyle name="20% - Accent6 29 3 2" xfId="7919" xr:uid="{00000000-0005-0000-0000-0000E61E0000}"/>
    <cellStyle name="20% - Accent6 29 3 2 2" xfId="7920" xr:uid="{00000000-0005-0000-0000-0000E71E0000}"/>
    <cellStyle name="20% - Accent6 29 3 3" xfId="7921" xr:uid="{00000000-0005-0000-0000-0000E81E0000}"/>
    <cellStyle name="20% - Accent6 29 4" xfId="7922" xr:uid="{00000000-0005-0000-0000-0000E91E0000}"/>
    <cellStyle name="20% - Accent6 29 4 2" xfId="7923" xr:uid="{00000000-0005-0000-0000-0000EA1E0000}"/>
    <cellStyle name="20% - Accent6 29 5" xfId="7924" xr:uid="{00000000-0005-0000-0000-0000EB1E0000}"/>
    <cellStyle name="20% - Accent6 29_draft transactions report_052009_rvsd" xfId="7925" xr:uid="{00000000-0005-0000-0000-0000EC1E0000}"/>
    <cellStyle name="20% - Accent6 3" xfId="7926" xr:uid="{00000000-0005-0000-0000-0000ED1E0000}"/>
    <cellStyle name="20% - Accent6 3 2" xfId="7927" xr:uid="{00000000-0005-0000-0000-0000EE1E0000}"/>
    <cellStyle name="20% - Accent6 3 2 2" xfId="7928" xr:uid="{00000000-0005-0000-0000-0000EF1E0000}"/>
    <cellStyle name="20% - Accent6 3 2 2 2" xfId="7929" xr:uid="{00000000-0005-0000-0000-0000F01E0000}"/>
    <cellStyle name="20% - Accent6 3 2 2 2 2" xfId="7930" xr:uid="{00000000-0005-0000-0000-0000F11E0000}"/>
    <cellStyle name="20% - Accent6 3 2 2 2 2 2" xfId="7931" xr:uid="{00000000-0005-0000-0000-0000F21E0000}"/>
    <cellStyle name="20% - Accent6 3 2 2 2 3" xfId="7932" xr:uid="{00000000-0005-0000-0000-0000F31E0000}"/>
    <cellStyle name="20% - Accent6 3 2 2 3" xfId="7933" xr:uid="{00000000-0005-0000-0000-0000F41E0000}"/>
    <cellStyle name="20% - Accent6 3 2 2 3 2" xfId="7934" xr:uid="{00000000-0005-0000-0000-0000F51E0000}"/>
    <cellStyle name="20% - Accent6 3 2 2 4" xfId="7935" xr:uid="{00000000-0005-0000-0000-0000F61E0000}"/>
    <cellStyle name="20% - Accent6 3 2 3" xfId="7936" xr:uid="{00000000-0005-0000-0000-0000F71E0000}"/>
    <cellStyle name="20% - Accent6 3 2 3 2" xfId="7937" xr:uid="{00000000-0005-0000-0000-0000F81E0000}"/>
    <cellStyle name="20% - Accent6 3 2 3 2 2" xfId="7938" xr:uid="{00000000-0005-0000-0000-0000F91E0000}"/>
    <cellStyle name="20% - Accent6 3 2 3 3" xfId="7939" xr:uid="{00000000-0005-0000-0000-0000FA1E0000}"/>
    <cellStyle name="20% - Accent6 3 2 4" xfId="7940" xr:uid="{00000000-0005-0000-0000-0000FB1E0000}"/>
    <cellStyle name="20% - Accent6 3 2 4 2" xfId="7941" xr:uid="{00000000-0005-0000-0000-0000FC1E0000}"/>
    <cellStyle name="20% - Accent6 3 2 5" xfId="7942" xr:uid="{00000000-0005-0000-0000-0000FD1E0000}"/>
    <cellStyle name="20% - Accent6 3 2_draft transactions report_052009_rvsd" xfId="7943" xr:uid="{00000000-0005-0000-0000-0000FE1E0000}"/>
    <cellStyle name="20% - Accent6 3 3" xfId="7944" xr:uid="{00000000-0005-0000-0000-0000FF1E0000}"/>
    <cellStyle name="20% - Accent6 3 3 2" xfId="7945" xr:uid="{00000000-0005-0000-0000-0000001F0000}"/>
    <cellStyle name="20% - Accent6 3 3 2 2" xfId="7946" xr:uid="{00000000-0005-0000-0000-0000011F0000}"/>
    <cellStyle name="20% - Accent6 3 3 2 2 2" xfId="7947" xr:uid="{00000000-0005-0000-0000-0000021F0000}"/>
    <cellStyle name="20% - Accent6 3 3 2 3" xfId="7948" xr:uid="{00000000-0005-0000-0000-0000031F0000}"/>
    <cellStyle name="20% - Accent6 3 3 3" xfId="7949" xr:uid="{00000000-0005-0000-0000-0000041F0000}"/>
    <cellStyle name="20% - Accent6 3 3 3 2" xfId="7950" xr:uid="{00000000-0005-0000-0000-0000051F0000}"/>
    <cellStyle name="20% - Accent6 3 3 4" xfId="7951" xr:uid="{00000000-0005-0000-0000-0000061F0000}"/>
    <cellStyle name="20% - Accent6 3 4" xfId="7952" xr:uid="{00000000-0005-0000-0000-0000071F0000}"/>
    <cellStyle name="20% - Accent6 3 4 2" xfId="7953" xr:uid="{00000000-0005-0000-0000-0000081F0000}"/>
    <cellStyle name="20% - Accent6 3 4 2 2" xfId="7954" xr:uid="{00000000-0005-0000-0000-0000091F0000}"/>
    <cellStyle name="20% - Accent6 3 4 3" xfId="7955" xr:uid="{00000000-0005-0000-0000-00000A1F0000}"/>
    <cellStyle name="20% - Accent6 3 5" xfId="7956" xr:uid="{00000000-0005-0000-0000-00000B1F0000}"/>
    <cellStyle name="20% - Accent6 3 5 2" xfId="7957" xr:uid="{00000000-0005-0000-0000-00000C1F0000}"/>
    <cellStyle name="20% - Accent6 3 6" xfId="7958" xr:uid="{00000000-0005-0000-0000-00000D1F0000}"/>
    <cellStyle name="20% - Accent6 3_draft transactions report_052009_rvsd" xfId="7959" xr:uid="{00000000-0005-0000-0000-00000E1F0000}"/>
    <cellStyle name="20% - Accent6 30" xfId="7960" xr:uid="{00000000-0005-0000-0000-00000F1F0000}"/>
    <cellStyle name="20% - Accent6 30 2" xfId="7961" xr:uid="{00000000-0005-0000-0000-0000101F0000}"/>
    <cellStyle name="20% - Accent6 30 2 2" xfId="7962" xr:uid="{00000000-0005-0000-0000-0000111F0000}"/>
    <cellStyle name="20% - Accent6 30 2 2 2" xfId="7963" xr:uid="{00000000-0005-0000-0000-0000121F0000}"/>
    <cellStyle name="20% - Accent6 30 2 2 2 2" xfId="7964" xr:uid="{00000000-0005-0000-0000-0000131F0000}"/>
    <cellStyle name="20% - Accent6 30 2 2 3" xfId="7965" xr:uid="{00000000-0005-0000-0000-0000141F0000}"/>
    <cellStyle name="20% - Accent6 30 2 3" xfId="7966" xr:uid="{00000000-0005-0000-0000-0000151F0000}"/>
    <cellStyle name="20% - Accent6 30 2 3 2" xfId="7967" xr:uid="{00000000-0005-0000-0000-0000161F0000}"/>
    <cellStyle name="20% - Accent6 30 2 4" xfId="7968" xr:uid="{00000000-0005-0000-0000-0000171F0000}"/>
    <cellStyle name="20% - Accent6 30 3" xfId="7969" xr:uid="{00000000-0005-0000-0000-0000181F0000}"/>
    <cellStyle name="20% - Accent6 30 3 2" xfId="7970" xr:uid="{00000000-0005-0000-0000-0000191F0000}"/>
    <cellStyle name="20% - Accent6 30 3 2 2" xfId="7971" xr:uid="{00000000-0005-0000-0000-00001A1F0000}"/>
    <cellStyle name="20% - Accent6 30 3 3" xfId="7972" xr:uid="{00000000-0005-0000-0000-00001B1F0000}"/>
    <cellStyle name="20% - Accent6 30 4" xfId="7973" xr:uid="{00000000-0005-0000-0000-00001C1F0000}"/>
    <cellStyle name="20% - Accent6 30 4 2" xfId="7974" xr:uid="{00000000-0005-0000-0000-00001D1F0000}"/>
    <cellStyle name="20% - Accent6 30 5" xfId="7975" xr:uid="{00000000-0005-0000-0000-00001E1F0000}"/>
    <cellStyle name="20% - Accent6 30_draft transactions report_052009_rvsd" xfId="7976" xr:uid="{00000000-0005-0000-0000-00001F1F0000}"/>
    <cellStyle name="20% - Accent6 31" xfId="7977" xr:uid="{00000000-0005-0000-0000-0000201F0000}"/>
    <cellStyle name="20% - Accent6 31 2" xfId="7978" xr:uid="{00000000-0005-0000-0000-0000211F0000}"/>
    <cellStyle name="20% - Accent6 31 2 2" xfId="7979" xr:uid="{00000000-0005-0000-0000-0000221F0000}"/>
    <cellStyle name="20% - Accent6 31 2 2 2" xfId="7980" xr:uid="{00000000-0005-0000-0000-0000231F0000}"/>
    <cellStyle name="20% - Accent6 31 2 2 2 2" xfId="7981" xr:uid="{00000000-0005-0000-0000-0000241F0000}"/>
    <cellStyle name="20% - Accent6 31 2 2 3" xfId="7982" xr:uid="{00000000-0005-0000-0000-0000251F0000}"/>
    <cellStyle name="20% - Accent6 31 2 3" xfId="7983" xr:uid="{00000000-0005-0000-0000-0000261F0000}"/>
    <cellStyle name="20% - Accent6 31 2 3 2" xfId="7984" xr:uid="{00000000-0005-0000-0000-0000271F0000}"/>
    <cellStyle name="20% - Accent6 31 2 4" xfId="7985" xr:uid="{00000000-0005-0000-0000-0000281F0000}"/>
    <cellStyle name="20% - Accent6 31 3" xfId="7986" xr:uid="{00000000-0005-0000-0000-0000291F0000}"/>
    <cellStyle name="20% - Accent6 31 3 2" xfId="7987" xr:uid="{00000000-0005-0000-0000-00002A1F0000}"/>
    <cellStyle name="20% - Accent6 31 3 2 2" xfId="7988" xr:uid="{00000000-0005-0000-0000-00002B1F0000}"/>
    <cellStyle name="20% - Accent6 31 3 3" xfId="7989" xr:uid="{00000000-0005-0000-0000-00002C1F0000}"/>
    <cellStyle name="20% - Accent6 31 4" xfId="7990" xr:uid="{00000000-0005-0000-0000-00002D1F0000}"/>
    <cellStyle name="20% - Accent6 31 4 2" xfId="7991" xr:uid="{00000000-0005-0000-0000-00002E1F0000}"/>
    <cellStyle name="20% - Accent6 31 5" xfId="7992" xr:uid="{00000000-0005-0000-0000-00002F1F0000}"/>
    <cellStyle name="20% - Accent6 31_draft transactions report_052009_rvsd" xfId="7993" xr:uid="{00000000-0005-0000-0000-0000301F0000}"/>
    <cellStyle name="20% - Accent6 32" xfId="7994" xr:uid="{00000000-0005-0000-0000-0000311F0000}"/>
    <cellStyle name="20% - Accent6 32 2" xfId="7995" xr:uid="{00000000-0005-0000-0000-0000321F0000}"/>
    <cellStyle name="20% - Accent6 32 2 2" xfId="7996" xr:uid="{00000000-0005-0000-0000-0000331F0000}"/>
    <cellStyle name="20% - Accent6 32 2 2 2" xfId="7997" xr:uid="{00000000-0005-0000-0000-0000341F0000}"/>
    <cellStyle name="20% - Accent6 32 2 2 2 2" xfId="7998" xr:uid="{00000000-0005-0000-0000-0000351F0000}"/>
    <cellStyle name="20% - Accent6 32 2 2 3" xfId="7999" xr:uid="{00000000-0005-0000-0000-0000361F0000}"/>
    <cellStyle name="20% - Accent6 32 2 3" xfId="8000" xr:uid="{00000000-0005-0000-0000-0000371F0000}"/>
    <cellStyle name="20% - Accent6 32 2 3 2" xfId="8001" xr:uid="{00000000-0005-0000-0000-0000381F0000}"/>
    <cellStyle name="20% - Accent6 32 2 4" xfId="8002" xr:uid="{00000000-0005-0000-0000-0000391F0000}"/>
    <cellStyle name="20% - Accent6 32 3" xfId="8003" xr:uid="{00000000-0005-0000-0000-00003A1F0000}"/>
    <cellStyle name="20% - Accent6 32 3 2" xfId="8004" xr:uid="{00000000-0005-0000-0000-00003B1F0000}"/>
    <cellStyle name="20% - Accent6 32 3 2 2" xfId="8005" xr:uid="{00000000-0005-0000-0000-00003C1F0000}"/>
    <cellStyle name="20% - Accent6 32 3 3" xfId="8006" xr:uid="{00000000-0005-0000-0000-00003D1F0000}"/>
    <cellStyle name="20% - Accent6 32 4" xfId="8007" xr:uid="{00000000-0005-0000-0000-00003E1F0000}"/>
    <cellStyle name="20% - Accent6 32 4 2" xfId="8008" xr:uid="{00000000-0005-0000-0000-00003F1F0000}"/>
    <cellStyle name="20% - Accent6 32 5" xfId="8009" xr:uid="{00000000-0005-0000-0000-0000401F0000}"/>
    <cellStyle name="20% - Accent6 32_draft transactions report_052009_rvsd" xfId="8010" xr:uid="{00000000-0005-0000-0000-0000411F0000}"/>
    <cellStyle name="20% - Accent6 33" xfId="8011" xr:uid="{00000000-0005-0000-0000-0000421F0000}"/>
    <cellStyle name="20% - Accent6 33 2" xfId="8012" xr:uid="{00000000-0005-0000-0000-0000431F0000}"/>
    <cellStyle name="20% - Accent6 33 2 2" xfId="8013" xr:uid="{00000000-0005-0000-0000-0000441F0000}"/>
    <cellStyle name="20% - Accent6 33 2 2 2" xfId="8014" xr:uid="{00000000-0005-0000-0000-0000451F0000}"/>
    <cellStyle name="20% - Accent6 33 2 3" xfId="8015" xr:uid="{00000000-0005-0000-0000-0000461F0000}"/>
    <cellStyle name="20% - Accent6 33 3" xfId="8016" xr:uid="{00000000-0005-0000-0000-0000471F0000}"/>
    <cellStyle name="20% - Accent6 33 3 2" xfId="8017" xr:uid="{00000000-0005-0000-0000-0000481F0000}"/>
    <cellStyle name="20% - Accent6 33 4" xfId="8018" xr:uid="{00000000-0005-0000-0000-0000491F0000}"/>
    <cellStyle name="20% - Accent6 34" xfId="8019" xr:uid="{00000000-0005-0000-0000-00004A1F0000}"/>
    <cellStyle name="20% - Accent6 34 2" xfId="8020" xr:uid="{00000000-0005-0000-0000-00004B1F0000}"/>
    <cellStyle name="20% - Accent6 34 2 2" xfId="8021" xr:uid="{00000000-0005-0000-0000-00004C1F0000}"/>
    <cellStyle name="20% - Accent6 34 2 2 2" xfId="8022" xr:uid="{00000000-0005-0000-0000-00004D1F0000}"/>
    <cellStyle name="20% - Accent6 34 2 3" xfId="8023" xr:uid="{00000000-0005-0000-0000-00004E1F0000}"/>
    <cellStyle name="20% - Accent6 34 3" xfId="8024" xr:uid="{00000000-0005-0000-0000-00004F1F0000}"/>
    <cellStyle name="20% - Accent6 34 3 2" xfId="8025" xr:uid="{00000000-0005-0000-0000-0000501F0000}"/>
    <cellStyle name="20% - Accent6 34 4" xfId="8026" xr:uid="{00000000-0005-0000-0000-0000511F0000}"/>
    <cellStyle name="20% - Accent6 35" xfId="8027" xr:uid="{00000000-0005-0000-0000-0000521F0000}"/>
    <cellStyle name="20% - Accent6 35 2" xfId="8028" xr:uid="{00000000-0005-0000-0000-0000531F0000}"/>
    <cellStyle name="20% - Accent6 35 2 2" xfId="8029" xr:uid="{00000000-0005-0000-0000-0000541F0000}"/>
    <cellStyle name="20% - Accent6 35 2 2 2" xfId="8030" xr:uid="{00000000-0005-0000-0000-0000551F0000}"/>
    <cellStyle name="20% - Accent6 35 2 3" xfId="8031" xr:uid="{00000000-0005-0000-0000-0000561F0000}"/>
    <cellStyle name="20% - Accent6 35 3" xfId="8032" xr:uid="{00000000-0005-0000-0000-0000571F0000}"/>
    <cellStyle name="20% - Accent6 35 3 2" xfId="8033" xr:uid="{00000000-0005-0000-0000-0000581F0000}"/>
    <cellStyle name="20% - Accent6 35 4" xfId="8034" xr:uid="{00000000-0005-0000-0000-0000591F0000}"/>
    <cellStyle name="20% - Accent6 36" xfId="8035" xr:uid="{00000000-0005-0000-0000-00005A1F0000}"/>
    <cellStyle name="20% - Accent6 36 2" xfId="8036" xr:uid="{00000000-0005-0000-0000-00005B1F0000}"/>
    <cellStyle name="20% - Accent6 36 2 2" xfId="8037" xr:uid="{00000000-0005-0000-0000-00005C1F0000}"/>
    <cellStyle name="20% - Accent6 36 2 2 2" xfId="8038" xr:uid="{00000000-0005-0000-0000-00005D1F0000}"/>
    <cellStyle name="20% - Accent6 36 2 3" xfId="8039" xr:uid="{00000000-0005-0000-0000-00005E1F0000}"/>
    <cellStyle name="20% - Accent6 36 3" xfId="8040" xr:uid="{00000000-0005-0000-0000-00005F1F0000}"/>
    <cellStyle name="20% - Accent6 36 3 2" xfId="8041" xr:uid="{00000000-0005-0000-0000-0000601F0000}"/>
    <cellStyle name="20% - Accent6 36 4" xfId="8042" xr:uid="{00000000-0005-0000-0000-0000611F0000}"/>
    <cellStyle name="20% - Accent6 37" xfId="8043" xr:uid="{00000000-0005-0000-0000-0000621F0000}"/>
    <cellStyle name="20% - Accent6 37 2" xfId="8044" xr:uid="{00000000-0005-0000-0000-0000631F0000}"/>
    <cellStyle name="20% - Accent6 37 2 2" xfId="8045" xr:uid="{00000000-0005-0000-0000-0000641F0000}"/>
    <cellStyle name="20% - Accent6 37 2 2 2" xfId="8046" xr:uid="{00000000-0005-0000-0000-0000651F0000}"/>
    <cellStyle name="20% - Accent6 37 2 3" xfId="8047" xr:uid="{00000000-0005-0000-0000-0000661F0000}"/>
    <cellStyle name="20% - Accent6 37 3" xfId="8048" xr:uid="{00000000-0005-0000-0000-0000671F0000}"/>
    <cellStyle name="20% - Accent6 37 3 2" xfId="8049" xr:uid="{00000000-0005-0000-0000-0000681F0000}"/>
    <cellStyle name="20% - Accent6 37 4" xfId="8050" xr:uid="{00000000-0005-0000-0000-0000691F0000}"/>
    <cellStyle name="20% - Accent6 38" xfId="8051" xr:uid="{00000000-0005-0000-0000-00006A1F0000}"/>
    <cellStyle name="20% - Accent6 38 2" xfId="8052" xr:uid="{00000000-0005-0000-0000-00006B1F0000}"/>
    <cellStyle name="20% - Accent6 38 2 2" xfId="8053" xr:uid="{00000000-0005-0000-0000-00006C1F0000}"/>
    <cellStyle name="20% - Accent6 38 2 2 2" xfId="8054" xr:uid="{00000000-0005-0000-0000-00006D1F0000}"/>
    <cellStyle name="20% - Accent6 38 2 3" xfId="8055" xr:uid="{00000000-0005-0000-0000-00006E1F0000}"/>
    <cellStyle name="20% - Accent6 38 3" xfId="8056" xr:uid="{00000000-0005-0000-0000-00006F1F0000}"/>
    <cellStyle name="20% - Accent6 38 3 2" xfId="8057" xr:uid="{00000000-0005-0000-0000-0000701F0000}"/>
    <cellStyle name="20% - Accent6 38 4" xfId="8058" xr:uid="{00000000-0005-0000-0000-0000711F0000}"/>
    <cellStyle name="20% - Accent6 39" xfId="8059" xr:uid="{00000000-0005-0000-0000-0000721F0000}"/>
    <cellStyle name="20% - Accent6 39 2" xfId="8060" xr:uid="{00000000-0005-0000-0000-0000731F0000}"/>
    <cellStyle name="20% - Accent6 39 2 2" xfId="8061" xr:uid="{00000000-0005-0000-0000-0000741F0000}"/>
    <cellStyle name="20% - Accent6 39 2 2 2" xfId="8062" xr:uid="{00000000-0005-0000-0000-0000751F0000}"/>
    <cellStyle name="20% - Accent6 39 2 3" xfId="8063" xr:uid="{00000000-0005-0000-0000-0000761F0000}"/>
    <cellStyle name="20% - Accent6 39 3" xfId="8064" xr:uid="{00000000-0005-0000-0000-0000771F0000}"/>
    <cellStyle name="20% - Accent6 39 3 2" xfId="8065" xr:uid="{00000000-0005-0000-0000-0000781F0000}"/>
    <cellStyle name="20% - Accent6 39 4" xfId="8066" xr:uid="{00000000-0005-0000-0000-0000791F0000}"/>
    <cellStyle name="20% - Accent6 4" xfId="8067" xr:uid="{00000000-0005-0000-0000-00007A1F0000}"/>
    <cellStyle name="20% - Accent6 4 2" xfId="8068" xr:uid="{00000000-0005-0000-0000-00007B1F0000}"/>
    <cellStyle name="20% - Accent6 4 2 2" xfId="8069" xr:uid="{00000000-0005-0000-0000-00007C1F0000}"/>
    <cellStyle name="20% - Accent6 4 2 2 2" xfId="8070" xr:uid="{00000000-0005-0000-0000-00007D1F0000}"/>
    <cellStyle name="20% - Accent6 4 2 2 2 2" xfId="8071" xr:uid="{00000000-0005-0000-0000-00007E1F0000}"/>
    <cellStyle name="20% - Accent6 4 2 2 2 2 2" xfId="8072" xr:uid="{00000000-0005-0000-0000-00007F1F0000}"/>
    <cellStyle name="20% - Accent6 4 2 2 2 3" xfId="8073" xr:uid="{00000000-0005-0000-0000-0000801F0000}"/>
    <cellStyle name="20% - Accent6 4 2 2 3" xfId="8074" xr:uid="{00000000-0005-0000-0000-0000811F0000}"/>
    <cellStyle name="20% - Accent6 4 2 2 3 2" xfId="8075" xr:uid="{00000000-0005-0000-0000-0000821F0000}"/>
    <cellStyle name="20% - Accent6 4 2 2 4" xfId="8076" xr:uid="{00000000-0005-0000-0000-0000831F0000}"/>
    <cellStyle name="20% - Accent6 4 2 3" xfId="8077" xr:uid="{00000000-0005-0000-0000-0000841F0000}"/>
    <cellStyle name="20% - Accent6 4 2 3 2" xfId="8078" xr:uid="{00000000-0005-0000-0000-0000851F0000}"/>
    <cellStyle name="20% - Accent6 4 2 3 2 2" xfId="8079" xr:uid="{00000000-0005-0000-0000-0000861F0000}"/>
    <cellStyle name="20% - Accent6 4 2 3 3" xfId="8080" xr:uid="{00000000-0005-0000-0000-0000871F0000}"/>
    <cellStyle name="20% - Accent6 4 2 4" xfId="8081" xr:uid="{00000000-0005-0000-0000-0000881F0000}"/>
    <cellStyle name="20% - Accent6 4 2 4 2" xfId="8082" xr:uid="{00000000-0005-0000-0000-0000891F0000}"/>
    <cellStyle name="20% - Accent6 4 2 5" xfId="8083" xr:uid="{00000000-0005-0000-0000-00008A1F0000}"/>
    <cellStyle name="20% - Accent6 4 2_draft transactions report_052009_rvsd" xfId="8084" xr:uid="{00000000-0005-0000-0000-00008B1F0000}"/>
    <cellStyle name="20% - Accent6 4 3" xfId="8085" xr:uid="{00000000-0005-0000-0000-00008C1F0000}"/>
    <cellStyle name="20% - Accent6 4 3 2" xfId="8086" xr:uid="{00000000-0005-0000-0000-00008D1F0000}"/>
    <cellStyle name="20% - Accent6 4 3 2 2" xfId="8087" xr:uid="{00000000-0005-0000-0000-00008E1F0000}"/>
    <cellStyle name="20% - Accent6 4 3 2 2 2" xfId="8088" xr:uid="{00000000-0005-0000-0000-00008F1F0000}"/>
    <cellStyle name="20% - Accent6 4 3 2 3" xfId="8089" xr:uid="{00000000-0005-0000-0000-0000901F0000}"/>
    <cellStyle name="20% - Accent6 4 3 3" xfId="8090" xr:uid="{00000000-0005-0000-0000-0000911F0000}"/>
    <cellStyle name="20% - Accent6 4 3 3 2" xfId="8091" xr:uid="{00000000-0005-0000-0000-0000921F0000}"/>
    <cellStyle name="20% - Accent6 4 3 4" xfId="8092" xr:uid="{00000000-0005-0000-0000-0000931F0000}"/>
    <cellStyle name="20% - Accent6 4 4" xfId="8093" xr:uid="{00000000-0005-0000-0000-0000941F0000}"/>
    <cellStyle name="20% - Accent6 4 4 2" xfId="8094" xr:uid="{00000000-0005-0000-0000-0000951F0000}"/>
    <cellStyle name="20% - Accent6 4 4 2 2" xfId="8095" xr:uid="{00000000-0005-0000-0000-0000961F0000}"/>
    <cellStyle name="20% - Accent6 4 4 3" xfId="8096" xr:uid="{00000000-0005-0000-0000-0000971F0000}"/>
    <cellStyle name="20% - Accent6 4 5" xfId="8097" xr:uid="{00000000-0005-0000-0000-0000981F0000}"/>
    <cellStyle name="20% - Accent6 4 5 2" xfId="8098" xr:uid="{00000000-0005-0000-0000-0000991F0000}"/>
    <cellStyle name="20% - Accent6 4 6" xfId="8099" xr:uid="{00000000-0005-0000-0000-00009A1F0000}"/>
    <cellStyle name="20% - Accent6 4_draft transactions report_052009_rvsd" xfId="8100" xr:uid="{00000000-0005-0000-0000-00009B1F0000}"/>
    <cellStyle name="20% - Accent6 40" xfId="8101" xr:uid="{00000000-0005-0000-0000-00009C1F0000}"/>
    <cellStyle name="20% - Accent6 40 2" xfId="8102" xr:uid="{00000000-0005-0000-0000-00009D1F0000}"/>
    <cellStyle name="20% - Accent6 40 2 2" xfId="8103" xr:uid="{00000000-0005-0000-0000-00009E1F0000}"/>
    <cellStyle name="20% - Accent6 40 2 2 2" xfId="8104" xr:uid="{00000000-0005-0000-0000-00009F1F0000}"/>
    <cellStyle name="20% - Accent6 40 2 3" xfId="8105" xr:uid="{00000000-0005-0000-0000-0000A01F0000}"/>
    <cellStyle name="20% - Accent6 40 3" xfId="8106" xr:uid="{00000000-0005-0000-0000-0000A11F0000}"/>
    <cellStyle name="20% - Accent6 40 3 2" xfId="8107" xr:uid="{00000000-0005-0000-0000-0000A21F0000}"/>
    <cellStyle name="20% - Accent6 40 4" xfId="8108" xr:uid="{00000000-0005-0000-0000-0000A31F0000}"/>
    <cellStyle name="20% - Accent6 41" xfId="8109" xr:uid="{00000000-0005-0000-0000-0000A41F0000}"/>
    <cellStyle name="20% - Accent6 41 2" xfId="8110" xr:uid="{00000000-0005-0000-0000-0000A51F0000}"/>
    <cellStyle name="20% - Accent6 41 2 2" xfId="8111" xr:uid="{00000000-0005-0000-0000-0000A61F0000}"/>
    <cellStyle name="20% - Accent6 41 2 2 2" xfId="8112" xr:uid="{00000000-0005-0000-0000-0000A71F0000}"/>
    <cellStyle name="20% - Accent6 41 2 3" xfId="8113" xr:uid="{00000000-0005-0000-0000-0000A81F0000}"/>
    <cellStyle name="20% - Accent6 41 3" xfId="8114" xr:uid="{00000000-0005-0000-0000-0000A91F0000}"/>
    <cellStyle name="20% - Accent6 41 3 2" xfId="8115" xr:uid="{00000000-0005-0000-0000-0000AA1F0000}"/>
    <cellStyle name="20% - Accent6 41 4" xfId="8116" xr:uid="{00000000-0005-0000-0000-0000AB1F0000}"/>
    <cellStyle name="20% - Accent6 42" xfId="8117" xr:uid="{00000000-0005-0000-0000-0000AC1F0000}"/>
    <cellStyle name="20% - Accent6 42 2" xfId="8118" xr:uid="{00000000-0005-0000-0000-0000AD1F0000}"/>
    <cellStyle name="20% - Accent6 42 2 2" xfId="8119" xr:uid="{00000000-0005-0000-0000-0000AE1F0000}"/>
    <cellStyle name="20% - Accent6 42 2 2 2" xfId="8120" xr:uid="{00000000-0005-0000-0000-0000AF1F0000}"/>
    <cellStyle name="20% - Accent6 42 2 3" xfId="8121" xr:uid="{00000000-0005-0000-0000-0000B01F0000}"/>
    <cellStyle name="20% - Accent6 42 3" xfId="8122" xr:uid="{00000000-0005-0000-0000-0000B11F0000}"/>
    <cellStyle name="20% - Accent6 42 3 2" xfId="8123" xr:uid="{00000000-0005-0000-0000-0000B21F0000}"/>
    <cellStyle name="20% - Accent6 42 4" xfId="8124" xr:uid="{00000000-0005-0000-0000-0000B31F0000}"/>
    <cellStyle name="20% - Accent6 43" xfId="8125" xr:uid="{00000000-0005-0000-0000-0000B41F0000}"/>
    <cellStyle name="20% - Accent6 43 2" xfId="8126" xr:uid="{00000000-0005-0000-0000-0000B51F0000}"/>
    <cellStyle name="20% - Accent6 43 2 2" xfId="8127" xr:uid="{00000000-0005-0000-0000-0000B61F0000}"/>
    <cellStyle name="20% - Accent6 43 2 2 2" xfId="8128" xr:uid="{00000000-0005-0000-0000-0000B71F0000}"/>
    <cellStyle name="20% - Accent6 43 2 3" xfId="8129" xr:uid="{00000000-0005-0000-0000-0000B81F0000}"/>
    <cellStyle name="20% - Accent6 43 3" xfId="8130" xr:uid="{00000000-0005-0000-0000-0000B91F0000}"/>
    <cellStyle name="20% - Accent6 43 3 2" xfId="8131" xr:uid="{00000000-0005-0000-0000-0000BA1F0000}"/>
    <cellStyle name="20% - Accent6 43 4" xfId="8132" xr:uid="{00000000-0005-0000-0000-0000BB1F0000}"/>
    <cellStyle name="20% - Accent6 44" xfId="8133" xr:uid="{00000000-0005-0000-0000-0000BC1F0000}"/>
    <cellStyle name="20% - Accent6 44 2" xfId="8134" xr:uid="{00000000-0005-0000-0000-0000BD1F0000}"/>
    <cellStyle name="20% - Accent6 44 2 2" xfId="8135" xr:uid="{00000000-0005-0000-0000-0000BE1F0000}"/>
    <cellStyle name="20% - Accent6 44 2 2 2" xfId="8136" xr:uid="{00000000-0005-0000-0000-0000BF1F0000}"/>
    <cellStyle name="20% - Accent6 44 2 3" xfId="8137" xr:uid="{00000000-0005-0000-0000-0000C01F0000}"/>
    <cellStyle name="20% - Accent6 44 3" xfId="8138" xr:uid="{00000000-0005-0000-0000-0000C11F0000}"/>
    <cellStyle name="20% - Accent6 44 3 2" xfId="8139" xr:uid="{00000000-0005-0000-0000-0000C21F0000}"/>
    <cellStyle name="20% - Accent6 44 4" xfId="8140" xr:uid="{00000000-0005-0000-0000-0000C31F0000}"/>
    <cellStyle name="20% - Accent6 45" xfId="8141" xr:uid="{00000000-0005-0000-0000-0000C41F0000}"/>
    <cellStyle name="20% - Accent6 45 2" xfId="8142" xr:uid="{00000000-0005-0000-0000-0000C51F0000}"/>
    <cellStyle name="20% - Accent6 45 2 2" xfId="8143" xr:uid="{00000000-0005-0000-0000-0000C61F0000}"/>
    <cellStyle name="20% - Accent6 45 2 2 2" xfId="8144" xr:uid="{00000000-0005-0000-0000-0000C71F0000}"/>
    <cellStyle name="20% - Accent6 45 2 3" xfId="8145" xr:uid="{00000000-0005-0000-0000-0000C81F0000}"/>
    <cellStyle name="20% - Accent6 45 3" xfId="8146" xr:uid="{00000000-0005-0000-0000-0000C91F0000}"/>
    <cellStyle name="20% - Accent6 45 3 2" xfId="8147" xr:uid="{00000000-0005-0000-0000-0000CA1F0000}"/>
    <cellStyle name="20% - Accent6 45 4" xfId="8148" xr:uid="{00000000-0005-0000-0000-0000CB1F0000}"/>
    <cellStyle name="20% - Accent6 46" xfId="8149" xr:uid="{00000000-0005-0000-0000-0000CC1F0000}"/>
    <cellStyle name="20% - Accent6 46 2" xfId="8150" xr:uid="{00000000-0005-0000-0000-0000CD1F0000}"/>
    <cellStyle name="20% - Accent6 46 2 2" xfId="8151" xr:uid="{00000000-0005-0000-0000-0000CE1F0000}"/>
    <cellStyle name="20% - Accent6 46 2 2 2" xfId="8152" xr:uid="{00000000-0005-0000-0000-0000CF1F0000}"/>
    <cellStyle name="20% - Accent6 46 2 3" xfId="8153" xr:uid="{00000000-0005-0000-0000-0000D01F0000}"/>
    <cellStyle name="20% - Accent6 46 3" xfId="8154" xr:uid="{00000000-0005-0000-0000-0000D11F0000}"/>
    <cellStyle name="20% - Accent6 46 3 2" xfId="8155" xr:uid="{00000000-0005-0000-0000-0000D21F0000}"/>
    <cellStyle name="20% - Accent6 46 4" xfId="8156" xr:uid="{00000000-0005-0000-0000-0000D31F0000}"/>
    <cellStyle name="20% - Accent6 47" xfId="8157" xr:uid="{00000000-0005-0000-0000-0000D41F0000}"/>
    <cellStyle name="20% - Accent6 47 2" xfId="8158" xr:uid="{00000000-0005-0000-0000-0000D51F0000}"/>
    <cellStyle name="20% - Accent6 47 2 2" xfId="8159" xr:uid="{00000000-0005-0000-0000-0000D61F0000}"/>
    <cellStyle name="20% - Accent6 47 2 2 2" xfId="8160" xr:uid="{00000000-0005-0000-0000-0000D71F0000}"/>
    <cellStyle name="20% - Accent6 47 2 3" xfId="8161" xr:uid="{00000000-0005-0000-0000-0000D81F0000}"/>
    <cellStyle name="20% - Accent6 47 3" xfId="8162" xr:uid="{00000000-0005-0000-0000-0000D91F0000}"/>
    <cellStyle name="20% - Accent6 47 3 2" xfId="8163" xr:uid="{00000000-0005-0000-0000-0000DA1F0000}"/>
    <cellStyle name="20% - Accent6 47 4" xfId="8164" xr:uid="{00000000-0005-0000-0000-0000DB1F0000}"/>
    <cellStyle name="20% - Accent6 48" xfId="8165" xr:uid="{00000000-0005-0000-0000-0000DC1F0000}"/>
    <cellStyle name="20% - Accent6 48 2" xfId="8166" xr:uid="{00000000-0005-0000-0000-0000DD1F0000}"/>
    <cellStyle name="20% - Accent6 48 2 2" xfId="8167" xr:uid="{00000000-0005-0000-0000-0000DE1F0000}"/>
    <cellStyle name="20% - Accent6 48 2 2 2" xfId="8168" xr:uid="{00000000-0005-0000-0000-0000DF1F0000}"/>
    <cellStyle name="20% - Accent6 48 2 3" xfId="8169" xr:uid="{00000000-0005-0000-0000-0000E01F0000}"/>
    <cellStyle name="20% - Accent6 48 3" xfId="8170" xr:uid="{00000000-0005-0000-0000-0000E11F0000}"/>
    <cellStyle name="20% - Accent6 48 3 2" xfId="8171" xr:uid="{00000000-0005-0000-0000-0000E21F0000}"/>
    <cellStyle name="20% - Accent6 48 4" xfId="8172" xr:uid="{00000000-0005-0000-0000-0000E31F0000}"/>
    <cellStyle name="20% - Accent6 49" xfId="8173" xr:uid="{00000000-0005-0000-0000-0000E41F0000}"/>
    <cellStyle name="20% - Accent6 49 2" xfId="8174" xr:uid="{00000000-0005-0000-0000-0000E51F0000}"/>
    <cellStyle name="20% - Accent6 49 2 2" xfId="8175" xr:uid="{00000000-0005-0000-0000-0000E61F0000}"/>
    <cellStyle name="20% - Accent6 49 2 2 2" xfId="8176" xr:uid="{00000000-0005-0000-0000-0000E71F0000}"/>
    <cellStyle name="20% - Accent6 49 2 3" xfId="8177" xr:uid="{00000000-0005-0000-0000-0000E81F0000}"/>
    <cellStyle name="20% - Accent6 49 3" xfId="8178" xr:uid="{00000000-0005-0000-0000-0000E91F0000}"/>
    <cellStyle name="20% - Accent6 49 3 2" xfId="8179" xr:uid="{00000000-0005-0000-0000-0000EA1F0000}"/>
    <cellStyle name="20% - Accent6 49 4" xfId="8180" xr:uid="{00000000-0005-0000-0000-0000EB1F0000}"/>
    <cellStyle name="20% - Accent6 5" xfId="8181" xr:uid="{00000000-0005-0000-0000-0000EC1F0000}"/>
    <cellStyle name="20% - Accent6 5 2" xfId="8182" xr:uid="{00000000-0005-0000-0000-0000ED1F0000}"/>
    <cellStyle name="20% - Accent6 5 2 2" xfId="8183" xr:uid="{00000000-0005-0000-0000-0000EE1F0000}"/>
    <cellStyle name="20% - Accent6 5 2 2 2" xfId="8184" xr:uid="{00000000-0005-0000-0000-0000EF1F0000}"/>
    <cellStyle name="20% - Accent6 5 2 2 2 2" xfId="8185" xr:uid="{00000000-0005-0000-0000-0000F01F0000}"/>
    <cellStyle name="20% - Accent6 5 2 2 2 2 2" xfId="8186" xr:uid="{00000000-0005-0000-0000-0000F11F0000}"/>
    <cellStyle name="20% - Accent6 5 2 2 2 3" xfId="8187" xr:uid="{00000000-0005-0000-0000-0000F21F0000}"/>
    <cellStyle name="20% - Accent6 5 2 2 3" xfId="8188" xr:uid="{00000000-0005-0000-0000-0000F31F0000}"/>
    <cellStyle name="20% - Accent6 5 2 2 3 2" xfId="8189" xr:uid="{00000000-0005-0000-0000-0000F41F0000}"/>
    <cellStyle name="20% - Accent6 5 2 2 4" xfId="8190" xr:uid="{00000000-0005-0000-0000-0000F51F0000}"/>
    <cellStyle name="20% - Accent6 5 2 3" xfId="8191" xr:uid="{00000000-0005-0000-0000-0000F61F0000}"/>
    <cellStyle name="20% - Accent6 5 2 3 2" xfId="8192" xr:uid="{00000000-0005-0000-0000-0000F71F0000}"/>
    <cellStyle name="20% - Accent6 5 2 3 2 2" xfId="8193" xr:uid="{00000000-0005-0000-0000-0000F81F0000}"/>
    <cellStyle name="20% - Accent6 5 2 3 3" xfId="8194" xr:uid="{00000000-0005-0000-0000-0000F91F0000}"/>
    <cellStyle name="20% - Accent6 5 2 4" xfId="8195" xr:uid="{00000000-0005-0000-0000-0000FA1F0000}"/>
    <cellStyle name="20% - Accent6 5 2 4 2" xfId="8196" xr:uid="{00000000-0005-0000-0000-0000FB1F0000}"/>
    <cellStyle name="20% - Accent6 5 2 5" xfId="8197" xr:uid="{00000000-0005-0000-0000-0000FC1F0000}"/>
    <cellStyle name="20% - Accent6 5 2_draft transactions report_052009_rvsd" xfId="8198" xr:uid="{00000000-0005-0000-0000-0000FD1F0000}"/>
    <cellStyle name="20% - Accent6 5 3" xfId="8199" xr:uid="{00000000-0005-0000-0000-0000FE1F0000}"/>
    <cellStyle name="20% - Accent6 5 3 2" xfId="8200" xr:uid="{00000000-0005-0000-0000-0000FF1F0000}"/>
    <cellStyle name="20% - Accent6 5 3 2 2" xfId="8201" xr:uid="{00000000-0005-0000-0000-000000200000}"/>
    <cellStyle name="20% - Accent6 5 3 2 2 2" xfId="8202" xr:uid="{00000000-0005-0000-0000-000001200000}"/>
    <cellStyle name="20% - Accent6 5 3 2 3" xfId="8203" xr:uid="{00000000-0005-0000-0000-000002200000}"/>
    <cellStyle name="20% - Accent6 5 3 3" xfId="8204" xr:uid="{00000000-0005-0000-0000-000003200000}"/>
    <cellStyle name="20% - Accent6 5 3 3 2" xfId="8205" xr:uid="{00000000-0005-0000-0000-000004200000}"/>
    <cellStyle name="20% - Accent6 5 3 4" xfId="8206" xr:uid="{00000000-0005-0000-0000-000005200000}"/>
    <cellStyle name="20% - Accent6 5 4" xfId="8207" xr:uid="{00000000-0005-0000-0000-000006200000}"/>
    <cellStyle name="20% - Accent6 5 4 2" xfId="8208" xr:uid="{00000000-0005-0000-0000-000007200000}"/>
    <cellStyle name="20% - Accent6 5 4 2 2" xfId="8209" xr:uid="{00000000-0005-0000-0000-000008200000}"/>
    <cellStyle name="20% - Accent6 5 4 3" xfId="8210" xr:uid="{00000000-0005-0000-0000-000009200000}"/>
    <cellStyle name="20% - Accent6 5 5" xfId="8211" xr:uid="{00000000-0005-0000-0000-00000A200000}"/>
    <cellStyle name="20% - Accent6 5 5 2" xfId="8212" xr:uid="{00000000-0005-0000-0000-00000B200000}"/>
    <cellStyle name="20% - Accent6 5 6" xfId="8213" xr:uid="{00000000-0005-0000-0000-00000C200000}"/>
    <cellStyle name="20% - Accent6 5_draft transactions report_052009_rvsd" xfId="8214" xr:uid="{00000000-0005-0000-0000-00000D200000}"/>
    <cellStyle name="20% - Accent6 50" xfId="8215" xr:uid="{00000000-0005-0000-0000-00000E200000}"/>
    <cellStyle name="20% - Accent6 50 2" xfId="8216" xr:uid="{00000000-0005-0000-0000-00000F200000}"/>
    <cellStyle name="20% - Accent6 50 2 2" xfId="8217" xr:uid="{00000000-0005-0000-0000-000010200000}"/>
    <cellStyle name="20% - Accent6 50 2 2 2" xfId="8218" xr:uid="{00000000-0005-0000-0000-000011200000}"/>
    <cellStyle name="20% - Accent6 50 2 3" xfId="8219" xr:uid="{00000000-0005-0000-0000-000012200000}"/>
    <cellStyle name="20% - Accent6 50 3" xfId="8220" xr:uid="{00000000-0005-0000-0000-000013200000}"/>
    <cellStyle name="20% - Accent6 50 3 2" xfId="8221" xr:uid="{00000000-0005-0000-0000-000014200000}"/>
    <cellStyle name="20% - Accent6 50 4" xfId="8222" xr:uid="{00000000-0005-0000-0000-000015200000}"/>
    <cellStyle name="20% - Accent6 51" xfId="8223" xr:uid="{00000000-0005-0000-0000-000016200000}"/>
    <cellStyle name="20% - Accent6 51 2" xfId="8224" xr:uid="{00000000-0005-0000-0000-000017200000}"/>
    <cellStyle name="20% - Accent6 51 2 2" xfId="8225" xr:uid="{00000000-0005-0000-0000-000018200000}"/>
    <cellStyle name="20% - Accent6 51 2 2 2" xfId="8226" xr:uid="{00000000-0005-0000-0000-000019200000}"/>
    <cellStyle name="20% - Accent6 51 2 3" xfId="8227" xr:uid="{00000000-0005-0000-0000-00001A200000}"/>
    <cellStyle name="20% - Accent6 51 3" xfId="8228" xr:uid="{00000000-0005-0000-0000-00001B200000}"/>
    <cellStyle name="20% - Accent6 51 3 2" xfId="8229" xr:uid="{00000000-0005-0000-0000-00001C200000}"/>
    <cellStyle name="20% - Accent6 51 4" xfId="8230" xr:uid="{00000000-0005-0000-0000-00001D200000}"/>
    <cellStyle name="20% - Accent6 52" xfId="8231" xr:uid="{00000000-0005-0000-0000-00001E200000}"/>
    <cellStyle name="20% - Accent6 52 2" xfId="8232" xr:uid="{00000000-0005-0000-0000-00001F200000}"/>
    <cellStyle name="20% - Accent6 52 2 2" xfId="8233" xr:uid="{00000000-0005-0000-0000-000020200000}"/>
    <cellStyle name="20% - Accent6 52 2 2 2" xfId="8234" xr:uid="{00000000-0005-0000-0000-000021200000}"/>
    <cellStyle name="20% - Accent6 52 2 3" xfId="8235" xr:uid="{00000000-0005-0000-0000-000022200000}"/>
    <cellStyle name="20% - Accent6 52 3" xfId="8236" xr:uid="{00000000-0005-0000-0000-000023200000}"/>
    <cellStyle name="20% - Accent6 52 3 2" xfId="8237" xr:uid="{00000000-0005-0000-0000-000024200000}"/>
    <cellStyle name="20% - Accent6 52 4" xfId="8238" xr:uid="{00000000-0005-0000-0000-000025200000}"/>
    <cellStyle name="20% - Accent6 53" xfId="8239" xr:uid="{00000000-0005-0000-0000-000026200000}"/>
    <cellStyle name="20% - Accent6 53 2" xfId="8240" xr:uid="{00000000-0005-0000-0000-000027200000}"/>
    <cellStyle name="20% - Accent6 53 2 2" xfId="8241" xr:uid="{00000000-0005-0000-0000-000028200000}"/>
    <cellStyle name="20% - Accent6 53 2 2 2" xfId="8242" xr:uid="{00000000-0005-0000-0000-000029200000}"/>
    <cellStyle name="20% - Accent6 53 2 3" xfId="8243" xr:uid="{00000000-0005-0000-0000-00002A200000}"/>
    <cellStyle name="20% - Accent6 53 3" xfId="8244" xr:uid="{00000000-0005-0000-0000-00002B200000}"/>
    <cellStyle name="20% - Accent6 53 3 2" xfId="8245" xr:uid="{00000000-0005-0000-0000-00002C200000}"/>
    <cellStyle name="20% - Accent6 53 4" xfId="8246" xr:uid="{00000000-0005-0000-0000-00002D200000}"/>
    <cellStyle name="20% - Accent6 54" xfId="8247" xr:uid="{00000000-0005-0000-0000-00002E200000}"/>
    <cellStyle name="20% - Accent6 54 2" xfId="8248" xr:uid="{00000000-0005-0000-0000-00002F200000}"/>
    <cellStyle name="20% - Accent6 54 2 2" xfId="8249" xr:uid="{00000000-0005-0000-0000-000030200000}"/>
    <cellStyle name="20% - Accent6 54 2 2 2" xfId="8250" xr:uid="{00000000-0005-0000-0000-000031200000}"/>
    <cellStyle name="20% - Accent6 54 2 3" xfId="8251" xr:uid="{00000000-0005-0000-0000-000032200000}"/>
    <cellStyle name="20% - Accent6 54 3" xfId="8252" xr:uid="{00000000-0005-0000-0000-000033200000}"/>
    <cellStyle name="20% - Accent6 54 3 2" xfId="8253" xr:uid="{00000000-0005-0000-0000-000034200000}"/>
    <cellStyle name="20% - Accent6 54 4" xfId="8254" xr:uid="{00000000-0005-0000-0000-000035200000}"/>
    <cellStyle name="20% - Accent6 55" xfId="8255" xr:uid="{00000000-0005-0000-0000-000036200000}"/>
    <cellStyle name="20% - Accent6 55 2" xfId="8256" xr:uid="{00000000-0005-0000-0000-000037200000}"/>
    <cellStyle name="20% - Accent6 55 2 2" xfId="8257" xr:uid="{00000000-0005-0000-0000-000038200000}"/>
    <cellStyle name="20% - Accent6 55 2 2 2" xfId="8258" xr:uid="{00000000-0005-0000-0000-000039200000}"/>
    <cellStyle name="20% - Accent6 55 2 3" xfId="8259" xr:uid="{00000000-0005-0000-0000-00003A200000}"/>
    <cellStyle name="20% - Accent6 55 3" xfId="8260" xr:uid="{00000000-0005-0000-0000-00003B200000}"/>
    <cellStyle name="20% - Accent6 55 3 2" xfId="8261" xr:uid="{00000000-0005-0000-0000-00003C200000}"/>
    <cellStyle name="20% - Accent6 55 4" xfId="8262" xr:uid="{00000000-0005-0000-0000-00003D200000}"/>
    <cellStyle name="20% - Accent6 56" xfId="8263" xr:uid="{00000000-0005-0000-0000-00003E200000}"/>
    <cellStyle name="20% - Accent6 56 2" xfId="8264" xr:uid="{00000000-0005-0000-0000-00003F200000}"/>
    <cellStyle name="20% - Accent6 56 2 2" xfId="8265" xr:uid="{00000000-0005-0000-0000-000040200000}"/>
    <cellStyle name="20% - Accent6 56 2 2 2" xfId="8266" xr:uid="{00000000-0005-0000-0000-000041200000}"/>
    <cellStyle name="20% - Accent6 56 2 3" xfId="8267" xr:uid="{00000000-0005-0000-0000-000042200000}"/>
    <cellStyle name="20% - Accent6 56 3" xfId="8268" xr:uid="{00000000-0005-0000-0000-000043200000}"/>
    <cellStyle name="20% - Accent6 56 3 2" xfId="8269" xr:uid="{00000000-0005-0000-0000-000044200000}"/>
    <cellStyle name="20% - Accent6 56 4" xfId="8270" xr:uid="{00000000-0005-0000-0000-000045200000}"/>
    <cellStyle name="20% - Accent6 57" xfId="8271" xr:uid="{00000000-0005-0000-0000-000046200000}"/>
    <cellStyle name="20% - Accent6 57 2" xfId="8272" xr:uid="{00000000-0005-0000-0000-000047200000}"/>
    <cellStyle name="20% - Accent6 57 2 2" xfId="8273" xr:uid="{00000000-0005-0000-0000-000048200000}"/>
    <cellStyle name="20% - Accent6 57 2 2 2" xfId="8274" xr:uid="{00000000-0005-0000-0000-000049200000}"/>
    <cellStyle name="20% - Accent6 57 2 3" xfId="8275" xr:uid="{00000000-0005-0000-0000-00004A200000}"/>
    <cellStyle name="20% - Accent6 57 3" xfId="8276" xr:uid="{00000000-0005-0000-0000-00004B200000}"/>
    <cellStyle name="20% - Accent6 57 3 2" xfId="8277" xr:uid="{00000000-0005-0000-0000-00004C200000}"/>
    <cellStyle name="20% - Accent6 57 4" xfId="8278" xr:uid="{00000000-0005-0000-0000-00004D200000}"/>
    <cellStyle name="20% - Accent6 58" xfId="8279" xr:uid="{00000000-0005-0000-0000-00004E200000}"/>
    <cellStyle name="20% - Accent6 58 2" xfId="8280" xr:uid="{00000000-0005-0000-0000-00004F200000}"/>
    <cellStyle name="20% - Accent6 58 2 2" xfId="8281" xr:uid="{00000000-0005-0000-0000-000050200000}"/>
    <cellStyle name="20% - Accent6 58 2 2 2" xfId="8282" xr:uid="{00000000-0005-0000-0000-000051200000}"/>
    <cellStyle name="20% - Accent6 58 2 3" xfId="8283" xr:uid="{00000000-0005-0000-0000-000052200000}"/>
    <cellStyle name="20% - Accent6 58 3" xfId="8284" xr:uid="{00000000-0005-0000-0000-000053200000}"/>
    <cellStyle name="20% - Accent6 58 3 2" xfId="8285" xr:uid="{00000000-0005-0000-0000-000054200000}"/>
    <cellStyle name="20% - Accent6 58 4" xfId="8286" xr:uid="{00000000-0005-0000-0000-000055200000}"/>
    <cellStyle name="20% - Accent6 59" xfId="8287" xr:uid="{00000000-0005-0000-0000-000056200000}"/>
    <cellStyle name="20% - Accent6 59 2" xfId="8288" xr:uid="{00000000-0005-0000-0000-000057200000}"/>
    <cellStyle name="20% - Accent6 59 2 2" xfId="8289" xr:uid="{00000000-0005-0000-0000-000058200000}"/>
    <cellStyle name="20% - Accent6 59 2 2 2" xfId="8290" xr:uid="{00000000-0005-0000-0000-000059200000}"/>
    <cellStyle name="20% - Accent6 59 2 3" xfId="8291" xr:uid="{00000000-0005-0000-0000-00005A200000}"/>
    <cellStyle name="20% - Accent6 59 3" xfId="8292" xr:uid="{00000000-0005-0000-0000-00005B200000}"/>
    <cellStyle name="20% - Accent6 59 3 2" xfId="8293" xr:uid="{00000000-0005-0000-0000-00005C200000}"/>
    <cellStyle name="20% - Accent6 59 4" xfId="8294" xr:uid="{00000000-0005-0000-0000-00005D200000}"/>
    <cellStyle name="20% - Accent6 6" xfId="8295" xr:uid="{00000000-0005-0000-0000-00005E200000}"/>
    <cellStyle name="20% - Accent6 6 2" xfId="8296" xr:uid="{00000000-0005-0000-0000-00005F200000}"/>
    <cellStyle name="20% - Accent6 6 2 2" xfId="8297" xr:uid="{00000000-0005-0000-0000-000060200000}"/>
    <cellStyle name="20% - Accent6 6 2 2 2" xfId="8298" xr:uid="{00000000-0005-0000-0000-000061200000}"/>
    <cellStyle name="20% - Accent6 6 2 2 2 2" xfId="8299" xr:uid="{00000000-0005-0000-0000-000062200000}"/>
    <cellStyle name="20% - Accent6 6 2 2 2 2 2" xfId="8300" xr:uid="{00000000-0005-0000-0000-000063200000}"/>
    <cellStyle name="20% - Accent6 6 2 2 2 3" xfId="8301" xr:uid="{00000000-0005-0000-0000-000064200000}"/>
    <cellStyle name="20% - Accent6 6 2 2 3" xfId="8302" xr:uid="{00000000-0005-0000-0000-000065200000}"/>
    <cellStyle name="20% - Accent6 6 2 2 3 2" xfId="8303" xr:uid="{00000000-0005-0000-0000-000066200000}"/>
    <cellStyle name="20% - Accent6 6 2 2 4" xfId="8304" xr:uid="{00000000-0005-0000-0000-000067200000}"/>
    <cellStyle name="20% - Accent6 6 2 3" xfId="8305" xr:uid="{00000000-0005-0000-0000-000068200000}"/>
    <cellStyle name="20% - Accent6 6 2 3 2" xfId="8306" xr:uid="{00000000-0005-0000-0000-000069200000}"/>
    <cellStyle name="20% - Accent6 6 2 3 2 2" xfId="8307" xr:uid="{00000000-0005-0000-0000-00006A200000}"/>
    <cellStyle name="20% - Accent6 6 2 3 3" xfId="8308" xr:uid="{00000000-0005-0000-0000-00006B200000}"/>
    <cellStyle name="20% - Accent6 6 2 4" xfId="8309" xr:uid="{00000000-0005-0000-0000-00006C200000}"/>
    <cellStyle name="20% - Accent6 6 2 4 2" xfId="8310" xr:uid="{00000000-0005-0000-0000-00006D200000}"/>
    <cellStyle name="20% - Accent6 6 2 5" xfId="8311" xr:uid="{00000000-0005-0000-0000-00006E200000}"/>
    <cellStyle name="20% - Accent6 6 2_draft transactions report_052009_rvsd" xfId="8312" xr:uid="{00000000-0005-0000-0000-00006F200000}"/>
    <cellStyle name="20% - Accent6 6 3" xfId="8313" xr:uid="{00000000-0005-0000-0000-000070200000}"/>
    <cellStyle name="20% - Accent6 6 3 2" xfId="8314" xr:uid="{00000000-0005-0000-0000-000071200000}"/>
    <cellStyle name="20% - Accent6 6 3 2 2" xfId="8315" xr:uid="{00000000-0005-0000-0000-000072200000}"/>
    <cellStyle name="20% - Accent6 6 3 2 2 2" xfId="8316" xr:uid="{00000000-0005-0000-0000-000073200000}"/>
    <cellStyle name="20% - Accent6 6 3 2 3" xfId="8317" xr:uid="{00000000-0005-0000-0000-000074200000}"/>
    <cellStyle name="20% - Accent6 6 3 3" xfId="8318" xr:uid="{00000000-0005-0000-0000-000075200000}"/>
    <cellStyle name="20% - Accent6 6 3 3 2" xfId="8319" xr:uid="{00000000-0005-0000-0000-000076200000}"/>
    <cellStyle name="20% - Accent6 6 3 4" xfId="8320" xr:uid="{00000000-0005-0000-0000-000077200000}"/>
    <cellStyle name="20% - Accent6 6 4" xfId="8321" xr:uid="{00000000-0005-0000-0000-000078200000}"/>
    <cellStyle name="20% - Accent6 6 4 2" xfId="8322" xr:uid="{00000000-0005-0000-0000-000079200000}"/>
    <cellStyle name="20% - Accent6 6 4 2 2" xfId="8323" xr:uid="{00000000-0005-0000-0000-00007A200000}"/>
    <cellStyle name="20% - Accent6 6 4 3" xfId="8324" xr:uid="{00000000-0005-0000-0000-00007B200000}"/>
    <cellStyle name="20% - Accent6 6 5" xfId="8325" xr:uid="{00000000-0005-0000-0000-00007C200000}"/>
    <cellStyle name="20% - Accent6 6 5 2" xfId="8326" xr:uid="{00000000-0005-0000-0000-00007D200000}"/>
    <cellStyle name="20% - Accent6 6 6" xfId="8327" xr:uid="{00000000-0005-0000-0000-00007E200000}"/>
    <cellStyle name="20% - Accent6 6_draft transactions report_052009_rvsd" xfId="8328" xr:uid="{00000000-0005-0000-0000-00007F200000}"/>
    <cellStyle name="20% - Accent6 60" xfId="8329" xr:uid="{00000000-0005-0000-0000-000080200000}"/>
    <cellStyle name="20% - Accent6 60 2" xfId="8330" xr:uid="{00000000-0005-0000-0000-000081200000}"/>
    <cellStyle name="20% - Accent6 60 2 2" xfId="8331" xr:uid="{00000000-0005-0000-0000-000082200000}"/>
    <cellStyle name="20% - Accent6 60 2 2 2" xfId="8332" xr:uid="{00000000-0005-0000-0000-000083200000}"/>
    <cellStyle name="20% - Accent6 60 2 3" xfId="8333" xr:uid="{00000000-0005-0000-0000-000084200000}"/>
    <cellStyle name="20% - Accent6 60 3" xfId="8334" xr:uid="{00000000-0005-0000-0000-000085200000}"/>
    <cellStyle name="20% - Accent6 60 3 2" xfId="8335" xr:uid="{00000000-0005-0000-0000-000086200000}"/>
    <cellStyle name="20% - Accent6 60 4" xfId="8336" xr:uid="{00000000-0005-0000-0000-000087200000}"/>
    <cellStyle name="20% - Accent6 61" xfId="8337" xr:uid="{00000000-0005-0000-0000-000088200000}"/>
    <cellStyle name="20% - Accent6 61 2" xfId="8338" xr:uid="{00000000-0005-0000-0000-000089200000}"/>
    <cellStyle name="20% - Accent6 61 2 2" xfId="8339" xr:uid="{00000000-0005-0000-0000-00008A200000}"/>
    <cellStyle name="20% - Accent6 61 2 2 2" xfId="8340" xr:uid="{00000000-0005-0000-0000-00008B200000}"/>
    <cellStyle name="20% - Accent6 61 2 3" xfId="8341" xr:uid="{00000000-0005-0000-0000-00008C200000}"/>
    <cellStyle name="20% - Accent6 61 3" xfId="8342" xr:uid="{00000000-0005-0000-0000-00008D200000}"/>
    <cellStyle name="20% - Accent6 61 3 2" xfId="8343" xr:uid="{00000000-0005-0000-0000-00008E200000}"/>
    <cellStyle name="20% - Accent6 61 4" xfId="8344" xr:uid="{00000000-0005-0000-0000-00008F200000}"/>
    <cellStyle name="20% - Accent6 62" xfId="8345" xr:uid="{00000000-0005-0000-0000-000090200000}"/>
    <cellStyle name="20% - Accent6 62 2" xfId="8346" xr:uid="{00000000-0005-0000-0000-000091200000}"/>
    <cellStyle name="20% - Accent6 62 2 2" xfId="8347" xr:uid="{00000000-0005-0000-0000-000092200000}"/>
    <cellStyle name="20% - Accent6 62 2 2 2" xfId="8348" xr:uid="{00000000-0005-0000-0000-000093200000}"/>
    <cellStyle name="20% - Accent6 62 2 3" xfId="8349" xr:uid="{00000000-0005-0000-0000-000094200000}"/>
    <cellStyle name="20% - Accent6 62 3" xfId="8350" xr:uid="{00000000-0005-0000-0000-000095200000}"/>
    <cellStyle name="20% - Accent6 62 3 2" xfId="8351" xr:uid="{00000000-0005-0000-0000-000096200000}"/>
    <cellStyle name="20% - Accent6 62 4" xfId="8352" xr:uid="{00000000-0005-0000-0000-000097200000}"/>
    <cellStyle name="20% - Accent6 63" xfId="8353" xr:uid="{00000000-0005-0000-0000-000098200000}"/>
    <cellStyle name="20% - Accent6 63 2" xfId="8354" xr:uid="{00000000-0005-0000-0000-000099200000}"/>
    <cellStyle name="20% - Accent6 63 2 2" xfId="8355" xr:uid="{00000000-0005-0000-0000-00009A200000}"/>
    <cellStyle name="20% - Accent6 63 2 2 2" xfId="8356" xr:uid="{00000000-0005-0000-0000-00009B200000}"/>
    <cellStyle name="20% - Accent6 63 2 3" xfId="8357" xr:uid="{00000000-0005-0000-0000-00009C200000}"/>
    <cellStyle name="20% - Accent6 63 3" xfId="8358" xr:uid="{00000000-0005-0000-0000-00009D200000}"/>
    <cellStyle name="20% - Accent6 63 3 2" xfId="8359" xr:uid="{00000000-0005-0000-0000-00009E200000}"/>
    <cellStyle name="20% - Accent6 63 4" xfId="8360" xr:uid="{00000000-0005-0000-0000-00009F200000}"/>
    <cellStyle name="20% - Accent6 64" xfId="8361" xr:uid="{00000000-0005-0000-0000-0000A0200000}"/>
    <cellStyle name="20% - Accent6 64 2" xfId="8362" xr:uid="{00000000-0005-0000-0000-0000A1200000}"/>
    <cellStyle name="20% - Accent6 64 2 2" xfId="8363" xr:uid="{00000000-0005-0000-0000-0000A2200000}"/>
    <cellStyle name="20% - Accent6 64 2 2 2" xfId="8364" xr:uid="{00000000-0005-0000-0000-0000A3200000}"/>
    <cellStyle name="20% - Accent6 64 2 3" xfId="8365" xr:uid="{00000000-0005-0000-0000-0000A4200000}"/>
    <cellStyle name="20% - Accent6 64 3" xfId="8366" xr:uid="{00000000-0005-0000-0000-0000A5200000}"/>
    <cellStyle name="20% - Accent6 64 3 2" xfId="8367" xr:uid="{00000000-0005-0000-0000-0000A6200000}"/>
    <cellStyle name="20% - Accent6 64 4" xfId="8368" xr:uid="{00000000-0005-0000-0000-0000A7200000}"/>
    <cellStyle name="20% - Accent6 65" xfId="8369" xr:uid="{00000000-0005-0000-0000-0000A8200000}"/>
    <cellStyle name="20% - Accent6 65 2" xfId="8370" xr:uid="{00000000-0005-0000-0000-0000A9200000}"/>
    <cellStyle name="20% - Accent6 65 2 2" xfId="8371" xr:uid="{00000000-0005-0000-0000-0000AA200000}"/>
    <cellStyle name="20% - Accent6 65 2 2 2" xfId="8372" xr:uid="{00000000-0005-0000-0000-0000AB200000}"/>
    <cellStyle name="20% - Accent6 65 2 3" xfId="8373" xr:uid="{00000000-0005-0000-0000-0000AC200000}"/>
    <cellStyle name="20% - Accent6 65 3" xfId="8374" xr:uid="{00000000-0005-0000-0000-0000AD200000}"/>
    <cellStyle name="20% - Accent6 65 3 2" xfId="8375" xr:uid="{00000000-0005-0000-0000-0000AE200000}"/>
    <cellStyle name="20% - Accent6 65 4" xfId="8376" xr:uid="{00000000-0005-0000-0000-0000AF200000}"/>
    <cellStyle name="20% - Accent6 66" xfId="8377" xr:uid="{00000000-0005-0000-0000-0000B0200000}"/>
    <cellStyle name="20% - Accent6 66 2" xfId="8378" xr:uid="{00000000-0005-0000-0000-0000B1200000}"/>
    <cellStyle name="20% - Accent6 66 2 2" xfId="8379" xr:uid="{00000000-0005-0000-0000-0000B2200000}"/>
    <cellStyle name="20% - Accent6 66 2 2 2" xfId="8380" xr:uid="{00000000-0005-0000-0000-0000B3200000}"/>
    <cellStyle name="20% - Accent6 66 2 3" xfId="8381" xr:uid="{00000000-0005-0000-0000-0000B4200000}"/>
    <cellStyle name="20% - Accent6 66 3" xfId="8382" xr:uid="{00000000-0005-0000-0000-0000B5200000}"/>
    <cellStyle name="20% - Accent6 66 3 2" xfId="8383" xr:uid="{00000000-0005-0000-0000-0000B6200000}"/>
    <cellStyle name="20% - Accent6 66 4" xfId="8384" xr:uid="{00000000-0005-0000-0000-0000B7200000}"/>
    <cellStyle name="20% - Accent6 67" xfId="8385" xr:uid="{00000000-0005-0000-0000-0000B8200000}"/>
    <cellStyle name="20% - Accent6 67 2" xfId="8386" xr:uid="{00000000-0005-0000-0000-0000B9200000}"/>
    <cellStyle name="20% - Accent6 67 2 2" xfId="8387" xr:uid="{00000000-0005-0000-0000-0000BA200000}"/>
    <cellStyle name="20% - Accent6 67 2 2 2" xfId="8388" xr:uid="{00000000-0005-0000-0000-0000BB200000}"/>
    <cellStyle name="20% - Accent6 67 2 3" xfId="8389" xr:uid="{00000000-0005-0000-0000-0000BC200000}"/>
    <cellStyle name="20% - Accent6 67 3" xfId="8390" xr:uid="{00000000-0005-0000-0000-0000BD200000}"/>
    <cellStyle name="20% - Accent6 67 3 2" xfId="8391" xr:uid="{00000000-0005-0000-0000-0000BE200000}"/>
    <cellStyle name="20% - Accent6 67 4" xfId="8392" xr:uid="{00000000-0005-0000-0000-0000BF200000}"/>
    <cellStyle name="20% - Accent6 68" xfId="8393" xr:uid="{00000000-0005-0000-0000-0000C0200000}"/>
    <cellStyle name="20% - Accent6 68 2" xfId="8394" xr:uid="{00000000-0005-0000-0000-0000C1200000}"/>
    <cellStyle name="20% - Accent6 68 2 2" xfId="8395" xr:uid="{00000000-0005-0000-0000-0000C2200000}"/>
    <cellStyle name="20% - Accent6 68 2 2 2" xfId="8396" xr:uid="{00000000-0005-0000-0000-0000C3200000}"/>
    <cellStyle name="20% - Accent6 68 2 3" xfId="8397" xr:uid="{00000000-0005-0000-0000-0000C4200000}"/>
    <cellStyle name="20% - Accent6 68 3" xfId="8398" xr:uid="{00000000-0005-0000-0000-0000C5200000}"/>
    <cellStyle name="20% - Accent6 68 3 2" xfId="8399" xr:uid="{00000000-0005-0000-0000-0000C6200000}"/>
    <cellStyle name="20% - Accent6 68 4" xfId="8400" xr:uid="{00000000-0005-0000-0000-0000C7200000}"/>
    <cellStyle name="20% - Accent6 69" xfId="8401" xr:uid="{00000000-0005-0000-0000-0000C8200000}"/>
    <cellStyle name="20% - Accent6 69 2" xfId="8402" xr:uid="{00000000-0005-0000-0000-0000C9200000}"/>
    <cellStyle name="20% - Accent6 69 2 2" xfId="8403" xr:uid="{00000000-0005-0000-0000-0000CA200000}"/>
    <cellStyle name="20% - Accent6 69 2 2 2" xfId="8404" xr:uid="{00000000-0005-0000-0000-0000CB200000}"/>
    <cellStyle name="20% - Accent6 69 2 3" xfId="8405" xr:uid="{00000000-0005-0000-0000-0000CC200000}"/>
    <cellStyle name="20% - Accent6 69 3" xfId="8406" xr:uid="{00000000-0005-0000-0000-0000CD200000}"/>
    <cellStyle name="20% - Accent6 69 3 2" xfId="8407" xr:uid="{00000000-0005-0000-0000-0000CE200000}"/>
    <cellStyle name="20% - Accent6 69 4" xfId="8408" xr:uid="{00000000-0005-0000-0000-0000CF200000}"/>
    <cellStyle name="20% - Accent6 7" xfId="8409" xr:uid="{00000000-0005-0000-0000-0000D0200000}"/>
    <cellStyle name="20% - Accent6 7 2" xfId="8410" xr:uid="{00000000-0005-0000-0000-0000D1200000}"/>
    <cellStyle name="20% - Accent6 7 2 2" xfId="8411" xr:uid="{00000000-0005-0000-0000-0000D2200000}"/>
    <cellStyle name="20% - Accent6 7 2 2 2" xfId="8412" xr:uid="{00000000-0005-0000-0000-0000D3200000}"/>
    <cellStyle name="20% - Accent6 7 2 2 2 2" xfId="8413" xr:uid="{00000000-0005-0000-0000-0000D4200000}"/>
    <cellStyle name="20% - Accent6 7 2 2 2 2 2" xfId="8414" xr:uid="{00000000-0005-0000-0000-0000D5200000}"/>
    <cellStyle name="20% - Accent6 7 2 2 2 3" xfId="8415" xr:uid="{00000000-0005-0000-0000-0000D6200000}"/>
    <cellStyle name="20% - Accent6 7 2 2 3" xfId="8416" xr:uid="{00000000-0005-0000-0000-0000D7200000}"/>
    <cellStyle name="20% - Accent6 7 2 2 3 2" xfId="8417" xr:uid="{00000000-0005-0000-0000-0000D8200000}"/>
    <cellStyle name="20% - Accent6 7 2 2 4" xfId="8418" xr:uid="{00000000-0005-0000-0000-0000D9200000}"/>
    <cellStyle name="20% - Accent6 7 2 3" xfId="8419" xr:uid="{00000000-0005-0000-0000-0000DA200000}"/>
    <cellStyle name="20% - Accent6 7 2 3 2" xfId="8420" xr:uid="{00000000-0005-0000-0000-0000DB200000}"/>
    <cellStyle name="20% - Accent6 7 2 3 2 2" xfId="8421" xr:uid="{00000000-0005-0000-0000-0000DC200000}"/>
    <cellStyle name="20% - Accent6 7 2 3 3" xfId="8422" xr:uid="{00000000-0005-0000-0000-0000DD200000}"/>
    <cellStyle name="20% - Accent6 7 2 4" xfId="8423" xr:uid="{00000000-0005-0000-0000-0000DE200000}"/>
    <cellStyle name="20% - Accent6 7 2 4 2" xfId="8424" xr:uid="{00000000-0005-0000-0000-0000DF200000}"/>
    <cellStyle name="20% - Accent6 7 2 5" xfId="8425" xr:uid="{00000000-0005-0000-0000-0000E0200000}"/>
    <cellStyle name="20% - Accent6 7 2_draft transactions report_052009_rvsd" xfId="8426" xr:uid="{00000000-0005-0000-0000-0000E1200000}"/>
    <cellStyle name="20% - Accent6 7 3" xfId="8427" xr:uid="{00000000-0005-0000-0000-0000E2200000}"/>
    <cellStyle name="20% - Accent6 7 3 2" xfId="8428" xr:uid="{00000000-0005-0000-0000-0000E3200000}"/>
    <cellStyle name="20% - Accent6 7 3 2 2" xfId="8429" xr:uid="{00000000-0005-0000-0000-0000E4200000}"/>
    <cellStyle name="20% - Accent6 7 3 2 2 2" xfId="8430" xr:uid="{00000000-0005-0000-0000-0000E5200000}"/>
    <cellStyle name="20% - Accent6 7 3 2 3" xfId="8431" xr:uid="{00000000-0005-0000-0000-0000E6200000}"/>
    <cellStyle name="20% - Accent6 7 3 3" xfId="8432" xr:uid="{00000000-0005-0000-0000-0000E7200000}"/>
    <cellStyle name="20% - Accent6 7 3 3 2" xfId="8433" xr:uid="{00000000-0005-0000-0000-0000E8200000}"/>
    <cellStyle name="20% - Accent6 7 3 4" xfId="8434" xr:uid="{00000000-0005-0000-0000-0000E9200000}"/>
    <cellStyle name="20% - Accent6 7 4" xfId="8435" xr:uid="{00000000-0005-0000-0000-0000EA200000}"/>
    <cellStyle name="20% - Accent6 7 4 2" xfId="8436" xr:uid="{00000000-0005-0000-0000-0000EB200000}"/>
    <cellStyle name="20% - Accent6 7 4 2 2" xfId="8437" xr:uid="{00000000-0005-0000-0000-0000EC200000}"/>
    <cellStyle name="20% - Accent6 7 4 3" xfId="8438" xr:uid="{00000000-0005-0000-0000-0000ED200000}"/>
    <cellStyle name="20% - Accent6 7 5" xfId="8439" xr:uid="{00000000-0005-0000-0000-0000EE200000}"/>
    <cellStyle name="20% - Accent6 7 5 2" xfId="8440" xr:uid="{00000000-0005-0000-0000-0000EF200000}"/>
    <cellStyle name="20% - Accent6 7 6" xfId="8441" xr:uid="{00000000-0005-0000-0000-0000F0200000}"/>
    <cellStyle name="20% - Accent6 7_draft transactions report_052009_rvsd" xfId="8442" xr:uid="{00000000-0005-0000-0000-0000F1200000}"/>
    <cellStyle name="20% - Accent6 70" xfId="8443" xr:uid="{00000000-0005-0000-0000-0000F2200000}"/>
    <cellStyle name="20% - Accent6 70 2" xfId="8444" xr:uid="{00000000-0005-0000-0000-0000F3200000}"/>
    <cellStyle name="20% - Accent6 70 2 2" xfId="8445" xr:uid="{00000000-0005-0000-0000-0000F4200000}"/>
    <cellStyle name="20% - Accent6 70 2 2 2" xfId="8446" xr:uid="{00000000-0005-0000-0000-0000F5200000}"/>
    <cellStyle name="20% - Accent6 70 2 3" xfId="8447" xr:uid="{00000000-0005-0000-0000-0000F6200000}"/>
    <cellStyle name="20% - Accent6 70 3" xfId="8448" xr:uid="{00000000-0005-0000-0000-0000F7200000}"/>
    <cellStyle name="20% - Accent6 70 3 2" xfId="8449" xr:uid="{00000000-0005-0000-0000-0000F8200000}"/>
    <cellStyle name="20% - Accent6 70 4" xfId="8450" xr:uid="{00000000-0005-0000-0000-0000F9200000}"/>
    <cellStyle name="20% - Accent6 71" xfId="8451" xr:uid="{00000000-0005-0000-0000-0000FA200000}"/>
    <cellStyle name="20% - Accent6 71 2" xfId="8452" xr:uid="{00000000-0005-0000-0000-0000FB200000}"/>
    <cellStyle name="20% - Accent6 71 2 2" xfId="8453" xr:uid="{00000000-0005-0000-0000-0000FC200000}"/>
    <cellStyle name="20% - Accent6 71 2 2 2" xfId="8454" xr:uid="{00000000-0005-0000-0000-0000FD200000}"/>
    <cellStyle name="20% - Accent6 71 2 3" xfId="8455" xr:uid="{00000000-0005-0000-0000-0000FE200000}"/>
    <cellStyle name="20% - Accent6 71 3" xfId="8456" xr:uid="{00000000-0005-0000-0000-0000FF200000}"/>
    <cellStyle name="20% - Accent6 71 3 2" xfId="8457" xr:uid="{00000000-0005-0000-0000-000000210000}"/>
    <cellStyle name="20% - Accent6 71 4" xfId="8458" xr:uid="{00000000-0005-0000-0000-000001210000}"/>
    <cellStyle name="20% - Accent6 72" xfId="8459" xr:uid="{00000000-0005-0000-0000-000002210000}"/>
    <cellStyle name="20% - Accent6 72 2" xfId="8460" xr:uid="{00000000-0005-0000-0000-000003210000}"/>
    <cellStyle name="20% - Accent6 72 2 2" xfId="8461" xr:uid="{00000000-0005-0000-0000-000004210000}"/>
    <cellStyle name="20% - Accent6 72 2 2 2" xfId="8462" xr:uid="{00000000-0005-0000-0000-000005210000}"/>
    <cellStyle name="20% - Accent6 72 2 3" xfId="8463" xr:uid="{00000000-0005-0000-0000-000006210000}"/>
    <cellStyle name="20% - Accent6 72 3" xfId="8464" xr:uid="{00000000-0005-0000-0000-000007210000}"/>
    <cellStyle name="20% - Accent6 72 3 2" xfId="8465" xr:uid="{00000000-0005-0000-0000-000008210000}"/>
    <cellStyle name="20% - Accent6 72 4" xfId="8466" xr:uid="{00000000-0005-0000-0000-000009210000}"/>
    <cellStyle name="20% - Accent6 73" xfId="8467" xr:uid="{00000000-0005-0000-0000-00000A210000}"/>
    <cellStyle name="20% - Accent6 73 2" xfId="8468" xr:uid="{00000000-0005-0000-0000-00000B210000}"/>
    <cellStyle name="20% - Accent6 73 2 2" xfId="8469" xr:uid="{00000000-0005-0000-0000-00000C210000}"/>
    <cellStyle name="20% - Accent6 73 2 2 2" xfId="8470" xr:uid="{00000000-0005-0000-0000-00000D210000}"/>
    <cellStyle name="20% - Accent6 73 2 3" xfId="8471" xr:uid="{00000000-0005-0000-0000-00000E210000}"/>
    <cellStyle name="20% - Accent6 73 3" xfId="8472" xr:uid="{00000000-0005-0000-0000-00000F210000}"/>
    <cellStyle name="20% - Accent6 73 3 2" xfId="8473" xr:uid="{00000000-0005-0000-0000-000010210000}"/>
    <cellStyle name="20% - Accent6 73 4" xfId="8474" xr:uid="{00000000-0005-0000-0000-000011210000}"/>
    <cellStyle name="20% - Accent6 74" xfId="8475" xr:uid="{00000000-0005-0000-0000-000012210000}"/>
    <cellStyle name="20% - Accent6 74 2" xfId="8476" xr:uid="{00000000-0005-0000-0000-000013210000}"/>
    <cellStyle name="20% - Accent6 74 2 2" xfId="8477" xr:uid="{00000000-0005-0000-0000-000014210000}"/>
    <cellStyle name="20% - Accent6 74 2 2 2" xfId="8478" xr:uid="{00000000-0005-0000-0000-000015210000}"/>
    <cellStyle name="20% - Accent6 74 2 3" xfId="8479" xr:uid="{00000000-0005-0000-0000-000016210000}"/>
    <cellStyle name="20% - Accent6 74 3" xfId="8480" xr:uid="{00000000-0005-0000-0000-000017210000}"/>
    <cellStyle name="20% - Accent6 74 3 2" xfId="8481" xr:uid="{00000000-0005-0000-0000-000018210000}"/>
    <cellStyle name="20% - Accent6 74 4" xfId="8482" xr:uid="{00000000-0005-0000-0000-000019210000}"/>
    <cellStyle name="20% - Accent6 75" xfId="8483" xr:uid="{00000000-0005-0000-0000-00001A210000}"/>
    <cellStyle name="20% - Accent6 75 2" xfId="8484" xr:uid="{00000000-0005-0000-0000-00001B210000}"/>
    <cellStyle name="20% - Accent6 75 2 2" xfId="8485" xr:uid="{00000000-0005-0000-0000-00001C210000}"/>
    <cellStyle name="20% - Accent6 75 2 2 2" xfId="8486" xr:uid="{00000000-0005-0000-0000-00001D210000}"/>
    <cellStyle name="20% - Accent6 75 2 3" xfId="8487" xr:uid="{00000000-0005-0000-0000-00001E210000}"/>
    <cellStyle name="20% - Accent6 75 3" xfId="8488" xr:uid="{00000000-0005-0000-0000-00001F210000}"/>
    <cellStyle name="20% - Accent6 75 3 2" xfId="8489" xr:uid="{00000000-0005-0000-0000-000020210000}"/>
    <cellStyle name="20% - Accent6 75 4" xfId="8490" xr:uid="{00000000-0005-0000-0000-000021210000}"/>
    <cellStyle name="20% - Accent6 76" xfId="8491" xr:uid="{00000000-0005-0000-0000-000022210000}"/>
    <cellStyle name="20% - Accent6 76 2" xfId="8492" xr:uid="{00000000-0005-0000-0000-000023210000}"/>
    <cellStyle name="20% - Accent6 76 2 2" xfId="8493" xr:uid="{00000000-0005-0000-0000-000024210000}"/>
    <cellStyle name="20% - Accent6 76 2 2 2" xfId="8494" xr:uid="{00000000-0005-0000-0000-000025210000}"/>
    <cellStyle name="20% - Accent6 76 2 3" xfId="8495" xr:uid="{00000000-0005-0000-0000-000026210000}"/>
    <cellStyle name="20% - Accent6 76 3" xfId="8496" xr:uid="{00000000-0005-0000-0000-000027210000}"/>
    <cellStyle name="20% - Accent6 76 3 2" xfId="8497" xr:uid="{00000000-0005-0000-0000-000028210000}"/>
    <cellStyle name="20% - Accent6 76 4" xfId="8498" xr:uid="{00000000-0005-0000-0000-000029210000}"/>
    <cellStyle name="20% - Accent6 77" xfId="8499" xr:uid="{00000000-0005-0000-0000-00002A210000}"/>
    <cellStyle name="20% - Accent6 77 2" xfId="8500" xr:uid="{00000000-0005-0000-0000-00002B210000}"/>
    <cellStyle name="20% - Accent6 77 2 2" xfId="8501" xr:uid="{00000000-0005-0000-0000-00002C210000}"/>
    <cellStyle name="20% - Accent6 77 2 2 2" xfId="8502" xr:uid="{00000000-0005-0000-0000-00002D210000}"/>
    <cellStyle name="20% - Accent6 77 2 3" xfId="8503" xr:uid="{00000000-0005-0000-0000-00002E210000}"/>
    <cellStyle name="20% - Accent6 77 3" xfId="8504" xr:uid="{00000000-0005-0000-0000-00002F210000}"/>
    <cellStyle name="20% - Accent6 77 3 2" xfId="8505" xr:uid="{00000000-0005-0000-0000-000030210000}"/>
    <cellStyle name="20% - Accent6 77 4" xfId="8506" xr:uid="{00000000-0005-0000-0000-000031210000}"/>
    <cellStyle name="20% - Accent6 78" xfId="8507" xr:uid="{00000000-0005-0000-0000-000032210000}"/>
    <cellStyle name="20% - Accent6 78 2" xfId="8508" xr:uid="{00000000-0005-0000-0000-000033210000}"/>
    <cellStyle name="20% - Accent6 78 2 2" xfId="8509" xr:uid="{00000000-0005-0000-0000-000034210000}"/>
    <cellStyle name="20% - Accent6 78 2 2 2" xfId="8510" xr:uid="{00000000-0005-0000-0000-000035210000}"/>
    <cellStyle name="20% - Accent6 78 2 3" xfId="8511" xr:uid="{00000000-0005-0000-0000-000036210000}"/>
    <cellStyle name="20% - Accent6 78 3" xfId="8512" xr:uid="{00000000-0005-0000-0000-000037210000}"/>
    <cellStyle name="20% - Accent6 78 3 2" xfId="8513" xr:uid="{00000000-0005-0000-0000-000038210000}"/>
    <cellStyle name="20% - Accent6 78 4" xfId="8514" xr:uid="{00000000-0005-0000-0000-000039210000}"/>
    <cellStyle name="20% - Accent6 79" xfId="8515" xr:uid="{00000000-0005-0000-0000-00003A210000}"/>
    <cellStyle name="20% - Accent6 79 2" xfId="8516" xr:uid="{00000000-0005-0000-0000-00003B210000}"/>
    <cellStyle name="20% - Accent6 79 2 2" xfId="8517" xr:uid="{00000000-0005-0000-0000-00003C210000}"/>
    <cellStyle name="20% - Accent6 79 2 2 2" xfId="8518" xr:uid="{00000000-0005-0000-0000-00003D210000}"/>
    <cellStyle name="20% - Accent6 79 2 3" xfId="8519" xr:uid="{00000000-0005-0000-0000-00003E210000}"/>
    <cellStyle name="20% - Accent6 79 3" xfId="8520" xr:uid="{00000000-0005-0000-0000-00003F210000}"/>
    <cellStyle name="20% - Accent6 79 3 2" xfId="8521" xr:uid="{00000000-0005-0000-0000-000040210000}"/>
    <cellStyle name="20% - Accent6 79 4" xfId="8522" xr:uid="{00000000-0005-0000-0000-000041210000}"/>
    <cellStyle name="20% - Accent6 8" xfId="8523" xr:uid="{00000000-0005-0000-0000-000042210000}"/>
    <cellStyle name="20% - Accent6 8 2" xfId="8524" xr:uid="{00000000-0005-0000-0000-000043210000}"/>
    <cellStyle name="20% - Accent6 8 2 2" xfId="8525" xr:uid="{00000000-0005-0000-0000-000044210000}"/>
    <cellStyle name="20% - Accent6 8 2 2 2" xfId="8526" xr:uid="{00000000-0005-0000-0000-000045210000}"/>
    <cellStyle name="20% - Accent6 8 2 2 2 2" xfId="8527" xr:uid="{00000000-0005-0000-0000-000046210000}"/>
    <cellStyle name="20% - Accent6 8 2 2 2 2 2" xfId="8528" xr:uid="{00000000-0005-0000-0000-000047210000}"/>
    <cellStyle name="20% - Accent6 8 2 2 2 3" xfId="8529" xr:uid="{00000000-0005-0000-0000-000048210000}"/>
    <cellStyle name="20% - Accent6 8 2 2 3" xfId="8530" xr:uid="{00000000-0005-0000-0000-000049210000}"/>
    <cellStyle name="20% - Accent6 8 2 2 3 2" xfId="8531" xr:uid="{00000000-0005-0000-0000-00004A210000}"/>
    <cellStyle name="20% - Accent6 8 2 2 4" xfId="8532" xr:uid="{00000000-0005-0000-0000-00004B210000}"/>
    <cellStyle name="20% - Accent6 8 2 3" xfId="8533" xr:uid="{00000000-0005-0000-0000-00004C210000}"/>
    <cellStyle name="20% - Accent6 8 2 3 2" xfId="8534" xr:uid="{00000000-0005-0000-0000-00004D210000}"/>
    <cellStyle name="20% - Accent6 8 2 3 2 2" xfId="8535" xr:uid="{00000000-0005-0000-0000-00004E210000}"/>
    <cellStyle name="20% - Accent6 8 2 3 3" xfId="8536" xr:uid="{00000000-0005-0000-0000-00004F210000}"/>
    <cellStyle name="20% - Accent6 8 2 4" xfId="8537" xr:uid="{00000000-0005-0000-0000-000050210000}"/>
    <cellStyle name="20% - Accent6 8 2 4 2" xfId="8538" xr:uid="{00000000-0005-0000-0000-000051210000}"/>
    <cellStyle name="20% - Accent6 8 2 5" xfId="8539" xr:uid="{00000000-0005-0000-0000-000052210000}"/>
    <cellStyle name="20% - Accent6 8 2_draft transactions report_052009_rvsd" xfId="8540" xr:uid="{00000000-0005-0000-0000-000053210000}"/>
    <cellStyle name="20% - Accent6 8 3" xfId="8541" xr:uid="{00000000-0005-0000-0000-000054210000}"/>
    <cellStyle name="20% - Accent6 8 3 2" xfId="8542" xr:uid="{00000000-0005-0000-0000-000055210000}"/>
    <cellStyle name="20% - Accent6 8 3 2 2" xfId="8543" xr:uid="{00000000-0005-0000-0000-000056210000}"/>
    <cellStyle name="20% - Accent6 8 3 2 2 2" xfId="8544" xr:uid="{00000000-0005-0000-0000-000057210000}"/>
    <cellStyle name="20% - Accent6 8 3 2 3" xfId="8545" xr:uid="{00000000-0005-0000-0000-000058210000}"/>
    <cellStyle name="20% - Accent6 8 3 3" xfId="8546" xr:uid="{00000000-0005-0000-0000-000059210000}"/>
    <cellStyle name="20% - Accent6 8 3 3 2" xfId="8547" xr:uid="{00000000-0005-0000-0000-00005A210000}"/>
    <cellStyle name="20% - Accent6 8 3 4" xfId="8548" xr:uid="{00000000-0005-0000-0000-00005B210000}"/>
    <cellStyle name="20% - Accent6 8 4" xfId="8549" xr:uid="{00000000-0005-0000-0000-00005C210000}"/>
    <cellStyle name="20% - Accent6 8 4 2" xfId="8550" xr:uid="{00000000-0005-0000-0000-00005D210000}"/>
    <cellStyle name="20% - Accent6 8 4 2 2" xfId="8551" xr:uid="{00000000-0005-0000-0000-00005E210000}"/>
    <cellStyle name="20% - Accent6 8 4 3" xfId="8552" xr:uid="{00000000-0005-0000-0000-00005F210000}"/>
    <cellStyle name="20% - Accent6 8 5" xfId="8553" xr:uid="{00000000-0005-0000-0000-000060210000}"/>
    <cellStyle name="20% - Accent6 8 5 2" xfId="8554" xr:uid="{00000000-0005-0000-0000-000061210000}"/>
    <cellStyle name="20% - Accent6 8 6" xfId="8555" xr:uid="{00000000-0005-0000-0000-000062210000}"/>
    <cellStyle name="20% - Accent6 8_draft transactions report_052009_rvsd" xfId="8556" xr:uid="{00000000-0005-0000-0000-000063210000}"/>
    <cellStyle name="20% - Accent6 80" xfId="8557" xr:uid="{00000000-0005-0000-0000-000064210000}"/>
    <cellStyle name="20% - Accent6 80 2" xfId="8558" xr:uid="{00000000-0005-0000-0000-000065210000}"/>
    <cellStyle name="20% - Accent6 80 2 2" xfId="8559" xr:uid="{00000000-0005-0000-0000-000066210000}"/>
    <cellStyle name="20% - Accent6 80 2 2 2" xfId="8560" xr:uid="{00000000-0005-0000-0000-000067210000}"/>
    <cellStyle name="20% - Accent6 80 2 3" xfId="8561" xr:uid="{00000000-0005-0000-0000-000068210000}"/>
    <cellStyle name="20% - Accent6 80 3" xfId="8562" xr:uid="{00000000-0005-0000-0000-000069210000}"/>
    <cellStyle name="20% - Accent6 80 3 2" xfId="8563" xr:uid="{00000000-0005-0000-0000-00006A210000}"/>
    <cellStyle name="20% - Accent6 80 4" xfId="8564" xr:uid="{00000000-0005-0000-0000-00006B210000}"/>
    <cellStyle name="20% - Accent6 81" xfId="8565" xr:uid="{00000000-0005-0000-0000-00006C210000}"/>
    <cellStyle name="20% - Accent6 81 2" xfId="8566" xr:uid="{00000000-0005-0000-0000-00006D210000}"/>
    <cellStyle name="20% - Accent6 81 2 2" xfId="8567" xr:uid="{00000000-0005-0000-0000-00006E210000}"/>
    <cellStyle name="20% - Accent6 81 2 2 2" xfId="8568" xr:uid="{00000000-0005-0000-0000-00006F210000}"/>
    <cellStyle name="20% - Accent6 81 2 3" xfId="8569" xr:uid="{00000000-0005-0000-0000-000070210000}"/>
    <cellStyle name="20% - Accent6 81 3" xfId="8570" xr:uid="{00000000-0005-0000-0000-000071210000}"/>
    <cellStyle name="20% - Accent6 81 3 2" xfId="8571" xr:uid="{00000000-0005-0000-0000-000072210000}"/>
    <cellStyle name="20% - Accent6 81 4" xfId="8572" xr:uid="{00000000-0005-0000-0000-000073210000}"/>
    <cellStyle name="20% - Accent6 82" xfId="8573" xr:uid="{00000000-0005-0000-0000-000074210000}"/>
    <cellStyle name="20% - Accent6 82 2" xfId="8574" xr:uid="{00000000-0005-0000-0000-000075210000}"/>
    <cellStyle name="20% - Accent6 83" xfId="8575" xr:uid="{00000000-0005-0000-0000-000076210000}"/>
    <cellStyle name="20% - Accent6 83 2" xfId="8576" xr:uid="{00000000-0005-0000-0000-000077210000}"/>
    <cellStyle name="20% - Accent6 84" xfId="8577" xr:uid="{00000000-0005-0000-0000-000078210000}"/>
    <cellStyle name="20% - Accent6 84 2" xfId="8578" xr:uid="{00000000-0005-0000-0000-000079210000}"/>
    <cellStyle name="20% - Accent6 85" xfId="8579" xr:uid="{00000000-0005-0000-0000-00007A210000}"/>
    <cellStyle name="20% - Accent6 85 2" xfId="8580" xr:uid="{00000000-0005-0000-0000-00007B210000}"/>
    <cellStyle name="20% - Accent6 85 2 2" xfId="8581" xr:uid="{00000000-0005-0000-0000-00007C210000}"/>
    <cellStyle name="20% - Accent6 85 2 2 2" xfId="8582" xr:uid="{00000000-0005-0000-0000-00007D210000}"/>
    <cellStyle name="20% - Accent6 85 2 3" xfId="8583" xr:uid="{00000000-0005-0000-0000-00007E210000}"/>
    <cellStyle name="20% - Accent6 85 3" xfId="8584" xr:uid="{00000000-0005-0000-0000-00007F210000}"/>
    <cellStyle name="20% - Accent6 85 3 2" xfId="8585" xr:uid="{00000000-0005-0000-0000-000080210000}"/>
    <cellStyle name="20% - Accent6 85 4" xfId="8586" xr:uid="{00000000-0005-0000-0000-000081210000}"/>
    <cellStyle name="20% - Accent6 86" xfId="8587" xr:uid="{00000000-0005-0000-0000-000082210000}"/>
    <cellStyle name="20% - Accent6 86 2" xfId="8588" xr:uid="{00000000-0005-0000-0000-000083210000}"/>
    <cellStyle name="20% - Accent6 86 2 2" xfId="8589" xr:uid="{00000000-0005-0000-0000-000084210000}"/>
    <cellStyle name="20% - Accent6 86 2 2 2" xfId="8590" xr:uid="{00000000-0005-0000-0000-000085210000}"/>
    <cellStyle name="20% - Accent6 86 2 3" xfId="8591" xr:uid="{00000000-0005-0000-0000-000086210000}"/>
    <cellStyle name="20% - Accent6 86 3" xfId="8592" xr:uid="{00000000-0005-0000-0000-000087210000}"/>
    <cellStyle name="20% - Accent6 86 3 2" xfId="8593" xr:uid="{00000000-0005-0000-0000-000088210000}"/>
    <cellStyle name="20% - Accent6 86 4" xfId="8594" xr:uid="{00000000-0005-0000-0000-000089210000}"/>
    <cellStyle name="20% - Accent6 87" xfId="8595" xr:uid="{00000000-0005-0000-0000-00008A210000}"/>
    <cellStyle name="20% - Accent6 87 2" xfId="8596" xr:uid="{00000000-0005-0000-0000-00008B210000}"/>
    <cellStyle name="20% - Accent6 87 2 2" xfId="8597" xr:uid="{00000000-0005-0000-0000-00008C210000}"/>
    <cellStyle name="20% - Accent6 87 2 2 2" xfId="8598" xr:uid="{00000000-0005-0000-0000-00008D210000}"/>
    <cellStyle name="20% - Accent6 87 2 3" xfId="8599" xr:uid="{00000000-0005-0000-0000-00008E210000}"/>
    <cellStyle name="20% - Accent6 87 3" xfId="8600" xr:uid="{00000000-0005-0000-0000-00008F210000}"/>
    <cellStyle name="20% - Accent6 87 3 2" xfId="8601" xr:uid="{00000000-0005-0000-0000-000090210000}"/>
    <cellStyle name="20% - Accent6 87 4" xfId="8602" xr:uid="{00000000-0005-0000-0000-000091210000}"/>
    <cellStyle name="20% - Accent6 88" xfId="8603" xr:uid="{00000000-0005-0000-0000-000092210000}"/>
    <cellStyle name="20% - Accent6 88 2" xfId="8604" xr:uid="{00000000-0005-0000-0000-000093210000}"/>
    <cellStyle name="20% - Accent6 88 2 2" xfId="8605" xr:uid="{00000000-0005-0000-0000-000094210000}"/>
    <cellStyle name="20% - Accent6 88 2 2 2" xfId="8606" xr:uid="{00000000-0005-0000-0000-000095210000}"/>
    <cellStyle name="20% - Accent6 88 2 3" xfId="8607" xr:uid="{00000000-0005-0000-0000-000096210000}"/>
    <cellStyle name="20% - Accent6 88 3" xfId="8608" xr:uid="{00000000-0005-0000-0000-000097210000}"/>
    <cellStyle name="20% - Accent6 88 3 2" xfId="8609" xr:uid="{00000000-0005-0000-0000-000098210000}"/>
    <cellStyle name="20% - Accent6 88 4" xfId="8610" xr:uid="{00000000-0005-0000-0000-000099210000}"/>
    <cellStyle name="20% - Accent6 89" xfId="8611" xr:uid="{00000000-0005-0000-0000-00009A210000}"/>
    <cellStyle name="20% - Accent6 89 2" xfId="8612" xr:uid="{00000000-0005-0000-0000-00009B210000}"/>
    <cellStyle name="20% - Accent6 89 2 2" xfId="8613" xr:uid="{00000000-0005-0000-0000-00009C210000}"/>
    <cellStyle name="20% - Accent6 89 2 2 2" xfId="8614" xr:uid="{00000000-0005-0000-0000-00009D210000}"/>
    <cellStyle name="20% - Accent6 89 2 3" xfId="8615" xr:uid="{00000000-0005-0000-0000-00009E210000}"/>
    <cellStyle name="20% - Accent6 89 3" xfId="8616" xr:uid="{00000000-0005-0000-0000-00009F210000}"/>
    <cellStyle name="20% - Accent6 89 3 2" xfId="8617" xr:uid="{00000000-0005-0000-0000-0000A0210000}"/>
    <cellStyle name="20% - Accent6 89 4" xfId="8618" xr:uid="{00000000-0005-0000-0000-0000A1210000}"/>
    <cellStyle name="20% - Accent6 9" xfId="8619" xr:uid="{00000000-0005-0000-0000-0000A2210000}"/>
    <cellStyle name="20% - Accent6 9 2" xfId="8620" xr:uid="{00000000-0005-0000-0000-0000A3210000}"/>
    <cellStyle name="20% - Accent6 9 2 2" xfId="8621" xr:uid="{00000000-0005-0000-0000-0000A4210000}"/>
    <cellStyle name="20% - Accent6 9 2 2 2" xfId="8622" xr:uid="{00000000-0005-0000-0000-0000A5210000}"/>
    <cellStyle name="20% - Accent6 9 2 2 2 2" xfId="8623" xr:uid="{00000000-0005-0000-0000-0000A6210000}"/>
    <cellStyle name="20% - Accent6 9 2 2 2 2 2" xfId="8624" xr:uid="{00000000-0005-0000-0000-0000A7210000}"/>
    <cellStyle name="20% - Accent6 9 2 2 2 3" xfId="8625" xr:uid="{00000000-0005-0000-0000-0000A8210000}"/>
    <cellStyle name="20% - Accent6 9 2 2 3" xfId="8626" xr:uid="{00000000-0005-0000-0000-0000A9210000}"/>
    <cellStyle name="20% - Accent6 9 2 2 3 2" xfId="8627" xr:uid="{00000000-0005-0000-0000-0000AA210000}"/>
    <cellStyle name="20% - Accent6 9 2 2 4" xfId="8628" xr:uid="{00000000-0005-0000-0000-0000AB210000}"/>
    <cellStyle name="20% - Accent6 9 2 3" xfId="8629" xr:uid="{00000000-0005-0000-0000-0000AC210000}"/>
    <cellStyle name="20% - Accent6 9 2 3 2" xfId="8630" xr:uid="{00000000-0005-0000-0000-0000AD210000}"/>
    <cellStyle name="20% - Accent6 9 2 3 2 2" xfId="8631" xr:uid="{00000000-0005-0000-0000-0000AE210000}"/>
    <cellStyle name="20% - Accent6 9 2 3 3" xfId="8632" xr:uid="{00000000-0005-0000-0000-0000AF210000}"/>
    <cellStyle name="20% - Accent6 9 2 4" xfId="8633" xr:uid="{00000000-0005-0000-0000-0000B0210000}"/>
    <cellStyle name="20% - Accent6 9 2 4 2" xfId="8634" xr:uid="{00000000-0005-0000-0000-0000B1210000}"/>
    <cellStyle name="20% - Accent6 9 2 5" xfId="8635" xr:uid="{00000000-0005-0000-0000-0000B2210000}"/>
    <cellStyle name="20% - Accent6 9 2_draft transactions report_052009_rvsd" xfId="8636" xr:uid="{00000000-0005-0000-0000-0000B3210000}"/>
    <cellStyle name="20% - Accent6 9 3" xfId="8637" xr:uid="{00000000-0005-0000-0000-0000B4210000}"/>
    <cellStyle name="20% - Accent6 9 3 2" xfId="8638" xr:uid="{00000000-0005-0000-0000-0000B5210000}"/>
    <cellStyle name="20% - Accent6 9 3 2 2" xfId="8639" xr:uid="{00000000-0005-0000-0000-0000B6210000}"/>
    <cellStyle name="20% - Accent6 9 3 2 2 2" xfId="8640" xr:uid="{00000000-0005-0000-0000-0000B7210000}"/>
    <cellStyle name="20% - Accent6 9 3 2 3" xfId="8641" xr:uid="{00000000-0005-0000-0000-0000B8210000}"/>
    <cellStyle name="20% - Accent6 9 3 3" xfId="8642" xr:uid="{00000000-0005-0000-0000-0000B9210000}"/>
    <cellStyle name="20% - Accent6 9 3 3 2" xfId="8643" xr:uid="{00000000-0005-0000-0000-0000BA210000}"/>
    <cellStyle name="20% - Accent6 9 3 4" xfId="8644" xr:uid="{00000000-0005-0000-0000-0000BB210000}"/>
    <cellStyle name="20% - Accent6 9 4" xfId="8645" xr:uid="{00000000-0005-0000-0000-0000BC210000}"/>
    <cellStyle name="20% - Accent6 9 4 2" xfId="8646" xr:uid="{00000000-0005-0000-0000-0000BD210000}"/>
    <cellStyle name="20% - Accent6 9 4 2 2" xfId="8647" xr:uid="{00000000-0005-0000-0000-0000BE210000}"/>
    <cellStyle name="20% - Accent6 9 4 3" xfId="8648" xr:uid="{00000000-0005-0000-0000-0000BF210000}"/>
    <cellStyle name="20% - Accent6 9 5" xfId="8649" xr:uid="{00000000-0005-0000-0000-0000C0210000}"/>
    <cellStyle name="20% - Accent6 9 5 2" xfId="8650" xr:uid="{00000000-0005-0000-0000-0000C1210000}"/>
    <cellStyle name="20% - Accent6 9 6" xfId="8651" xr:uid="{00000000-0005-0000-0000-0000C2210000}"/>
    <cellStyle name="20% - Accent6 9_draft transactions report_052009_rvsd" xfId="8652" xr:uid="{00000000-0005-0000-0000-0000C3210000}"/>
    <cellStyle name="20% - Accent6 90" xfId="8653" xr:uid="{00000000-0005-0000-0000-0000C4210000}"/>
    <cellStyle name="20% - Accent6 90 2" xfId="8654" xr:uid="{00000000-0005-0000-0000-0000C5210000}"/>
    <cellStyle name="20% - Accent6 90 2 2" xfId="8655" xr:uid="{00000000-0005-0000-0000-0000C6210000}"/>
    <cellStyle name="20% - Accent6 90 2 2 2" xfId="8656" xr:uid="{00000000-0005-0000-0000-0000C7210000}"/>
    <cellStyle name="20% - Accent6 90 2 3" xfId="8657" xr:uid="{00000000-0005-0000-0000-0000C8210000}"/>
    <cellStyle name="20% - Accent6 90 3" xfId="8658" xr:uid="{00000000-0005-0000-0000-0000C9210000}"/>
    <cellStyle name="20% - Accent6 90 3 2" xfId="8659" xr:uid="{00000000-0005-0000-0000-0000CA210000}"/>
    <cellStyle name="20% - Accent6 90 4" xfId="8660" xr:uid="{00000000-0005-0000-0000-0000CB210000}"/>
    <cellStyle name="20% - Accent6 91" xfId="8661" xr:uid="{00000000-0005-0000-0000-0000CC210000}"/>
    <cellStyle name="20% - Accent6 91 2" xfId="8662" xr:uid="{00000000-0005-0000-0000-0000CD210000}"/>
    <cellStyle name="20% - Accent6 91 2 2" xfId="8663" xr:uid="{00000000-0005-0000-0000-0000CE210000}"/>
    <cellStyle name="20% - Accent6 91 2 2 2" xfId="8664" xr:uid="{00000000-0005-0000-0000-0000CF210000}"/>
    <cellStyle name="20% - Accent6 91 2 3" xfId="8665" xr:uid="{00000000-0005-0000-0000-0000D0210000}"/>
    <cellStyle name="20% - Accent6 91 3" xfId="8666" xr:uid="{00000000-0005-0000-0000-0000D1210000}"/>
    <cellStyle name="20% - Accent6 91 3 2" xfId="8667" xr:uid="{00000000-0005-0000-0000-0000D2210000}"/>
    <cellStyle name="20% - Accent6 91 4" xfId="8668" xr:uid="{00000000-0005-0000-0000-0000D3210000}"/>
    <cellStyle name="20% - Accent6 92" xfId="8669" xr:uid="{00000000-0005-0000-0000-0000D4210000}"/>
    <cellStyle name="20% - Accent6 92 2" xfId="8670" xr:uid="{00000000-0005-0000-0000-0000D5210000}"/>
    <cellStyle name="20% - Accent6 92 2 2" xfId="8671" xr:uid="{00000000-0005-0000-0000-0000D6210000}"/>
    <cellStyle name="20% - Accent6 92 2 2 2" xfId="8672" xr:uid="{00000000-0005-0000-0000-0000D7210000}"/>
    <cellStyle name="20% - Accent6 92 2 3" xfId="8673" xr:uid="{00000000-0005-0000-0000-0000D8210000}"/>
    <cellStyle name="20% - Accent6 92 3" xfId="8674" xr:uid="{00000000-0005-0000-0000-0000D9210000}"/>
    <cellStyle name="20% - Accent6 92 3 2" xfId="8675" xr:uid="{00000000-0005-0000-0000-0000DA210000}"/>
    <cellStyle name="20% - Accent6 92 4" xfId="8676" xr:uid="{00000000-0005-0000-0000-0000DB210000}"/>
    <cellStyle name="20% - Accent6 93" xfId="8677" xr:uid="{00000000-0005-0000-0000-0000DC210000}"/>
    <cellStyle name="20% - Accent6 93 2" xfId="8678" xr:uid="{00000000-0005-0000-0000-0000DD210000}"/>
    <cellStyle name="20% - Accent6 93 2 2" xfId="8679" xr:uid="{00000000-0005-0000-0000-0000DE210000}"/>
    <cellStyle name="20% - Accent6 93 2 2 2" xfId="8680" xr:uid="{00000000-0005-0000-0000-0000DF210000}"/>
    <cellStyle name="20% - Accent6 93 2 3" xfId="8681" xr:uid="{00000000-0005-0000-0000-0000E0210000}"/>
    <cellStyle name="20% - Accent6 93 3" xfId="8682" xr:uid="{00000000-0005-0000-0000-0000E1210000}"/>
    <cellStyle name="20% - Accent6 93 3 2" xfId="8683" xr:uid="{00000000-0005-0000-0000-0000E2210000}"/>
    <cellStyle name="20% - Accent6 93 4" xfId="8684" xr:uid="{00000000-0005-0000-0000-0000E3210000}"/>
    <cellStyle name="20% - Accent6 94" xfId="8685" xr:uid="{00000000-0005-0000-0000-0000E4210000}"/>
    <cellStyle name="20% - Accent6 94 2" xfId="8686" xr:uid="{00000000-0005-0000-0000-0000E5210000}"/>
    <cellStyle name="20% - Accent6 94 2 2" xfId="8687" xr:uid="{00000000-0005-0000-0000-0000E6210000}"/>
    <cellStyle name="20% - Accent6 94 2 2 2" xfId="8688" xr:uid="{00000000-0005-0000-0000-0000E7210000}"/>
    <cellStyle name="20% - Accent6 94 2 3" xfId="8689" xr:uid="{00000000-0005-0000-0000-0000E8210000}"/>
    <cellStyle name="20% - Accent6 94 3" xfId="8690" xr:uid="{00000000-0005-0000-0000-0000E9210000}"/>
    <cellStyle name="20% - Accent6 94 3 2" xfId="8691" xr:uid="{00000000-0005-0000-0000-0000EA210000}"/>
    <cellStyle name="20% - Accent6 94 4" xfId="8692" xr:uid="{00000000-0005-0000-0000-0000EB210000}"/>
    <cellStyle name="20% - Accent6 95" xfId="8693" xr:uid="{00000000-0005-0000-0000-0000EC210000}"/>
    <cellStyle name="20% - Accent6 95 2" xfId="8694" xr:uid="{00000000-0005-0000-0000-0000ED210000}"/>
    <cellStyle name="20% - Accent6 95 2 2" xfId="8695" xr:uid="{00000000-0005-0000-0000-0000EE210000}"/>
    <cellStyle name="20% - Accent6 95 2 2 2" xfId="8696" xr:uid="{00000000-0005-0000-0000-0000EF210000}"/>
    <cellStyle name="20% - Accent6 95 2 3" xfId="8697" xr:uid="{00000000-0005-0000-0000-0000F0210000}"/>
    <cellStyle name="20% - Accent6 95 3" xfId="8698" xr:uid="{00000000-0005-0000-0000-0000F1210000}"/>
    <cellStyle name="20% - Accent6 95 3 2" xfId="8699" xr:uid="{00000000-0005-0000-0000-0000F2210000}"/>
    <cellStyle name="20% - Accent6 95 4" xfId="8700" xr:uid="{00000000-0005-0000-0000-0000F3210000}"/>
    <cellStyle name="20% - Accent6 96" xfId="8701" xr:uid="{00000000-0005-0000-0000-0000F4210000}"/>
    <cellStyle name="20% - Accent6 96 2" xfId="8702" xr:uid="{00000000-0005-0000-0000-0000F5210000}"/>
    <cellStyle name="20% - Accent6 96 2 2" xfId="8703" xr:uid="{00000000-0005-0000-0000-0000F6210000}"/>
    <cellStyle name="20% - Accent6 96 2 2 2" xfId="8704" xr:uid="{00000000-0005-0000-0000-0000F7210000}"/>
    <cellStyle name="20% - Accent6 96 2 3" xfId="8705" xr:uid="{00000000-0005-0000-0000-0000F8210000}"/>
    <cellStyle name="20% - Accent6 96 3" xfId="8706" xr:uid="{00000000-0005-0000-0000-0000F9210000}"/>
    <cellStyle name="20% - Accent6 96 3 2" xfId="8707" xr:uid="{00000000-0005-0000-0000-0000FA210000}"/>
    <cellStyle name="20% - Accent6 96 4" xfId="8708" xr:uid="{00000000-0005-0000-0000-0000FB210000}"/>
    <cellStyle name="20% - Accent6 97" xfId="8709" xr:uid="{00000000-0005-0000-0000-0000FC210000}"/>
    <cellStyle name="20% - Accent6 97 2" xfId="8710" xr:uid="{00000000-0005-0000-0000-0000FD210000}"/>
    <cellStyle name="20% - Accent6 97 2 2" xfId="8711" xr:uid="{00000000-0005-0000-0000-0000FE210000}"/>
    <cellStyle name="20% - Accent6 97 2 2 2" xfId="8712" xr:uid="{00000000-0005-0000-0000-0000FF210000}"/>
    <cellStyle name="20% - Accent6 97 2 3" xfId="8713" xr:uid="{00000000-0005-0000-0000-000000220000}"/>
    <cellStyle name="20% - Accent6 97 3" xfId="8714" xr:uid="{00000000-0005-0000-0000-000001220000}"/>
    <cellStyle name="20% - Accent6 97 3 2" xfId="8715" xr:uid="{00000000-0005-0000-0000-000002220000}"/>
    <cellStyle name="20% - Accent6 97 4" xfId="8716" xr:uid="{00000000-0005-0000-0000-000003220000}"/>
    <cellStyle name="20% - Accent6 98" xfId="8717" xr:uid="{00000000-0005-0000-0000-000004220000}"/>
    <cellStyle name="20% - Accent6 98 2" xfId="8718" xr:uid="{00000000-0005-0000-0000-000005220000}"/>
    <cellStyle name="20% - Accent6 98 2 2" xfId="8719" xr:uid="{00000000-0005-0000-0000-000006220000}"/>
    <cellStyle name="20% - Accent6 98 2 2 2" xfId="8720" xr:uid="{00000000-0005-0000-0000-000007220000}"/>
    <cellStyle name="20% - Accent6 98 2 3" xfId="8721" xr:uid="{00000000-0005-0000-0000-000008220000}"/>
    <cellStyle name="20% - Accent6 98 3" xfId="8722" xr:uid="{00000000-0005-0000-0000-000009220000}"/>
    <cellStyle name="20% - Accent6 98 3 2" xfId="8723" xr:uid="{00000000-0005-0000-0000-00000A220000}"/>
    <cellStyle name="20% - Accent6 98 4" xfId="8724" xr:uid="{00000000-0005-0000-0000-00000B220000}"/>
    <cellStyle name="20% - Accent6 99" xfId="8725" xr:uid="{00000000-0005-0000-0000-00000C220000}"/>
    <cellStyle name="20% - Accent6 99 2" xfId="8726" xr:uid="{00000000-0005-0000-0000-00000D220000}"/>
    <cellStyle name="20% - Accent6 99 2 2" xfId="8727" xr:uid="{00000000-0005-0000-0000-00000E220000}"/>
    <cellStyle name="20% - Accent6 99 2 2 2" xfId="8728" xr:uid="{00000000-0005-0000-0000-00000F220000}"/>
    <cellStyle name="20% - Accent6 99 2 3" xfId="8729" xr:uid="{00000000-0005-0000-0000-000010220000}"/>
    <cellStyle name="20% - Accent6 99 3" xfId="8730" xr:uid="{00000000-0005-0000-0000-000011220000}"/>
    <cellStyle name="20% - Accent6 99 3 2" xfId="8731" xr:uid="{00000000-0005-0000-0000-000012220000}"/>
    <cellStyle name="20% - Accent6 99 4" xfId="8732" xr:uid="{00000000-0005-0000-0000-000013220000}"/>
    <cellStyle name="40% - Accent1 10" xfId="8733" xr:uid="{00000000-0005-0000-0000-000014220000}"/>
    <cellStyle name="40% - Accent1 10 2" xfId="8734" xr:uid="{00000000-0005-0000-0000-000015220000}"/>
    <cellStyle name="40% - Accent1 10 2 2" xfId="8735" xr:uid="{00000000-0005-0000-0000-000016220000}"/>
    <cellStyle name="40% - Accent1 10 2 2 2" xfId="8736" xr:uid="{00000000-0005-0000-0000-000017220000}"/>
    <cellStyle name="40% - Accent1 10 2 2 2 2" xfId="8737" xr:uid="{00000000-0005-0000-0000-000018220000}"/>
    <cellStyle name="40% - Accent1 10 2 2 3" xfId="8738" xr:uid="{00000000-0005-0000-0000-000019220000}"/>
    <cellStyle name="40% - Accent1 10 2 3" xfId="8739" xr:uid="{00000000-0005-0000-0000-00001A220000}"/>
    <cellStyle name="40% - Accent1 10 2 3 2" xfId="8740" xr:uid="{00000000-0005-0000-0000-00001B220000}"/>
    <cellStyle name="40% - Accent1 10 2 4" xfId="8741" xr:uid="{00000000-0005-0000-0000-00001C220000}"/>
    <cellStyle name="40% - Accent1 10 3" xfId="8742" xr:uid="{00000000-0005-0000-0000-00001D220000}"/>
    <cellStyle name="40% - Accent1 10 3 2" xfId="8743" xr:uid="{00000000-0005-0000-0000-00001E220000}"/>
    <cellStyle name="40% - Accent1 10 3 2 2" xfId="8744" xr:uid="{00000000-0005-0000-0000-00001F220000}"/>
    <cellStyle name="40% - Accent1 10 3 3" xfId="8745" xr:uid="{00000000-0005-0000-0000-000020220000}"/>
    <cellStyle name="40% - Accent1 10 4" xfId="8746" xr:uid="{00000000-0005-0000-0000-000021220000}"/>
    <cellStyle name="40% - Accent1 10 4 2" xfId="8747" xr:uid="{00000000-0005-0000-0000-000022220000}"/>
    <cellStyle name="40% - Accent1 10 5" xfId="8748" xr:uid="{00000000-0005-0000-0000-000023220000}"/>
    <cellStyle name="40% - Accent1 10_draft transactions report_052009_rvsd" xfId="8749" xr:uid="{00000000-0005-0000-0000-000024220000}"/>
    <cellStyle name="40% - Accent1 100" xfId="8750" xr:uid="{00000000-0005-0000-0000-000025220000}"/>
    <cellStyle name="40% - Accent1 100 2" xfId="8751" xr:uid="{00000000-0005-0000-0000-000026220000}"/>
    <cellStyle name="40% - Accent1 101" xfId="8752" xr:uid="{00000000-0005-0000-0000-000027220000}"/>
    <cellStyle name="40% - Accent1 101 2" xfId="8753" xr:uid="{00000000-0005-0000-0000-000028220000}"/>
    <cellStyle name="40% - Accent1 102" xfId="8754" xr:uid="{00000000-0005-0000-0000-000029220000}"/>
    <cellStyle name="40% - Accent1 102 2" xfId="8755" xr:uid="{00000000-0005-0000-0000-00002A220000}"/>
    <cellStyle name="40% - Accent1 103" xfId="8756" xr:uid="{00000000-0005-0000-0000-00002B220000}"/>
    <cellStyle name="40% - Accent1 103 2" xfId="8757" xr:uid="{00000000-0005-0000-0000-00002C220000}"/>
    <cellStyle name="40% - Accent1 104" xfId="8758" xr:uid="{00000000-0005-0000-0000-00002D220000}"/>
    <cellStyle name="40% - Accent1 104 2" xfId="8759" xr:uid="{00000000-0005-0000-0000-00002E220000}"/>
    <cellStyle name="40% - Accent1 105" xfId="8760" xr:uid="{00000000-0005-0000-0000-00002F220000}"/>
    <cellStyle name="40% - Accent1 105 2" xfId="8761" xr:uid="{00000000-0005-0000-0000-000030220000}"/>
    <cellStyle name="40% - Accent1 106" xfId="8762" xr:uid="{00000000-0005-0000-0000-000031220000}"/>
    <cellStyle name="40% - Accent1 106 2" xfId="8763" xr:uid="{00000000-0005-0000-0000-000032220000}"/>
    <cellStyle name="40% - Accent1 107" xfId="8764" xr:uid="{00000000-0005-0000-0000-000033220000}"/>
    <cellStyle name="40% - Accent1 107 2" xfId="8765" xr:uid="{00000000-0005-0000-0000-000034220000}"/>
    <cellStyle name="40% - Accent1 108" xfId="8766" xr:uid="{00000000-0005-0000-0000-000035220000}"/>
    <cellStyle name="40% - Accent1 108 2" xfId="8767" xr:uid="{00000000-0005-0000-0000-000036220000}"/>
    <cellStyle name="40% - Accent1 109" xfId="8768" xr:uid="{00000000-0005-0000-0000-000037220000}"/>
    <cellStyle name="40% - Accent1 109 2" xfId="8769" xr:uid="{00000000-0005-0000-0000-000038220000}"/>
    <cellStyle name="40% - Accent1 11" xfId="8770" xr:uid="{00000000-0005-0000-0000-000039220000}"/>
    <cellStyle name="40% - Accent1 11 2" xfId="8771" xr:uid="{00000000-0005-0000-0000-00003A220000}"/>
    <cellStyle name="40% - Accent1 11 2 2" xfId="8772" xr:uid="{00000000-0005-0000-0000-00003B220000}"/>
    <cellStyle name="40% - Accent1 11 2 2 2" xfId="8773" xr:uid="{00000000-0005-0000-0000-00003C220000}"/>
    <cellStyle name="40% - Accent1 11 2 2 2 2" xfId="8774" xr:uid="{00000000-0005-0000-0000-00003D220000}"/>
    <cellStyle name="40% - Accent1 11 2 2 3" xfId="8775" xr:uid="{00000000-0005-0000-0000-00003E220000}"/>
    <cellStyle name="40% - Accent1 11 2 3" xfId="8776" xr:uid="{00000000-0005-0000-0000-00003F220000}"/>
    <cellStyle name="40% - Accent1 11 2 3 2" xfId="8777" xr:uid="{00000000-0005-0000-0000-000040220000}"/>
    <cellStyle name="40% - Accent1 11 2 4" xfId="8778" xr:uid="{00000000-0005-0000-0000-000041220000}"/>
    <cellStyle name="40% - Accent1 11 3" xfId="8779" xr:uid="{00000000-0005-0000-0000-000042220000}"/>
    <cellStyle name="40% - Accent1 11 3 2" xfId="8780" xr:uid="{00000000-0005-0000-0000-000043220000}"/>
    <cellStyle name="40% - Accent1 11 3 2 2" xfId="8781" xr:uid="{00000000-0005-0000-0000-000044220000}"/>
    <cellStyle name="40% - Accent1 11 3 3" xfId="8782" xr:uid="{00000000-0005-0000-0000-000045220000}"/>
    <cellStyle name="40% - Accent1 11 4" xfId="8783" xr:uid="{00000000-0005-0000-0000-000046220000}"/>
    <cellStyle name="40% - Accent1 11 4 2" xfId="8784" xr:uid="{00000000-0005-0000-0000-000047220000}"/>
    <cellStyle name="40% - Accent1 11 5" xfId="8785" xr:uid="{00000000-0005-0000-0000-000048220000}"/>
    <cellStyle name="40% - Accent1 11_draft transactions report_052009_rvsd" xfId="8786" xr:uid="{00000000-0005-0000-0000-000049220000}"/>
    <cellStyle name="40% - Accent1 110" xfId="8787" xr:uid="{00000000-0005-0000-0000-00004A220000}"/>
    <cellStyle name="40% - Accent1 110 2" xfId="8788" xr:uid="{00000000-0005-0000-0000-00004B220000}"/>
    <cellStyle name="40% - Accent1 110 2 2" xfId="8789" xr:uid="{00000000-0005-0000-0000-00004C220000}"/>
    <cellStyle name="40% - Accent1 110 2 2 2" xfId="8790" xr:uid="{00000000-0005-0000-0000-00004D220000}"/>
    <cellStyle name="40% - Accent1 110 2 3" xfId="8791" xr:uid="{00000000-0005-0000-0000-00004E220000}"/>
    <cellStyle name="40% - Accent1 110 3" xfId="8792" xr:uid="{00000000-0005-0000-0000-00004F220000}"/>
    <cellStyle name="40% - Accent1 110 3 2" xfId="8793" xr:uid="{00000000-0005-0000-0000-000050220000}"/>
    <cellStyle name="40% - Accent1 110 4" xfId="8794" xr:uid="{00000000-0005-0000-0000-000051220000}"/>
    <cellStyle name="40% - Accent1 111" xfId="8795" xr:uid="{00000000-0005-0000-0000-000052220000}"/>
    <cellStyle name="40% - Accent1 111 2" xfId="8796" xr:uid="{00000000-0005-0000-0000-000053220000}"/>
    <cellStyle name="40% - Accent1 111 2 2" xfId="8797" xr:uid="{00000000-0005-0000-0000-000054220000}"/>
    <cellStyle name="40% - Accent1 111 2 2 2" xfId="8798" xr:uid="{00000000-0005-0000-0000-000055220000}"/>
    <cellStyle name="40% - Accent1 111 2 3" xfId="8799" xr:uid="{00000000-0005-0000-0000-000056220000}"/>
    <cellStyle name="40% - Accent1 111 3" xfId="8800" xr:uid="{00000000-0005-0000-0000-000057220000}"/>
    <cellStyle name="40% - Accent1 111 3 2" xfId="8801" xr:uid="{00000000-0005-0000-0000-000058220000}"/>
    <cellStyle name="40% - Accent1 111 4" xfId="8802" xr:uid="{00000000-0005-0000-0000-000059220000}"/>
    <cellStyle name="40% - Accent1 112" xfId="8803" xr:uid="{00000000-0005-0000-0000-00005A220000}"/>
    <cellStyle name="40% - Accent1 112 2" xfId="8804" xr:uid="{00000000-0005-0000-0000-00005B220000}"/>
    <cellStyle name="40% - Accent1 112 2 2" xfId="8805" xr:uid="{00000000-0005-0000-0000-00005C220000}"/>
    <cellStyle name="40% - Accent1 112 2 2 2" xfId="8806" xr:uid="{00000000-0005-0000-0000-00005D220000}"/>
    <cellStyle name="40% - Accent1 112 2 3" xfId="8807" xr:uid="{00000000-0005-0000-0000-00005E220000}"/>
    <cellStyle name="40% - Accent1 112 3" xfId="8808" xr:uid="{00000000-0005-0000-0000-00005F220000}"/>
    <cellStyle name="40% - Accent1 112 3 2" xfId="8809" xr:uid="{00000000-0005-0000-0000-000060220000}"/>
    <cellStyle name="40% - Accent1 112 4" xfId="8810" xr:uid="{00000000-0005-0000-0000-000061220000}"/>
    <cellStyle name="40% - Accent1 113" xfId="8811" xr:uid="{00000000-0005-0000-0000-000062220000}"/>
    <cellStyle name="40% - Accent1 113 2" xfId="8812" xr:uid="{00000000-0005-0000-0000-000063220000}"/>
    <cellStyle name="40% - Accent1 113 2 2" xfId="8813" xr:uid="{00000000-0005-0000-0000-000064220000}"/>
    <cellStyle name="40% - Accent1 113 2 2 2" xfId="8814" xr:uid="{00000000-0005-0000-0000-000065220000}"/>
    <cellStyle name="40% - Accent1 113 2 3" xfId="8815" xr:uid="{00000000-0005-0000-0000-000066220000}"/>
    <cellStyle name="40% - Accent1 113 3" xfId="8816" xr:uid="{00000000-0005-0000-0000-000067220000}"/>
    <cellStyle name="40% - Accent1 113 3 2" xfId="8817" xr:uid="{00000000-0005-0000-0000-000068220000}"/>
    <cellStyle name="40% - Accent1 113 4" xfId="8818" xr:uid="{00000000-0005-0000-0000-000069220000}"/>
    <cellStyle name="40% - Accent1 114" xfId="8819" xr:uid="{00000000-0005-0000-0000-00006A220000}"/>
    <cellStyle name="40% - Accent1 114 2" xfId="8820" xr:uid="{00000000-0005-0000-0000-00006B220000}"/>
    <cellStyle name="40% - Accent1 114 2 2" xfId="8821" xr:uid="{00000000-0005-0000-0000-00006C220000}"/>
    <cellStyle name="40% - Accent1 114 2 2 2" xfId="8822" xr:uid="{00000000-0005-0000-0000-00006D220000}"/>
    <cellStyle name="40% - Accent1 114 2 3" xfId="8823" xr:uid="{00000000-0005-0000-0000-00006E220000}"/>
    <cellStyle name="40% - Accent1 114 3" xfId="8824" xr:uid="{00000000-0005-0000-0000-00006F220000}"/>
    <cellStyle name="40% - Accent1 114 3 2" xfId="8825" xr:uid="{00000000-0005-0000-0000-000070220000}"/>
    <cellStyle name="40% - Accent1 114 4" xfId="8826" xr:uid="{00000000-0005-0000-0000-000071220000}"/>
    <cellStyle name="40% - Accent1 115" xfId="8827" xr:uid="{00000000-0005-0000-0000-000072220000}"/>
    <cellStyle name="40% - Accent1 115 2" xfId="8828" xr:uid="{00000000-0005-0000-0000-000073220000}"/>
    <cellStyle name="40% - Accent1 115 2 2" xfId="8829" xr:uid="{00000000-0005-0000-0000-000074220000}"/>
    <cellStyle name="40% - Accent1 115 2 2 2" xfId="8830" xr:uid="{00000000-0005-0000-0000-000075220000}"/>
    <cellStyle name="40% - Accent1 115 2 3" xfId="8831" xr:uid="{00000000-0005-0000-0000-000076220000}"/>
    <cellStyle name="40% - Accent1 115 3" xfId="8832" xr:uid="{00000000-0005-0000-0000-000077220000}"/>
    <cellStyle name="40% - Accent1 115 3 2" xfId="8833" xr:uid="{00000000-0005-0000-0000-000078220000}"/>
    <cellStyle name="40% - Accent1 115 4" xfId="8834" xr:uid="{00000000-0005-0000-0000-000079220000}"/>
    <cellStyle name="40% - Accent1 116" xfId="8835" xr:uid="{00000000-0005-0000-0000-00007A220000}"/>
    <cellStyle name="40% - Accent1 116 2" xfId="8836" xr:uid="{00000000-0005-0000-0000-00007B220000}"/>
    <cellStyle name="40% - Accent1 116 2 2" xfId="8837" xr:uid="{00000000-0005-0000-0000-00007C220000}"/>
    <cellStyle name="40% - Accent1 116 2 2 2" xfId="8838" xr:uid="{00000000-0005-0000-0000-00007D220000}"/>
    <cellStyle name="40% - Accent1 116 2 3" xfId="8839" xr:uid="{00000000-0005-0000-0000-00007E220000}"/>
    <cellStyle name="40% - Accent1 116 3" xfId="8840" xr:uid="{00000000-0005-0000-0000-00007F220000}"/>
    <cellStyle name="40% - Accent1 116 3 2" xfId="8841" xr:uid="{00000000-0005-0000-0000-000080220000}"/>
    <cellStyle name="40% - Accent1 116 4" xfId="8842" xr:uid="{00000000-0005-0000-0000-000081220000}"/>
    <cellStyle name="40% - Accent1 117" xfId="8843" xr:uid="{00000000-0005-0000-0000-000082220000}"/>
    <cellStyle name="40% - Accent1 117 2" xfId="8844" xr:uid="{00000000-0005-0000-0000-000083220000}"/>
    <cellStyle name="40% - Accent1 117 2 2" xfId="8845" xr:uid="{00000000-0005-0000-0000-000084220000}"/>
    <cellStyle name="40% - Accent1 117 2 2 2" xfId="8846" xr:uid="{00000000-0005-0000-0000-000085220000}"/>
    <cellStyle name="40% - Accent1 117 2 3" xfId="8847" xr:uid="{00000000-0005-0000-0000-000086220000}"/>
    <cellStyle name="40% - Accent1 117 3" xfId="8848" xr:uid="{00000000-0005-0000-0000-000087220000}"/>
    <cellStyle name="40% - Accent1 117 3 2" xfId="8849" xr:uid="{00000000-0005-0000-0000-000088220000}"/>
    <cellStyle name="40% - Accent1 117 4" xfId="8850" xr:uid="{00000000-0005-0000-0000-000089220000}"/>
    <cellStyle name="40% - Accent1 118" xfId="8851" xr:uid="{00000000-0005-0000-0000-00008A220000}"/>
    <cellStyle name="40% - Accent1 118 2" xfId="8852" xr:uid="{00000000-0005-0000-0000-00008B220000}"/>
    <cellStyle name="40% - Accent1 118 2 2" xfId="8853" xr:uid="{00000000-0005-0000-0000-00008C220000}"/>
    <cellStyle name="40% - Accent1 118 2 2 2" xfId="8854" xr:uid="{00000000-0005-0000-0000-00008D220000}"/>
    <cellStyle name="40% - Accent1 118 2 3" xfId="8855" xr:uid="{00000000-0005-0000-0000-00008E220000}"/>
    <cellStyle name="40% - Accent1 118 3" xfId="8856" xr:uid="{00000000-0005-0000-0000-00008F220000}"/>
    <cellStyle name="40% - Accent1 118 3 2" xfId="8857" xr:uid="{00000000-0005-0000-0000-000090220000}"/>
    <cellStyle name="40% - Accent1 118 4" xfId="8858" xr:uid="{00000000-0005-0000-0000-000091220000}"/>
    <cellStyle name="40% - Accent1 119" xfId="8859" xr:uid="{00000000-0005-0000-0000-000092220000}"/>
    <cellStyle name="40% - Accent1 119 2" xfId="8860" xr:uid="{00000000-0005-0000-0000-000093220000}"/>
    <cellStyle name="40% - Accent1 119 2 2" xfId="8861" xr:uid="{00000000-0005-0000-0000-000094220000}"/>
    <cellStyle name="40% - Accent1 119 2 2 2" xfId="8862" xr:uid="{00000000-0005-0000-0000-000095220000}"/>
    <cellStyle name="40% - Accent1 119 2 3" xfId="8863" xr:uid="{00000000-0005-0000-0000-000096220000}"/>
    <cellStyle name="40% - Accent1 119 3" xfId="8864" xr:uid="{00000000-0005-0000-0000-000097220000}"/>
    <cellStyle name="40% - Accent1 119 3 2" xfId="8865" xr:uid="{00000000-0005-0000-0000-000098220000}"/>
    <cellStyle name="40% - Accent1 119 4" xfId="8866" xr:uid="{00000000-0005-0000-0000-000099220000}"/>
    <cellStyle name="40% - Accent1 12" xfId="8867" xr:uid="{00000000-0005-0000-0000-00009A220000}"/>
    <cellStyle name="40% - Accent1 12 2" xfId="8868" xr:uid="{00000000-0005-0000-0000-00009B220000}"/>
    <cellStyle name="40% - Accent1 12 2 2" xfId="8869" xr:uid="{00000000-0005-0000-0000-00009C220000}"/>
    <cellStyle name="40% - Accent1 12 2 2 2" xfId="8870" xr:uid="{00000000-0005-0000-0000-00009D220000}"/>
    <cellStyle name="40% - Accent1 12 2 2 2 2" xfId="8871" xr:uid="{00000000-0005-0000-0000-00009E220000}"/>
    <cellStyle name="40% - Accent1 12 2 2 3" xfId="8872" xr:uid="{00000000-0005-0000-0000-00009F220000}"/>
    <cellStyle name="40% - Accent1 12 2 3" xfId="8873" xr:uid="{00000000-0005-0000-0000-0000A0220000}"/>
    <cellStyle name="40% - Accent1 12 2 3 2" xfId="8874" xr:uid="{00000000-0005-0000-0000-0000A1220000}"/>
    <cellStyle name="40% - Accent1 12 2 4" xfId="8875" xr:uid="{00000000-0005-0000-0000-0000A2220000}"/>
    <cellStyle name="40% - Accent1 12 3" xfId="8876" xr:uid="{00000000-0005-0000-0000-0000A3220000}"/>
    <cellStyle name="40% - Accent1 12 3 2" xfId="8877" xr:uid="{00000000-0005-0000-0000-0000A4220000}"/>
    <cellStyle name="40% - Accent1 12 3 2 2" xfId="8878" xr:uid="{00000000-0005-0000-0000-0000A5220000}"/>
    <cellStyle name="40% - Accent1 12 3 3" xfId="8879" xr:uid="{00000000-0005-0000-0000-0000A6220000}"/>
    <cellStyle name="40% - Accent1 12 4" xfId="8880" xr:uid="{00000000-0005-0000-0000-0000A7220000}"/>
    <cellStyle name="40% - Accent1 12 4 2" xfId="8881" xr:uid="{00000000-0005-0000-0000-0000A8220000}"/>
    <cellStyle name="40% - Accent1 12 5" xfId="8882" xr:uid="{00000000-0005-0000-0000-0000A9220000}"/>
    <cellStyle name="40% - Accent1 12_draft transactions report_052009_rvsd" xfId="8883" xr:uid="{00000000-0005-0000-0000-0000AA220000}"/>
    <cellStyle name="40% - Accent1 120" xfId="8884" xr:uid="{00000000-0005-0000-0000-0000AB220000}"/>
    <cellStyle name="40% - Accent1 120 2" xfId="8885" xr:uid="{00000000-0005-0000-0000-0000AC220000}"/>
    <cellStyle name="40% - Accent1 120 2 2" xfId="8886" xr:uid="{00000000-0005-0000-0000-0000AD220000}"/>
    <cellStyle name="40% - Accent1 120 2 2 2" xfId="8887" xr:uid="{00000000-0005-0000-0000-0000AE220000}"/>
    <cellStyle name="40% - Accent1 120 2 3" xfId="8888" xr:uid="{00000000-0005-0000-0000-0000AF220000}"/>
    <cellStyle name="40% - Accent1 120 3" xfId="8889" xr:uid="{00000000-0005-0000-0000-0000B0220000}"/>
    <cellStyle name="40% - Accent1 120 3 2" xfId="8890" xr:uid="{00000000-0005-0000-0000-0000B1220000}"/>
    <cellStyle name="40% - Accent1 120 4" xfId="8891" xr:uid="{00000000-0005-0000-0000-0000B2220000}"/>
    <cellStyle name="40% - Accent1 121" xfId="8892" xr:uid="{00000000-0005-0000-0000-0000B3220000}"/>
    <cellStyle name="40% - Accent1 121 2" xfId="8893" xr:uid="{00000000-0005-0000-0000-0000B4220000}"/>
    <cellStyle name="40% - Accent1 121 2 2" xfId="8894" xr:uid="{00000000-0005-0000-0000-0000B5220000}"/>
    <cellStyle name="40% - Accent1 121 2 2 2" xfId="8895" xr:uid="{00000000-0005-0000-0000-0000B6220000}"/>
    <cellStyle name="40% - Accent1 121 2 3" xfId="8896" xr:uid="{00000000-0005-0000-0000-0000B7220000}"/>
    <cellStyle name="40% - Accent1 121 3" xfId="8897" xr:uid="{00000000-0005-0000-0000-0000B8220000}"/>
    <cellStyle name="40% - Accent1 121 3 2" xfId="8898" xr:uid="{00000000-0005-0000-0000-0000B9220000}"/>
    <cellStyle name="40% - Accent1 121 4" xfId="8899" xr:uid="{00000000-0005-0000-0000-0000BA220000}"/>
    <cellStyle name="40% - Accent1 122" xfId="8900" xr:uid="{00000000-0005-0000-0000-0000BB220000}"/>
    <cellStyle name="40% - Accent1 123" xfId="8901" xr:uid="{00000000-0005-0000-0000-0000BC220000}"/>
    <cellStyle name="40% - Accent1 124" xfId="8902" xr:uid="{00000000-0005-0000-0000-0000BD220000}"/>
    <cellStyle name="40% - Accent1 125" xfId="8903" xr:uid="{00000000-0005-0000-0000-0000BE220000}"/>
    <cellStyle name="40% - Accent1 126" xfId="8904" xr:uid="{00000000-0005-0000-0000-0000BF220000}"/>
    <cellStyle name="40% - Accent1 127" xfId="8905" xr:uid="{00000000-0005-0000-0000-0000C0220000}"/>
    <cellStyle name="40% - Accent1 127 2" xfId="8906" xr:uid="{00000000-0005-0000-0000-0000C1220000}"/>
    <cellStyle name="40% - Accent1 127 2 2" xfId="8907" xr:uid="{00000000-0005-0000-0000-0000C2220000}"/>
    <cellStyle name="40% - Accent1 127 2 2 2" xfId="8908" xr:uid="{00000000-0005-0000-0000-0000C3220000}"/>
    <cellStyle name="40% - Accent1 127 2 3" xfId="8909" xr:uid="{00000000-0005-0000-0000-0000C4220000}"/>
    <cellStyle name="40% - Accent1 127 3" xfId="8910" xr:uid="{00000000-0005-0000-0000-0000C5220000}"/>
    <cellStyle name="40% - Accent1 127 3 2" xfId="8911" xr:uid="{00000000-0005-0000-0000-0000C6220000}"/>
    <cellStyle name="40% - Accent1 127 4" xfId="8912" xr:uid="{00000000-0005-0000-0000-0000C7220000}"/>
    <cellStyle name="40% - Accent1 128" xfId="8913" xr:uid="{00000000-0005-0000-0000-0000C8220000}"/>
    <cellStyle name="40% - Accent1 128 2" xfId="8914" xr:uid="{00000000-0005-0000-0000-0000C9220000}"/>
    <cellStyle name="40% - Accent1 128 2 2" xfId="8915" xr:uid="{00000000-0005-0000-0000-0000CA220000}"/>
    <cellStyle name="40% - Accent1 128 2 2 2" xfId="8916" xr:uid="{00000000-0005-0000-0000-0000CB220000}"/>
    <cellStyle name="40% - Accent1 128 2 3" xfId="8917" xr:uid="{00000000-0005-0000-0000-0000CC220000}"/>
    <cellStyle name="40% - Accent1 128 3" xfId="8918" xr:uid="{00000000-0005-0000-0000-0000CD220000}"/>
    <cellStyle name="40% - Accent1 128 3 2" xfId="8919" xr:uid="{00000000-0005-0000-0000-0000CE220000}"/>
    <cellStyle name="40% - Accent1 128 4" xfId="8920" xr:uid="{00000000-0005-0000-0000-0000CF220000}"/>
    <cellStyle name="40% - Accent1 129" xfId="8921" xr:uid="{00000000-0005-0000-0000-0000D0220000}"/>
    <cellStyle name="40% - Accent1 129 2" xfId="8922" xr:uid="{00000000-0005-0000-0000-0000D1220000}"/>
    <cellStyle name="40% - Accent1 129 2 2" xfId="8923" xr:uid="{00000000-0005-0000-0000-0000D2220000}"/>
    <cellStyle name="40% - Accent1 129 2 2 2" xfId="8924" xr:uid="{00000000-0005-0000-0000-0000D3220000}"/>
    <cellStyle name="40% - Accent1 129 2 3" xfId="8925" xr:uid="{00000000-0005-0000-0000-0000D4220000}"/>
    <cellStyle name="40% - Accent1 129 3" xfId="8926" xr:uid="{00000000-0005-0000-0000-0000D5220000}"/>
    <cellStyle name="40% - Accent1 129 3 2" xfId="8927" xr:uid="{00000000-0005-0000-0000-0000D6220000}"/>
    <cellStyle name="40% - Accent1 129 4" xfId="8928" xr:uid="{00000000-0005-0000-0000-0000D7220000}"/>
    <cellStyle name="40% - Accent1 13" xfId="8929" xr:uid="{00000000-0005-0000-0000-0000D8220000}"/>
    <cellStyle name="40% - Accent1 13 2" xfId="8930" xr:uid="{00000000-0005-0000-0000-0000D9220000}"/>
    <cellStyle name="40% - Accent1 13 2 2" xfId="8931" xr:uid="{00000000-0005-0000-0000-0000DA220000}"/>
    <cellStyle name="40% - Accent1 13 2 2 2" xfId="8932" xr:uid="{00000000-0005-0000-0000-0000DB220000}"/>
    <cellStyle name="40% - Accent1 13 2 2 2 2" xfId="8933" xr:uid="{00000000-0005-0000-0000-0000DC220000}"/>
    <cellStyle name="40% - Accent1 13 2 2 3" xfId="8934" xr:uid="{00000000-0005-0000-0000-0000DD220000}"/>
    <cellStyle name="40% - Accent1 13 2 3" xfId="8935" xr:uid="{00000000-0005-0000-0000-0000DE220000}"/>
    <cellStyle name="40% - Accent1 13 2 3 2" xfId="8936" xr:uid="{00000000-0005-0000-0000-0000DF220000}"/>
    <cellStyle name="40% - Accent1 13 2 4" xfId="8937" xr:uid="{00000000-0005-0000-0000-0000E0220000}"/>
    <cellStyle name="40% - Accent1 13 3" xfId="8938" xr:uid="{00000000-0005-0000-0000-0000E1220000}"/>
    <cellStyle name="40% - Accent1 13 3 2" xfId="8939" xr:uid="{00000000-0005-0000-0000-0000E2220000}"/>
    <cellStyle name="40% - Accent1 13 3 2 2" xfId="8940" xr:uid="{00000000-0005-0000-0000-0000E3220000}"/>
    <cellStyle name="40% - Accent1 13 3 3" xfId="8941" xr:uid="{00000000-0005-0000-0000-0000E4220000}"/>
    <cellStyle name="40% - Accent1 13 4" xfId="8942" xr:uid="{00000000-0005-0000-0000-0000E5220000}"/>
    <cellStyle name="40% - Accent1 13 4 2" xfId="8943" xr:uid="{00000000-0005-0000-0000-0000E6220000}"/>
    <cellStyle name="40% - Accent1 13 5" xfId="8944" xr:uid="{00000000-0005-0000-0000-0000E7220000}"/>
    <cellStyle name="40% - Accent1 13_draft transactions report_052009_rvsd" xfId="8945" xr:uid="{00000000-0005-0000-0000-0000E8220000}"/>
    <cellStyle name="40% - Accent1 130" xfId="8946" xr:uid="{00000000-0005-0000-0000-0000E9220000}"/>
    <cellStyle name="40% - Accent1 130 2" xfId="8947" xr:uid="{00000000-0005-0000-0000-0000EA220000}"/>
    <cellStyle name="40% - Accent1 130 2 2" xfId="8948" xr:uid="{00000000-0005-0000-0000-0000EB220000}"/>
    <cellStyle name="40% - Accent1 130 2 2 2" xfId="8949" xr:uid="{00000000-0005-0000-0000-0000EC220000}"/>
    <cellStyle name="40% - Accent1 130 2 3" xfId="8950" xr:uid="{00000000-0005-0000-0000-0000ED220000}"/>
    <cellStyle name="40% - Accent1 130 3" xfId="8951" xr:uid="{00000000-0005-0000-0000-0000EE220000}"/>
    <cellStyle name="40% - Accent1 130 3 2" xfId="8952" xr:uid="{00000000-0005-0000-0000-0000EF220000}"/>
    <cellStyle name="40% - Accent1 130 4" xfId="8953" xr:uid="{00000000-0005-0000-0000-0000F0220000}"/>
    <cellStyle name="40% - Accent1 131" xfId="8954" xr:uid="{00000000-0005-0000-0000-0000F1220000}"/>
    <cellStyle name="40% - Accent1 131 2" xfId="8955" xr:uid="{00000000-0005-0000-0000-0000F2220000}"/>
    <cellStyle name="40% - Accent1 131 2 2" xfId="8956" xr:uid="{00000000-0005-0000-0000-0000F3220000}"/>
    <cellStyle name="40% - Accent1 131 2 2 2" xfId="8957" xr:uid="{00000000-0005-0000-0000-0000F4220000}"/>
    <cellStyle name="40% - Accent1 131 2 3" xfId="8958" xr:uid="{00000000-0005-0000-0000-0000F5220000}"/>
    <cellStyle name="40% - Accent1 131 3" xfId="8959" xr:uid="{00000000-0005-0000-0000-0000F6220000}"/>
    <cellStyle name="40% - Accent1 131 3 2" xfId="8960" xr:uid="{00000000-0005-0000-0000-0000F7220000}"/>
    <cellStyle name="40% - Accent1 131 4" xfId="8961" xr:uid="{00000000-0005-0000-0000-0000F8220000}"/>
    <cellStyle name="40% - Accent1 132" xfId="8962" xr:uid="{00000000-0005-0000-0000-0000F9220000}"/>
    <cellStyle name="40% - Accent1 132 2" xfId="8963" xr:uid="{00000000-0005-0000-0000-0000FA220000}"/>
    <cellStyle name="40% - Accent1 132 2 2" xfId="8964" xr:uid="{00000000-0005-0000-0000-0000FB220000}"/>
    <cellStyle name="40% - Accent1 132 2 2 2" xfId="8965" xr:uid="{00000000-0005-0000-0000-0000FC220000}"/>
    <cellStyle name="40% - Accent1 132 2 3" xfId="8966" xr:uid="{00000000-0005-0000-0000-0000FD220000}"/>
    <cellStyle name="40% - Accent1 132 3" xfId="8967" xr:uid="{00000000-0005-0000-0000-0000FE220000}"/>
    <cellStyle name="40% - Accent1 132 3 2" xfId="8968" xr:uid="{00000000-0005-0000-0000-0000FF220000}"/>
    <cellStyle name="40% - Accent1 132 4" xfId="8969" xr:uid="{00000000-0005-0000-0000-000000230000}"/>
    <cellStyle name="40% - Accent1 133" xfId="8970" xr:uid="{00000000-0005-0000-0000-000001230000}"/>
    <cellStyle name="40% - Accent1 133 2" xfId="8971" xr:uid="{00000000-0005-0000-0000-000002230000}"/>
    <cellStyle name="40% - Accent1 133 2 2" xfId="8972" xr:uid="{00000000-0005-0000-0000-000003230000}"/>
    <cellStyle name="40% - Accent1 133 2 2 2" xfId="8973" xr:uid="{00000000-0005-0000-0000-000004230000}"/>
    <cellStyle name="40% - Accent1 133 2 3" xfId="8974" xr:uid="{00000000-0005-0000-0000-000005230000}"/>
    <cellStyle name="40% - Accent1 133 3" xfId="8975" xr:uid="{00000000-0005-0000-0000-000006230000}"/>
    <cellStyle name="40% - Accent1 133 3 2" xfId="8976" xr:uid="{00000000-0005-0000-0000-000007230000}"/>
    <cellStyle name="40% - Accent1 133 4" xfId="8977" xr:uid="{00000000-0005-0000-0000-000008230000}"/>
    <cellStyle name="40% - Accent1 134" xfId="8978" xr:uid="{00000000-0005-0000-0000-000009230000}"/>
    <cellStyle name="40% - Accent1 134 2" xfId="8979" xr:uid="{00000000-0005-0000-0000-00000A230000}"/>
    <cellStyle name="40% - Accent1 134 2 2" xfId="8980" xr:uid="{00000000-0005-0000-0000-00000B230000}"/>
    <cellStyle name="40% - Accent1 134 2 2 2" xfId="8981" xr:uid="{00000000-0005-0000-0000-00000C230000}"/>
    <cellStyle name="40% - Accent1 134 2 3" xfId="8982" xr:uid="{00000000-0005-0000-0000-00000D230000}"/>
    <cellStyle name="40% - Accent1 134 3" xfId="8983" xr:uid="{00000000-0005-0000-0000-00000E230000}"/>
    <cellStyle name="40% - Accent1 134 3 2" xfId="8984" xr:uid="{00000000-0005-0000-0000-00000F230000}"/>
    <cellStyle name="40% - Accent1 134 4" xfId="8985" xr:uid="{00000000-0005-0000-0000-000010230000}"/>
    <cellStyle name="40% - Accent1 135" xfId="8986" xr:uid="{00000000-0005-0000-0000-000011230000}"/>
    <cellStyle name="40% - Accent1 136" xfId="8987" xr:uid="{00000000-0005-0000-0000-000012230000}"/>
    <cellStyle name="40% - Accent1 137" xfId="8988" xr:uid="{00000000-0005-0000-0000-000013230000}"/>
    <cellStyle name="40% - Accent1 138" xfId="8989" xr:uid="{00000000-0005-0000-0000-000014230000}"/>
    <cellStyle name="40% - Accent1 138 2" xfId="8990" xr:uid="{00000000-0005-0000-0000-000015230000}"/>
    <cellStyle name="40% - Accent1 138 2 2" xfId="8991" xr:uid="{00000000-0005-0000-0000-000016230000}"/>
    <cellStyle name="40% - Accent1 138 2 2 2" xfId="8992" xr:uid="{00000000-0005-0000-0000-000017230000}"/>
    <cellStyle name="40% - Accent1 138 2 3" xfId="8993" xr:uid="{00000000-0005-0000-0000-000018230000}"/>
    <cellStyle name="40% - Accent1 138 3" xfId="8994" xr:uid="{00000000-0005-0000-0000-000019230000}"/>
    <cellStyle name="40% - Accent1 138 3 2" xfId="8995" xr:uid="{00000000-0005-0000-0000-00001A230000}"/>
    <cellStyle name="40% - Accent1 138 4" xfId="8996" xr:uid="{00000000-0005-0000-0000-00001B230000}"/>
    <cellStyle name="40% - Accent1 139" xfId="8997" xr:uid="{00000000-0005-0000-0000-00001C230000}"/>
    <cellStyle name="40% - Accent1 139 2" xfId="8998" xr:uid="{00000000-0005-0000-0000-00001D230000}"/>
    <cellStyle name="40% - Accent1 139 2 2" xfId="8999" xr:uid="{00000000-0005-0000-0000-00001E230000}"/>
    <cellStyle name="40% - Accent1 139 2 2 2" xfId="9000" xr:uid="{00000000-0005-0000-0000-00001F230000}"/>
    <cellStyle name="40% - Accent1 139 2 3" xfId="9001" xr:uid="{00000000-0005-0000-0000-000020230000}"/>
    <cellStyle name="40% - Accent1 139 3" xfId="9002" xr:uid="{00000000-0005-0000-0000-000021230000}"/>
    <cellStyle name="40% - Accent1 139 3 2" xfId="9003" xr:uid="{00000000-0005-0000-0000-000022230000}"/>
    <cellStyle name="40% - Accent1 139 4" xfId="9004" xr:uid="{00000000-0005-0000-0000-000023230000}"/>
    <cellStyle name="40% - Accent1 14" xfId="9005" xr:uid="{00000000-0005-0000-0000-000024230000}"/>
    <cellStyle name="40% - Accent1 14 2" xfId="9006" xr:uid="{00000000-0005-0000-0000-000025230000}"/>
    <cellStyle name="40% - Accent1 14 2 2" xfId="9007" xr:uid="{00000000-0005-0000-0000-000026230000}"/>
    <cellStyle name="40% - Accent1 14 2 2 2" xfId="9008" xr:uid="{00000000-0005-0000-0000-000027230000}"/>
    <cellStyle name="40% - Accent1 14 2 2 2 2" xfId="9009" xr:uid="{00000000-0005-0000-0000-000028230000}"/>
    <cellStyle name="40% - Accent1 14 2 2 3" xfId="9010" xr:uid="{00000000-0005-0000-0000-000029230000}"/>
    <cellStyle name="40% - Accent1 14 2 3" xfId="9011" xr:uid="{00000000-0005-0000-0000-00002A230000}"/>
    <cellStyle name="40% - Accent1 14 2 3 2" xfId="9012" xr:uid="{00000000-0005-0000-0000-00002B230000}"/>
    <cellStyle name="40% - Accent1 14 2 4" xfId="9013" xr:uid="{00000000-0005-0000-0000-00002C230000}"/>
    <cellStyle name="40% - Accent1 14 3" xfId="9014" xr:uid="{00000000-0005-0000-0000-00002D230000}"/>
    <cellStyle name="40% - Accent1 14 3 2" xfId="9015" xr:uid="{00000000-0005-0000-0000-00002E230000}"/>
    <cellStyle name="40% - Accent1 14 3 2 2" xfId="9016" xr:uid="{00000000-0005-0000-0000-00002F230000}"/>
    <cellStyle name="40% - Accent1 14 3 3" xfId="9017" xr:uid="{00000000-0005-0000-0000-000030230000}"/>
    <cellStyle name="40% - Accent1 14 4" xfId="9018" xr:uid="{00000000-0005-0000-0000-000031230000}"/>
    <cellStyle name="40% - Accent1 14 4 2" xfId="9019" xr:uid="{00000000-0005-0000-0000-000032230000}"/>
    <cellStyle name="40% - Accent1 14 5" xfId="9020" xr:uid="{00000000-0005-0000-0000-000033230000}"/>
    <cellStyle name="40% - Accent1 14_draft transactions report_052009_rvsd" xfId="9021" xr:uid="{00000000-0005-0000-0000-000034230000}"/>
    <cellStyle name="40% - Accent1 140" xfId="9022" xr:uid="{00000000-0005-0000-0000-000035230000}"/>
    <cellStyle name="40% - Accent1 140 2" xfId="9023" xr:uid="{00000000-0005-0000-0000-000036230000}"/>
    <cellStyle name="40% - Accent1 140 2 2" xfId="9024" xr:uid="{00000000-0005-0000-0000-000037230000}"/>
    <cellStyle name="40% - Accent1 140 2 2 2" xfId="9025" xr:uid="{00000000-0005-0000-0000-000038230000}"/>
    <cellStyle name="40% - Accent1 140 2 3" xfId="9026" xr:uid="{00000000-0005-0000-0000-000039230000}"/>
    <cellStyle name="40% - Accent1 140 3" xfId="9027" xr:uid="{00000000-0005-0000-0000-00003A230000}"/>
    <cellStyle name="40% - Accent1 140 3 2" xfId="9028" xr:uid="{00000000-0005-0000-0000-00003B230000}"/>
    <cellStyle name="40% - Accent1 140 4" xfId="9029" xr:uid="{00000000-0005-0000-0000-00003C230000}"/>
    <cellStyle name="40% - Accent1 141" xfId="9030" xr:uid="{00000000-0005-0000-0000-00003D230000}"/>
    <cellStyle name="40% - Accent1 141 2" xfId="9031" xr:uid="{00000000-0005-0000-0000-00003E230000}"/>
    <cellStyle name="40% - Accent1 141 2 2" xfId="9032" xr:uid="{00000000-0005-0000-0000-00003F230000}"/>
    <cellStyle name="40% - Accent1 141 2 2 2" xfId="9033" xr:uid="{00000000-0005-0000-0000-000040230000}"/>
    <cellStyle name="40% - Accent1 141 2 3" xfId="9034" xr:uid="{00000000-0005-0000-0000-000041230000}"/>
    <cellStyle name="40% - Accent1 141 3" xfId="9035" xr:uid="{00000000-0005-0000-0000-000042230000}"/>
    <cellStyle name="40% - Accent1 141 3 2" xfId="9036" xr:uid="{00000000-0005-0000-0000-000043230000}"/>
    <cellStyle name="40% - Accent1 141 4" xfId="9037" xr:uid="{00000000-0005-0000-0000-000044230000}"/>
    <cellStyle name="40% - Accent1 142" xfId="9038" xr:uid="{00000000-0005-0000-0000-000045230000}"/>
    <cellStyle name="40% - Accent1 142 2" xfId="9039" xr:uid="{00000000-0005-0000-0000-000046230000}"/>
    <cellStyle name="40% - Accent1 142 2 2" xfId="9040" xr:uid="{00000000-0005-0000-0000-000047230000}"/>
    <cellStyle name="40% - Accent1 142 2 2 2" xfId="9041" xr:uid="{00000000-0005-0000-0000-000048230000}"/>
    <cellStyle name="40% - Accent1 142 2 3" xfId="9042" xr:uid="{00000000-0005-0000-0000-000049230000}"/>
    <cellStyle name="40% - Accent1 142 3" xfId="9043" xr:uid="{00000000-0005-0000-0000-00004A230000}"/>
    <cellStyle name="40% - Accent1 142 3 2" xfId="9044" xr:uid="{00000000-0005-0000-0000-00004B230000}"/>
    <cellStyle name="40% - Accent1 142 4" xfId="9045" xr:uid="{00000000-0005-0000-0000-00004C230000}"/>
    <cellStyle name="40% - Accent1 143" xfId="9046" xr:uid="{00000000-0005-0000-0000-00004D230000}"/>
    <cellStyle name="40% - Accent1 143 2" xfId="9047" xr:uid="{00000000-0005-0000-0000-00004E230000}"/>
    <cellStyle name="40% - Accent1 143 2 2" xfId="9048" xr:uid="{00000000-0005-0000-0000-00004F230000}"/>
    <cellStyle name="40% - Accent1 143 2 2 2" xfId="9049" xr:uid="{00000000-0005-0000-0000-000050230000}"/>
    <cellStyle name="40% - Accent1 143 2 3" xfId="9050" xr:uid="{00000000-0005-0000-0000-000051230000}"/>
    <cellStyle name="40% - Accent1 143 3" xfId="9051" xr:uid="{00000000-0005-0000-0000-000052230000}"/>
    <cellStyle name="40% - Accent1 143 3 2" xfId="9052" xr:uid="{00000000-0005-0000-0000-000053230000}"/>
    <cellStyle name="40% - Accent1 143 4" xfId="9053" xr:uid="{00000000-0005-0000-0000-000054230000}"/>
    <cellStyle name="40% - Accent1 144" xfId="9054" xr:uid="{00000000-0005-0000-0000-000055230000}"/>
    <cellStyle name="40% - Accent1 144 2" xfId="9055" xr:uid="{00000000-0005-0000-0000-000056230000}"/>
    <cellStyle name="40% - Accent1 144 2 2" xfId="9056" xr:uid="{00000000-0005-0000-0000-000057230000}"/>
    <cellStyle name="40% - Accent1 144 2 2 2" xfId="9057" xr:uid="{00000000-0005-0000-0000-000058230000}"/>
    <cellStyle name="40% - Accent1 144 2 3" xfId="9058" xr:uid="{00000000-0005-0000-0000-000059230000}"/>
    <cellStyle name="40% - Accent1 144 3" xfId="9059" xr:uid="{00000000-0005-0000-0000-00005A230000}"/>
    <cellStyle name="40% - Accent1 144 3 2" xfId="9060" xr:uid="{00000000-0005-0000-0000-00005B230000}"/>
    <cellStyle name="40% - Accent1 144 4" xfId="9061" xr:uid="{00000000-0005-0000-0000-00005C230000}"/>
    <cellStyle name="40% - Accent1 145" xfId="9062" xr:uid="{00000000-0005-0000-0000-00005D230000}"/>
    <cellStyle name="40% - Accent1 145 2" xfId="9063" xr:uid="{00000000-0005-0000-0000-00005E230000}"/>
    <cellStyle name="40% - Accent1 145 2 2" xfId="9064" xr:uid="{00000000-0005-0000-0000-00005F230000}"/>
    <cellStyle name="40% - Accent1 145 2 2 2" xfId="9065" xr:uid="{00000000-0005-0000-0000-000060230000}"/>
    <cellStyle name="40% - Accent1 145 2 3" xfId="9066" xr:uid="{00000000-0005-0000-0000-000061230000}"/>
    <cellStyle name="40% - Accent1 145 3" xfId="9067" xr:uid="{00000000-0005-0000-0000-000062230000}"/>
    <cellStyle name="40% - Accent1 145 3 2" xfId="9068" xr:uid="{00000000-0005-0000-0000-000063230000}"/>
    <cellStyle name="40% - Accent1 145 4" xfId="9069" xr:uid="{00000000-0005-0000-0000-000064230000}"/>
    <cellStyle name="40% - Accent1 146" xfId="9070" xr:uid="{00000000-0005-0000-0000-000065230000}"/>
    <cellStyle name="40% - Accent1 146 2" xfId="9071" xr:uid="{00000000-0005-0000-0000-000066230000}"/>
    <cellStyle name="40% - Accent1 146 2 2" xfId="9072" xr:uid="{00000000-0005-0000-0000-000067230000}"/>
    <cellStyle name="40% - Accent1 146 2 2 2" xfId="9073" xr:uid="{00000000-0005-0000-0000-000068230000}"/>
    <cellStyle name="40% - Accent1 146 2 3" xfId="9074" xr:uid="{00000000-0005-0000-0000-000069230000}"/>
    <cellStyle name="40% - Accent1 146 3" xfId="9075" xr:uid="{00000000-0005-0000-0000-00006A230000}"/>
    <cellStyle name="40% - Accent1 146 3 2" xfId="9076" xr:uid="{00000000-0005-0000-0000-00006B230000}"/>
    <cellStyle name="40% - Accent1 146 4" xfId="9077" xr:uid="{00000000-0005-0000-0000-00006C230000}"/>
    <cellStyle name="40% - Accent1 147" xfId="9078" xr:uid="{00000000-0005-0000-0000-00006D230000}"/>
    <cellStyle name="40% - Accent1 148" xfId="9079" xr:uid="{00000000-0005-0000-0000-00006E230000}"/>
    <cellStyle name="40% - Accent1 149" xfId="9080" xr:uid="{00000000-0005-0000-0000-00006F230000}"/>
    <cellStyle name="40% - Accent1 15" xfId="9081" xr:uid="{00000000-0005-0000-0000-000070230000}"/>
    <cellStyle name="40% - Accent1 15 2" xfId="9082" xr:uid="{00000000-0005-0000-0000-000071230000}"/>
    <cellStyle name="40% - Accent1 15 2 2" xfId="9083" xr:uid="{00000000-0005-0000-0000-000072230000}"/>
    <cellStyle name="40% - Accent1 15 2 2 2" xfId="9084" xr:uid="{00000000-0005-0000-0000-000073230000}"/>
    <cellStyle name="40% - Accent1 15 2 2 2 2" xfId="9085" xr:uid="{00000000-0005-0000-0000-000074230000}"/>
    <cellStyle name="40% - Accent1 15 2 2 3" xfId="9086" xr:uid="{00000000-0005-0000-0000-000075230000}"/>
    <cellStyle name="40% - Accent1 15 2 3" xfId="9087" xr:uid="{00000000-0005-0000-0000-000076230000}"/>
    <cellStyle name="40% - Accent1 15 2 3 2" xfId="9088" xr:uid="{00000000-0005-0000-0000-000077230000}"/>
    <cellStyle name="40% - Accent1 15 2 4" xfId="9089" xr:uid="{00000000-0005-0000-0000-000078230000}"/>
    <cellStyle name="40% - Accent1 15 3" xfId="9090" xr:uid="{00000000-0005-0000-0000-000079230000}"/>
    <cellStyle name="40% - Accent1 15 3 2" xfId="9091" xr:uid="{00000000-0005-0000-0000-00007A230000}"/>
    <cellStyle name="40% - Accent1 15 3 2 2" xfId="9092" xr:uid="{00000000-0005-0000-0000-00007B230000}"/>
    <cellStyle name="40% - Accent1 15 3 3" xfId="9093" xr:uid="{00000000-0005-0000-0000-00007C230000}"/>
    <cellStyle name="40% - Accent1 15 4" xfId="9094" xr:uid="{00000000-0005-0000-0000-00007D230000}"/>
    <cellStyle name="40% - Accent1 15 4 2" xfId="9095" xr:uid="{00000000-0005-0000-0000-00007E230000}"/>
    <cellStyle name="40% - Accent1 15 5" xfId="9096" xr:uid="{00000000-0005-0000-0000-00007F230000}"/>
    <cellStyle name="40% - Accent1 15_draft transactions report_052009_rvsd" xfId="9097" xr:uid="{00000000-0005-0000-0000-000080230000}"/>
    <cellStyle name="40% - Accent1 150" xfId="9098" xr:uid="{00000000-0005-0000-0000-000081230000}"/>
    <cellStyle name="40% - Accent1 151" xfId="9099" xr:uid="{00000000-0005-0000-0000-000082230000}"/>
    <cellStyle name="40% - Accent1 152" xfId="9100" xr:uid="{00000000-0005-0000-0000-000083230000}"/>
    <cellStyle name="40% - Accent1 153" xfId="9101" xr:uid="{00000000-0005-0000-0000-000084230000}"/>
    <cellStyle name="40% - Accent1 153 2" xfId="9102" xr:uid="{00000000-0005-0000-0000-000085230000}"/>
    <cellStyle name="40% - Accent1 153 2 2" xfId="9103" xr:uid="{00000000-0005-0000-0000-000086230000}"/>
    <cellStyle name="40% - Accent1 153 3" xfId="9104" xr:uid="{00000000-0005-0000-0000-000087230000}"/>
    <cellStyle name="40% - Accent1 154" xfId="9105" xr:uid="{00000000-0005-0000-0000-000088230000}"/>
    <cellStyle name="40% - Accent1 154 2" xfId="9106" xr:uid="{00000000-0005-0000-0000-000089230000}"/>
    <cellStyle name="40% - Accent1 155" xfId="9107" xr:uid="{00000000-0005-0000-0000-00008A230000}"/>
    <cellStyle name="40% - Accent1 16" xfId="9108" xr:uid="{00000000-0005-0000-0000-00008B230000}"/>
    <cellStyle name="40% - Accent1 16 2" xfId="9109" xr:uid="{00000000-0005-0000-0000-00008C230000}"/>
    <cellStyle name="40% - Accent1 16 2 2" xfId="9110" xr:uid="{00000000-0005-0000-0000-00008D230000}"/>
    <cellStyle name="40% - Accent1 16 2 2 2" xfId="9111" xr:uid="{00000000-0005-0000-0000-00008E230000}"/>
    <cellStyle name="40% - Accent1 16 2 2 2 2" xfId="9112" xr:uid="{00000000-0005-0000-0000-00008F230000}"/>
    <cellStyle name="40% - Accent1 16 2 2 3" xfId="9113" xr:uid="{00000000-0005-0000-0000-000090230000}"/>
    <cellStyle name="40% - Accent1 16 2 3" xfId="9114" xr:uid="{00000000-0005-0000-0000-000091230000}"/>
    <cellStyle name="40% - Accent1 16 2 3 2" xfId="9115" xr:uid="{00000000-0005-0000-0000-000092230000}"/>
    <cellStyle name="40% - Accent1 16 2 4" xfId="9116" xr:uid="{00000000-0005-0000-0000-000093230000}"/>
    <cellStyle name="40% - Accent1 16 3" xfId="9117" xr:uid="{00000000-0005-0000-0000-000094230000}"/>
    <cellStyle name="40% - Accent1 16 3 2" xfId="9118" xr:uid="{00000000-0005-0000-0000-000095230000}"/>
    <cellStyle name="40% - Accent1 16 3 2 2" xfId="9119" xr:uid="{00000000-0005-0000-0000-000096230000}"/>
    <cellStyle name="40% - Accent1 16 3 3" xfId="9120" xr:uid="{00000000-0005-0000-0000-000097230000}"/>
    <cellStyle name="40% - Accent1 16 4" xfId="9121" xr:uid="{00000000-0005-0000-0000-000098230000}"/>
    <cellStyle name="40% - Accent1 16 4 2" xfId="9122" xr:uid="{00000000-0005-0000-0000-000099230000}"/>
    <cellStyle name="40% - Accent1 16 5" xfId="9123" xr:uid="{00000000-0005-0000-0000-00009A230000}"/>
    <cellStyle name="40% - Accent1 16_draft transactions report_052009_rvsd" xfId="9124" xr:uid="{00000000-0005-0000-0000-00009B230000}"/>
    <cellStyle name="40% - Accent1 17" xfId="9125" xr:uid="{00000000-0005-0000-0000-00009C230000}"/>
    <cellStyle name="40% - Accent1 17 2" xfId="9126" xr:uid="{00000000-0005-0000-0000-00009D230000}"/>
    <cellStyle name="40% - Accent1 17 2 2" xfId="9127" xr:uid="{00000000-0005-0000-0000-00009E230000}"/>
    <cellStyle name="40% - Accent1 17 2 2 2" xfId="9128" xr:uid="{00000000-0005-0000-0000-00009F230000}"/>
    <cellStyle name="40% - Accent1 17 2 2 2 2" xfId="9129" xr:uid="{00000000-0005-0000-0000-0000A0230000}"/>
    <cellStyle name="40% - Accent1 17 2 2 3" xfId="9130" xr:uid="{00000000-0005-0000-0000-0000A1230000}"/>
    <cellStyle name="40% - Accent1 17 2 3" xfId="9131" xr:uid="{00000000-0005-0000-0000-0000A2230000}"/>
    <cellStyle name="40% - Accent1 17 2 3 2" xfId="9132" xr:uid="{00000000-0005-0000-0000-0000A3230000}"/>
    <cellStyle name="40% - Accent1 17 2 4" xfId="9133" xr:uid="{00000000-0005-0000-0000-0000A4230000}"/>
    <cellStyle name="40% - Accent1 17 3" xfId="9134" xr:uid="{00000000-0005-0000-0000-0000A5230000}"/>
    <cellStyle name="40% - Accent1 17 3 2" xfId="9135" xr:uid="{00000000-0005-0000-0000-0000A6230000}"/>
    <cellStyle name="40% - Accent1 17 3 2 2" xfId="9136" xr:uid="{00000000-0005-0000-0000-0000A7230000}"/>
    <cellStyle name="40% - Accent1 17 3 3" xfId="9137" xr:uid="{00000000-0005-0000-0000-0000A8230000}"/>
    <cellStyle name="40% - Accent1 17 4" xfId="9138" xr:uid="{00000000-0005-0000-0000-0000A9230000}"/>
    <cellStyle name="40% - Accent1 17 4 2" xfId="9139" xr:uid="{00000000-0005-0000-0000-0000AA230000}"/>
    <cellStyle name="40% - Accent1 17 5" xfId="9140" xr:uid="{00000000-0005-0000-0000-0000AB230000}"/>
    <cellStyle name="40% - Accent1 17_draft transactions report_052009_rvsd" xfId="9141" xr:uid="{00000000-0005-0000-0000-0000AC230000}"/>
    <cellStyle name="40% - Accent1 18" xfId="9142" xr:uid="{00000000-0005-0000-0000-0000AD230000}"/>
    <cellStyle name="40% - Accent1 18 2" xfId="9143" xr:uid="{00000000-0005-0000-0000-0000AE230000}"/>
    <cellStyle name="40% - Accent1 18 2 2" xfId="9144" xr:uid="{00000000-0005-0000-0000-0000AF230000}"/>
    <cellStyle name="40% - Accent1 18 2 2 2" xfId="9145" xr:uid="{00000000-0005-0000-0000-0000B0230000}"/>
    <cellStyle name="40% - Accent1 18 2 2 2 2" xfId="9146" xr:uid="{00000000-0005-0000-0000-0000B1230000}"/>
    <cellStyle name="40% - Accent1 18 2 2 3" xfId="9147" xr:uid="{00000000-0005-0000-0000-0000B2230000}"/>
    <cellStyle name="40% - Accent1 18 2 3" xfId="9148" xr:uid="{00000000-0005-0000-0000-0000B3230000}"/>
    <cellStyle name="40% - Accent1 18 2 3 2" xfId="9149" xr:uid="{00000000-0005-0000-0000-0000B4230000}"/>
    <cellStyle name="40% - Accent1 18 2 4" xfId="9150" xr:uid="{00000000-0005-0000-0000-0000B5230000}"/>
    <cellStyle name="40% - Accent1 18 3" xfId="9151" xr:uid="{00000000-0005-0000-0000-0000B6230000}"/>
    <cellStyle name="40% - Accent1 18 3 2" xfId="9152" xr:uid="{00000000-0005-0000-0000-0000B7230000}"/>
    <cellStyle name="40% - Accent1 18 3 2 2" xfId="9153" xr:uid="{00000000-0005-0000-0000-0000B8230000}"/>
    <cellStyle name="40% - Accent1 18 3 3" xfId="9154" xr:uid="{00000000-0005-0000-0000-0000B9230000}"/>
    <cellStyle name="40% - Accent1 18 4" xfId="9155" xr:uid="{00000000-0005-0000-0000-0000BA230000}"/>
    <cellStyle name="40% - Accent1 18 4 2" xfId="9156" xr:uid="{00000000-0005-0000-0000-0000BB230000}"/>
    <cellStyle name="40% - Accent1 18 5" xfId="9157" xr:uid="{00000000-0005-0000-0000-0000BC230000}"/>
    <cellStyle name="40% - Accent1 18_draft transactions report_052009_rvsd" xfId="9158" xr:uid="{00000000-0005-0000-0000-0000BD230000}"/>
    <cellStyle name="40% - Accent1 19" xfId="9159" xr:uid="{00000000-0005-0000-0000-0000BE230000}"/>
    <cellStyle name="40% - Accent1 19 2" xfId="9160" xr:uid="{00000000-0005-0000-0000-0000BF230000}"/>
    <cellStyle name="40% - Accent1 19 2 2" xfId="9161" xr:uid="{00000000-0005-0000-0000-0000C0230000}"/>
    <cellStyle name="40% - Accent1 19 2 2 2" xfId="9162" xr:uid="{00000000-0005-0000-0000-0000C1230000}"/>
    <cellStyle name="40% - Accent1 19 2 2 2 2" xfId="9163" xr:uid="{00000000-0005-0000-0000-0000C2230000}"/>
    <cellStyle name="40% - Accent1 19 2 2 3" xfId="9164" xr:uid="{00000000-0005-0000-0000-0000C3230000}"/>
    <cellStyle name="40% - Accent1 19 2 3" xfId="9165" xr:uid="{00000000-0005-0000-0000-0000C4230000}"/>
    <cellStyle name="40% - Accent1 19 2 3 2" xfId="9166" xr:uid="{00000000-0005-0000-0000-0000C5230000}"/>
    <cellStyle name="40% - Accent1 19 2 4" xfId="9167" xr:uid="{00000000-0005-0000-0000-0000C6230000}"/>
    <cellStyle name="40% - Accent1 19 3" xfId="9168" xr:uid="{00000000-0005-0000-0000-0000C7230000}"/>
    <cellStyle name="40% - Accent1 19 3 2" xfId="9169" xr:uid="{00000000-0005-0000-0000-0000C8230000}"/>
    <cellStyle name="40% - Accent1 19 3 2 2" xfId="9170" xr:uid="{00000000-0005-0000-0000-0000C9230000}"/>
    <cellStyle name="40% - Accent1 19 3 3" xfId="9171" xr:uid="{00000000-0005-0000-0000-0000CA230000}"/>
    <cellStyle name="40% - Accent1 19 4" xfId="9172" xr:uid="{00000000-0005-0000-0000-0000CB230000}"/>
    <cellStyle name="40% - Accent1 19 4 2" xfId="9173" xr:uid="{00000000-0005-0000-0000-0000CC230000}"/>
    <cellStyle name="40% - Accent1 19 5" xfId="9174" xr:uid="{00000000-0005-0000-0000-0000CD230000}"/>
    <cellStyle name="40% - Accent1 19_draft transactions report_052009_rvsd" xfId="9175" xr:uid="{00000000-0005-0000-0000-0000CE230000}"/>
    <cellStyle name="40% - Accent1 2" xfId="9176" xr:uid="{00000000-0005-0000-0000-0000CF230000}"/>
    <cellStyle name="40% - Accent1 2 2" xfId="9177" xr:uid="{00000000-0005-0000-0000-0000D0230000}"/>
    <cellStyle name="40% - Accent1 2 2 2" xfId="9178" xr:uid="{00000000-0005-0000-0000-0000D1230000}"/>
    <cellStyle name="40% - Accent1 2 2 2 2" xfId="9179" xr:uid="{00000000-0005-0000-0000-0000D2230000}"/>
    <cellStyle name="40% - Accent1 2 2 2 2 2" xfId="9180" xr:uid="{00000000-0005-0000-0000-0000D3230000}"/>
    <cellStyle name="40% - Accent1 2 2 2 2 2 2" xfId="9181" xr:uid="{00000000-0005-0000-0000-0000D4230000}"/>
    <cellStyle name="40% - Accent1 2 2 2 2 3" xfId="9182" xr:uid="{00000000-0005-0000-0000-0000D5230000}"/>
    <cellStyle name="40% - Accent1 2 2 2 3" xfId="9183" xr:uid="{00000000-0005-0000-0000-0000D6230000}"/>
    <cellStyle name="40% - Accent1 2 2 2 3 2" xfId="9184" xr:uid="{00000000-0005-0000-0000-0000D7230000}"/>
    <cellStyle name="40% - Accent1 2 2 2 4" xfId="9185" xr:uid="{00000000-0005-0000-0000-0000D8230000}"/>
    <cellStyle name="40% - Accent1 2 2 3" xfId="9186" xr:uid="{00000000-0005-0000-0000-0000D9230000}"/>
    <cellStyle name="40% - Accent1 2 2 3 2" xfId="9187" xr:uid="{00000000-0005-0000-0000-0000DA230000}"/>
    <cellStyle name="40% - Accent1 2 2 3 2 2" xfId="9188" xr:uid="{00000000-0005-0000-0000-0000DB230000}"/>
    <cellStyle name="40% - Accent1 2 2 3 3" xfId="9189" xr:uid="{00000000-0005-0000-0000-0000DC230000}"/>
    <cellStyle name="40% - Accent1 2 2 4" xfId="9190" xr:uid="{00000000-0005-0000-0000-0000DD230000}"/>
    <cellStyle name="40% - Accent1 2 2 4 2" xfId="9191" xr:uid="{00000000-0005-0000-0000-0000DE230000}"/>
    <cellStyle name="40% - Accent1 2 2 5" xfId="9192" xr:uid="{00000000-0005-0000-0000-0000DF230000}"/>
    <cellStyle name="40% - Accent1 2 2_draft transactions report_052009_rvsd" xfId="9193" xr:uid="{00000000-0005-0000-0000-0000E0230000}"/>
    <cellStyle name="40% - Accent1 2 3" xfId="9194" xr:uid="{00000000-0005-0000-0000-0000E1230000}"/>
    <cellStyle name="40% - Accent1 2 3 2" xfId="9195" xr:uid="{00000000-0005-0000-0000-0000E2230000}"/>
    <cellStyle name="40% - Accent1 2 3 2 2" xfId="9196" xr:uid="{00000000-0005-0000-0000-0000E3230000}"/>
    <cellStyle name="40% - Accent1 2 3 2 2 2" xfId="9197" xr:uid="{00000000-0005-0000-0000-0000E4230000}"/>
    <cellStyle name="40% - Accent1 2 3 2 3" xfId="9198" xr:uid="{00000000-0005-0000-0000-0000E5230000}"/>
    <cellStyle name="40% - Accent1 2 3 3" xfId="9199" xr:uid="{00000000-0005-0000-0000-0000E6230000}"/>
    <cellStyle name="40% - Accent1 2 3 3 2" xfId="9200" xr:uid="{00000000-0005-0000-0000-0000E7230000}"/>
    <cellStyle name="40% - Accent1 2 3 4" xfId="9201" xr:uid="{00000000-0005-0000-0000-0000E8230000}"/>
    <cellStyle name="40% - Accent1 2 4" xfId="9202" xr:uid="{00000000-0005-0000-0000-0000E9230000}"/>
    <cellStyle name="40% - Accent1 2 4 2" xfId="9203" xr:uid="{00000000-0005-0000-0000-0000EA230000}"/>
    <cellStyle name="40% - Accent1 2 4 2 2" xfId="9204" xr:uid="{00000000-0005-0000-0000-0000EB230000}"/>
    <cellStyle name="40% - Accent1 2 4 3" xfId="9205" xr:uid="{00000000-0005-0000-0000-0000EC230000}"/>
    <cellStyle name="40% - Accent1 2 5" xfId="9206" xr:uid="{00000000-0005-0000-0000-0000ED230000}"/>
    <cellStyle name="40% - Accent1 2 5 2" xfId="9207" xr:uid="{00000000-0005-0000-0000-0000EE230000}"/>
    <cellStyle name="40% - Accent1 2 6" xfId="9208" xr:uid="{00000000-0005-0000-0000-0000EF230000}"/>
    <cellStyle name="40% - Accent1 2_draft transactions report_052009_rvsd" xfId="9209" xr:uid="{00000000-0005-0000-0000-0000F0230000}"/>
    <cellStyle name="40% - Accent1 20" xfId="9210" xr:uid="{00000000-0005-0000-0000-0000F1230000}"/>
    <cellStyle name="40% - Accent1 20 2" xfId="9211" xr:uid="{00000000-0005-0000-0000-0000F2230000}"/>
    <cellStyle name="40% - Accent1 20 2 2" xfId="9212" xr:uid="{00000000-0005-0000-0000-0000F3230000}"/>
    <cellStyle name="40% - Accent1 20 2 2 2" xfId="9213" xr:uid="{00000000-0005-0000-0000-0000F4230000}"/>
    <cellStyle name="40% - Accent1 20 2 2 2 2" xfId="9214" xr:uid="{00000000-0005-0000-0000-0000F5230000}"/>
    <cellStyle name="40% - Accent1 20 2 2 3" xfId="9215" xr:uid="{00000000-0005-0000-0000-0000F6230000}"/>
    <cellStyle name="40% - Accent1 20 2 3" xfId="9216" xr:uid="{00000000-0005-0000-0000-0000F7230000}"/>
    <cellStyle name="40% - Accent1 20 2 3 2" xfId="9217" xr:uid="{00000000-0005-0000-0000-0000F8230000}"/>
    <cellStyle name="40% - Accent1 20 2 4" xfId="9218" xr:uid="{00000000-0005-0000-0000-0000F9230000}"/>
    <cellStyle name="40% - Accent1 20 3" xfId="9219" xr:uid="{00000000-0005-0000-0000-0000FA230000}"/>
    <cellStyle name="40% - Accent1 20 3 2" xfId="9220" xr:uid="{00000000-0005-0000-0000-0000FB230000}"/>
    <cellStyle name="40% - Accent1 20 3 2 2" xfId="9221" xr:uid="{00000000-0005-0000-0000-0000FC230000}"/>
    <cellStyle name="40% - Accent1 20 3 3" xfId="9222" xr:uid="{00000000-0005-0000-0000-0000FD230000}"/>
    <cellStyle name="40% - Accent1 20 4" xfId="9223" xr:uid="{00000000-0005-0000-0000-0000FE230000}"/>
    <cellStyle name="40% - Accent1 20 4 2" xfId="9224" xr:uid="{00000000-0005-0000-0000-0000FF230000}"/>
    <cellStyle name="40% - Accent1 20 5" xfId="9225" xr:uid="{00000000-0005-0000-0000-000000240000}"/>
    <cellStyle name="40% - Accent1 20_draft transactions report_052009_rvsd" xfId="9226" xr:uid="{00000000-0005-0000-0000-000001240000}"/>
    <cellStyle name="40% - Accent1 21" xfId="9227" xr:uid="{00000000-0005-0000-0000-000002240000}"/>
    <cellStyle name="40% - Accent1 21 2" xfId="9228" xr:uid="{00000000-0005-0000-0000-000003240000}"/>
    <cellStyle name="40% - Accent1 21 2 2" xfId="9229" xr:uid="{00000000-0005-0000-0000-000004240000}"/>
    <cellStyle name="40% - Accent1 21 2 2 2" xfId="9230" xr:uid="{00000000-0005-0000-0000-000005240000}"/>
    <cellStyle name="40% - Accent1 21 2 2 2 2" xfId="9231" xr:uid="{00000000-0005-0000-0000-000006240000}"/>
    <cellStyle name="40% - Accent1 21 2 2 3" xfId="9232" xr:uid="{00000000-0005-0000-0000-000007240000}"/>
    <cellStyle name="40% - Accent1 21 2 3" xfId="9233" xr:uid="{00000000-0005-0000-0000-000008240000}"/>
    <cellStyle name="40% - Accent1 21 2 3 2" xfId="9234" xr:uid="{00000000-0005-0000-0000-000009240000}"/>
    <cellStyle name="40% - Accent1 21 2 4" xfId="9235" xr:uid="{00000000-0005-0000-0000-00000A240000}"/>
    <cellStyle name="40% - Accent1 21 3" xfId="9236" xr:uid="{00000000-0005-0000-0000-00000B240000}"/>
    <cellStyle name="40% - Accent1 21 3 2" xfId="9237" xr:uid="{00000000-0005-0000-0000-00000C240000}"/>
    <cellStyle name="40% - Accent1 21 3 2 2" xfId="9238" xr:uid="{00000000-0005-0000-0000-00000D240000}"/>
    <cellStyle name="40% - Accent1 21 3 3" xfId="9239" xr:uid="{00000000-0005-0000-0000-00000E240000}"/>
    <cellStyle name="40% - Accent1 21 4" xfId="9240" xr:uid="{00000000-0005-0000-0000-00000F240000}"/>
    <cellStyle name="40% - Accent1 21 4 2" xfId="9241" xr:uid="{00000000-0005-0000-0000-000010240000}"/>
    <cellStyle name="40% - Accent1 21 5" xfId="9242" xr:uid="{00000000-0005-0000-0000-000011240000}"/>
    <cellStyle name="40% - Accent1 21_draft transactions report_052009_rvsd" xfId="9243" xr:uid="{00000000-0005-0000-0000-000012240000}"/>
    <cellStyle name="40% - Accent1 22" xfId="9244" xr:uid="{00000000-0005-0000-0000-000013240000}"/>
    <cellStyle name="40% - Accent1 22 2" xfId="9245" xr:uid="{00000000-0005-0000-0000-000014240000}"/>
    <cellStyle name="40% - Accent1 22 2 2" xfId="9246" xr:uid="{00000000-0005-0000-0000-000015240000}"/>
    <cellStyle name="40% - Accent1 22 2 2 2" xfId="9247" xr:uid="{00000000-0005-0000-0000-000016240000}"/>
    <cellStyle name="40% - Accent1 22 2 2 2 2" xfId="9248" xr:uid="{00000000-0005-0000-0000-000017240000}"/>
    <cellStyle name="40% - Accent1 22 2 2 3" xfId="9249" xr:uid="{00000000-0005-0000-0000-000018240000}"/>
    <cellStyle name="40% - Accent1 22 2 3" xfId="9250" xr:uid="{00000000-0005-0000-0000-000019240000}"/>
    <cellStyle name="40% - Accent1 22 2 3 2" xfId="9251" xr:uid="{00000000-0005-0000-0000-00001A240000}"/>
    <cellStyle name="40% - Accent1 22 2 4" xfId="9252" xr:uid="{00000000-0005-0000-0000-00001B240000}"/>
    <cellStyle name="40% - Accent1 22 3" xfId="9253" xr:uid="{00000000-0005-0000-0000-00001C240000}"/>
    <cellStyle name="40% - Accent1 22 3 2" xfId="9254" xr:uid="{00000000-0005-0000-0000-00001D240000}"/>
    <cellStyle name="40% - Accent1 22 3 2 2" xfId="9255" xr:uid="{00000000-0005-0000-0000-00001E240000}"/>
    <cellStyle name="40% - Accent1 22 3 3" xfId="9256" xr:uid="{00000000-0005-0000-0000-00001F240000}"/>
    <cellStyle name="40% - Accent1 22 4" xfId="9257" xr:uid="{00000000-0005-0000-0000-000020240000}"/>
    <cellStyle name="40% - Accent1 22 4 2" xfId="9258" xr:uid="{00000000-0005-0000-0000-000021240000}"/>
    <cellStyle name="40% - Accent1 22 5" xfId="9259" xr:uid="{00000000-0005-0000-0000-000022240000}"/>
    <cellStyle name="40% - Accent1 22_draft transactions report_052009_rvsd" xfId="9260" xr:uid="{00000000-0005-0000-0000-000023240000}"/>
    <cellStyle name="40% - Accent1 23" xfId="9261" xr:uid="{00000000-0005-0000-0000-000024240000}"/>
    <cellStyle name="40% - Accent1 23 2" xfId="9262" xr:uid="{00000000-0005-0000-0000-000025240000}"/>
    <cellStyle name="40% - Accent1 23 2 2" xfId="9263" xr:uid="{00000000-0005-0000-0000-000026240000}"/>
    <cellStyle name="40% - Accent1 23 2 2 2" xfId="9264" xr:uid="{00000000-0005-0000-0000-000027240000}"/>
    <cellStyle name="40% - Accent1 23 2 2 2 2" xfId="9265" xr:uid="{00000000-0005-0000-0000-000028240000}"/>
    <cellStyle name="40% - Accent1 23 2 2 3" xfId="9266" xr:uid="{00000000-0005-0000-0000-000029240000}"/>
    <cellStyle name="40% - Accent1 23 2 3" xfId="9267" xr:uid="{00000000-0005-0000-0000-00002A240000}"/>
    <cellStyle name="40% - Accent1 23 2 3 2" xfId="9268" xr:uid="{00000000-0005-0000-0000-00002B240000}"/>
    <cellStyle name="40% - Accent1 23 2 4" xfId="9269" xr:uid="{00000000-0005-0000-0000-00002C240000}"/>
    <cellStyle name="40% - Accent1 23 3" xfId="9270" xr:uid="{00000000-0005-0000-0000-00002D240000}"/>
    <cellStyle name="40% - Accent1 23 3 2" xfId="9271" xr:uid="{00000000-0005-0000-0000-00002E240000}"/>
    <cellStyle name="40% - Accent1 23 3 2 2" xfId="9272" xr:uid="{00000000-0005-0000-0000-00002F240000}"/>
    <cellStyle name="40% - Accent1 23 3 3" xfId="9273" xr:uid="{00000000-0005-0000-0000-000030240000}"/>
    <cellStyle name="40% - Accent1 23 4" xfId="9274" xr:uid="{00000000-0005-0000-0000-000031240000}"/>
    <cellStyle name="40% - Accent1 23 4 2" xfId="9275" xr:uid="{00000000-0005-0000-0000-000032240000}"/>
    <cellStyle name="40% - Accent1 23 5" xfId="9276" xr:uid="{00000000-0005-0000-0000-000033240000}"/>
    <cellStyle name="40% - Accent1 23_draft transactions report_052009_rvsd" xfId="9277" xr:uid="{00000000-0005-0000-0000-000034240000}"/>
    <cellStyle name="40% - Accent1 24" xfId="9278" xr:uid="{00000000-0005-0000-0000-000035240000}"/>
    <cellStyle name="40% - Accent1 24 2" xfId="9279" xr:uid="{00000000-0005-0000-0000-000036240000}"/>
    <cellStyle name="40% - Accent1 24 2 2" xfId="9280" xr:uid="{00000000-0005-0000-0000-000037240000}"/>
    <cellStyle name="40% - Accent1 24 2 2 2" xfId="9281" xr:uid="{00000000-0005-0000-0000-000038240000}"/>
    <cellStyle name="40% - Accent1 24 2 2 2 2" xfId="9282" xr:uid="{00000000-0005-0000-0000-000039240000}"/>
    <cellStyle name="40% - Accent1 24 2 2 3" xfId="9283" xr:uid="{00000000-0005-0000-0000-00003A240000}"/>
    <cellStyle name="40% - Accent1 24 2 3" xfId="9284" xr:uid="{00000000-0005-0000-0000-00003B240000}"/>
    <cellStyle name="40% - Accent1 24 2 3 2" xfId="9285" xr:uid="{00000000-0005-0000-0000-00003C240000}"/>
    <cellStyle name="40% - Accent1 24 2 4" xfId="9286" xr:uid="{00000000-0005-0000-0000-00003D240000}"/>
    <cellStyle name="40% - Accent1 24 3" xfId="9287" xr:uid="{00000000-0005-0000-0000-00003E240000}"/>
    <cellStyle name="40% - Accent1 24 3 2" xfId="9288" xr:uid="{00000000-0005-0000-0000-00003F240000}"/>
    <cellStyle name="40% - Accent1 24 3 2 2" xfId="9289" xr:uid="{00000000-0005-0000-0000-000040240000}"/>
    <cellStyle name="40% - Accent1 24 3 3" xfId="9290" xr:uid="{00000000-0005-0000-0000-000041240000}"/>
    <cellStyle name="40% - Accent1 24 4" xfId="9291" xr:uid="{00000000-0005-0000-0000-000042240000}"/>
    <cellStyle name="40% - Accent1 24 4 2" xfId="9292" xr:uid="{00000000-0005-0000-0000-000043240000}"/>
    <cellStyle name="40% - Accent1 24 5" xfId="9293" xr:uid="{00000000-0005-0000-0000-000044240000}"/>
    <cellStyle name="40% - Accent1 24_draft transactions report_052009_rvsd" xfId="9294" xr:uid="{00000000-0005-0000-0000-000045240000}"/>
    <cellStyle name="40% - Accent1 25" xfId="9295" xr:uid="{00000000-0005-0000-0000-000046240000}"/>
    <cellStyle name="40% - Accent1 25 2" xfId="9296" xr:uid="{00000000-0005-0000-0000-000047240000}"/>
    <cellStyle name="40% - Accent1 25 2 2" xfId="9297" xr:uid="{00000000-0005-0000-0000-000048240000}"/>
    <cellStyle name="40% - Accent1 25 2 2 2" xfId="9298" xr:uid="{00000000-0005-0000-0000-000049240000}"/>
    <cellStyle name="40% - Accent1 25 2 2 2 2" xfId="9299" xr:uid="{00000000-0005-0000-0000-00004A240000}"/>
    <cellStyle name="40% - Accent1 25 2 2 3" xfId="9300" xr:uid="{00000000-0005-0000-0000-00004B240000}"/>
    <cellStyle name="40% - Accent1 25 2 3" xfId="9301" xr:uid="{00000000-0005-0000-0000-00004C240000}"/>
    <cellStyle name="40% - Accent1 25 2 3 2" xfId="9302" xr:uid="{00000000-0005-0000-0000-00004D240000}"/>
    <cellStyle name="40% - Accent1 25 2 4" xfId="9303" xr:uid="{00000000-0005-0000-0000-00004E240000}"/>
    <cellStyle name="40% - Accent1 25 3" xfId="9304" xr:uid="{00000000-0005-0000-0000-00004F240000}"/>
    <cellStyle name="40% - Accent1 25 3 2" xfId="9305" xr:uid="{00000000-0005-0000-0000-000050240000}"/>
    <cellStyle name="40% - Accent1 25 3 2 2" xfId="9306" xr:uid="{00000000-0005-0000-0000-000051240000}"/>
    <cellStyle name="40% - Accent1 25 3 3" xfId="9307" xr:uid="{00000000-0005-0000-0000-000052240000}"/>
    <cellStyle name="40% - Accent1 25 4" xfId="9308" xr:uid="{00000000-0005-0000-0000-000053240000}"/>
    <cellStyle name="40% - Accent1 25 4 2" xfId="9309" xr:uid="{00000000-0005-0000-0000-000054240000}"/>
    <cellStyle name="40% - Accent1 25 5" xfId="9310" xr:uid="{00000000-0005-0000-0000-000055240000}"/>
    <cellStyle name="40% - Accent1 25_draft transactions report_052009_rvsd" xfId="9311" xr:uid="{00000000-0005-0000-0000-000056240000}"/>
    <cellStyle name="40% - Accent1 26" xfId="9312" xr:uid="{00000000-0005-0000-0000-000057240000}"/>
    <cellStyle name="40% - Accent1 26 2" xfId="9313" xr:uid="{00000000-0005-0000-0000-000058240000}"/>
    <cellStyle name="40% - Accent1 26 2 2" xfId="9314" xr:uid="{00000000-0005-0000-0000-000059240000}"/>
    <cellStyle name="40% - Accent1 26 2 2 2" xfId="9315" xr:uid="{00000000-0005-0000-0000-00005A240000}"/>
    <cellStyle name="40% - Accent1 26 2 2 2 2" xfId="9316" xr:uid="{00000000-0005-0000-0000-00005B240000}"/>
    <cellStyle name="40% - Accent1 26 2 2 3" xfId="9317" xr:uid="{00000000-0005-0000-0000-00005C240000}"/>
    <cellStyle name="40% - Accent1 26 2 3" xfId="9318" xr:uid="{00000000-0005-0000-0000-00005D240000}"/>
    <cellStyle name="40% - Accent1 26 2 3 2" xfId="9319" xr:uid="{00000000-0005-0000-0000-00005E240000}"/>
    <cellStyle name="40% - Accent1 26 2 4" xfId="9320" xr:uid="{00000000-0005-0000-0000-00005F240000}"/>
    <cellStyle name="40% - Accent1 26 3" xfId="9321" xr:uid="{00000000-0005-0000-0000-000060240000}"/>
    <cellStyle name="40% - Accent1 26 3 2" xfId="9322" xr:uid="{00000000-0005-0000-0000-000061240000}"/>
    <cellStyle name="40% - Accent1 26 3 2 2" xfId="9323" xr:uid="{00000000-0005-0000-0000-000062240000}"/>
    <cellStyle name="40% - Accent1 26 3 3" xfId="9324" xr:uid="{00000000-0005-0000-0000-000063240000}"/>
    <cellStyle name="40% - Accent1 26 4" xfId="9325" xr:uid="{00000000-0005-0000-0000-000064240000}"/>
    <cellStyle name="40% - Accent1 26 4 2" xfId="9326" xr:uid="{00000000-0005-0000-0000-000065240000}"/>
    <cellStyle name="40% - Accent1 26 5" xfId="9327" xr:uid="{00000000-0005-0000-0000-000066240000}"/>
    <cellStyle name="40% - Accent1 26_draft transactions report_052009_rvsd" xfId="9328" xr:uid="{00000000-0005-0000-0000-000067240000}"/>
    <cellStyle name="40% - Accent1 27" xfId="9329" xr:uid="{00000000-0005-0000-0000-000068240000}"/>
    <cellStyle name="40% - Accent1 27 2" xfId="9330" xr:uid="{00000000-0005-0000-0000-000069240000}"/>
    <cellStyle name="40% - Accent1 27 2 2" xfId="9331" xr:uid="{00000000-0005-0000-0000-00006A240000}"/>
    <cellStyle name="40% - Accent1 27 2 2 2" xfId="9332" xr:uid="{00000000-0005-0000-0000-00006B240000}"/>
    <cellStyle name="40% - Accent1 27 2 2 2 2" xfId="9333" xr:uid="{00000000-0005-0000-0000-00006C240000}"/>
    <cellStyle name="40% - Accent1 27 2 2 3" xfId="9334" xr:uid="{00000000-0005-0000-0000-00006D240000}"/>
    <cellStyle name="40% - Accent1 27 2 3" xfId="9335" xr:uid="{00000000-0005-0000-0000-00006E240000}"/>
    <cellStyle name="40% - Accent1 27 2 3 2" xfId="9336" xr:uid="{00000000-0005-0000-0000-00006F240000}"/>
    <cellStyle name="40% - Accent1 27 2 4" xfId="9337" xr:uid="{00000000-0005-0000-0000-000070240000}"/>
    <cellStyle name="40% - Accent1 27 3" xfId="9338" xr:uid="{00000000-0005-0000-0000-000071240000}"/>
    <cellStyle name="40% - Accent1 27 3 2" xfId="9339" xr:uid="{00000000-0005-0000-0000-000072240000}"/>
    <cellStyle name="40% - Accent1 27 3 2 2" xfId="9340" xr:uid="{00000000-0005-0000-0000-000073240000}"/>
    <cellStyle name="40% - Accent1 27 3 3" xfId="9341" xr:uid="{00000000-0005-0000-0000-000074240000}"/>
    <cellStyle name="40% - Accent1 27 4" xfId="9342" xr:uid="{00000000-0005-0000-0000-000075240000}"/>
    <cellStyle name="40% - Accent1 27 4 2" xfId="9343" xr:uid="{00000000-0005-0000-0000-000076240000}"/>
    <cellStyle name="40% - Accent1 27 5" xfId="9344" xr:uid="{00000000-0005-0000-0000-000077240000}"/>
    <cellStyle name="40% - Accent1 27_draft transactions report_052009_rvsd" xfId="9345" xr:uid="{00000000-0005-0000-0000-000078240000}"/>
    <cellStyle name="40% - Accent1 28" xfId="9346" xr:uid="{00000000-0005-0000-0000-000079240000}"/>
    <cellStyle name="40% - Accent1 28 2" xfId="9347" xr:uid="{00000000-0005-0000-0000-00007A240000}"/>
    <cellStyle name="40% - Accent1 28 2 2" xfId="9348" xr:uid="{00000000-0005-0000-0000-00007B240000}"/>
    <cellStyle name="40% - Accent1 28 2 2 2" xfId="9349" xr:uid="{00000000-0005-0000-0000-00007C240000}"/>
    <cellStyle name="40% - Accent1 28 2 2 2 2" xfId="9350" xr:uid="{00000000-0005-0000-0000-00007D240000}"/>
    <cellStyle name="40% - Accent1 28 2 2 3" xfId="9351" xr:uid="{00000000-0005-0000-0000-00007E240000}"/>
    <cellStyle name="40% - Accent1 28 2 3" xfId="9352" xr:uid="{00000000-0005-0000-0000-00007F240000}"/>
    <cellStyle name="40% - Accent1 28 2 3 2" xfId="9353" xr:uid="{00000000-0005-0000-0000-000080240000}"/>
    <cellStyle name="40% - Accent1 28 2 4" xfId="9354" xr:uid="{00000000-0005-0000-0000-000081240000}"/>
    <cellStyle name="40% - Accent1 28 3" xfId="9355" xr:uid="{00000000-0005-0000-0000-000082240000}"/>
    <cellStyle name="40% - Accent1 28 3 2" xfId="9356" xr:uid="{00000000-0005-0000-0000-000083240000}"/>
    <cellStyle name="40% - Accent1 28 3 2 2" xfId="9357" xr:uid="{00000000-0005-0000-0000-000084240000}"/>
    <cellStyle name="40% - Accent1 28 3 3" xfId="9358" xr:uid="{00000000-0005-0000-0000-000085240000}"/>
    <cellStyle name="40% - Accent1 28 4" xfId="9359" xr:uid="{00000000-0005-0000-0000-000086240000}"/>
    <cellStyle name="40% - Accent1 28 4 2" xfId="9360" xr:uid="{00000000-0005-0000-0000-000087240000}"/>
    <cellStyle name="40% - Accent1 28 5" xfId="9361" xr:uid="{00000000-0005-0000-0000-000088240000}"/>
    <cellStyle name="40% - Accent1 28_draft transactions report_052009_rvsd" xfId="9362" xr:uid="{00000000-0005-0000-0000-000089240000}"/>
    <cellStyle name="40% - Accent1 29" xfId="9363" xr:uid="{00000000-0005-0000-0000-00008A240000}"/>
    <cellStyle name="40% - Accent1 29 2" xfId="9364" xr:uid="{00000000-0005-0000-0000-00008B240000}"/>
    <cellStyle name="40% - Accent1 29 2 2" xfId="9365" xr:uid="{00000000-0005-0000-0000-00008C240000}"/>
    <cellStyle name="40% - Accent1 29 2 2 2" xfId="9366" xr:uid="{00000000-0005-0000-0000-00008D240000}"/>
    <cellStyle name="40% - Accent1 29 2 2 2 2" xfId="9367" xr:uid="{00000000-0005-0000-0000-00008E240000}"/>
    <cellStyle name="40% - Accent1 29 2 2 3" xfId="9368" xr:uid="{00000000-0005-0000-0000-00008F240000}"/>
    <cellStyle name="40% - Accent1 29 2 3" xfId="9369" xr:uid="{00000000-0005-0000-0000-000090240000}"/>
    <cellStyle name="40% - Accent1 29 2 3 2" xfId="9370" xr:uid="{00000000-0005-0000-0000-000091240000}"/>
    <cellStyle name="40% - Accent1 29 2 4" xfId="9371" xr:uid="{00000000-0005-0000-0000-000092240000}"/>
    <cellStyle name="40% - Accent1 29 3" xfId="9372" xr:uid="{00000000-0005-0000-0000-000093240000}"/>
    <cellStyle name="40% - Accent1 29 3 2" xfId="9373" xr:uid="{00000000-0005-0000-0000-000094240000}"/>
    <cellStyle name="40% - Accent1 29 3 2 2" xfId="9374" xr:uid="{00000000-0005-0000-0000-000095240000}"/>
    <cellStyle name="40% - Accent1 29 3 3" xfId="9375" xr:uid="{00000000-0005-0000-0000-000096240000}"/>
    <cellStyle name="40% - Accent1 29 4" xfId="9376" xr:uid="{00000000-0005-0000-0000-000097240000}"/>
    <cellStyle name="40% - Accent1 29 4 2" xfId="9377" xr:uid="{00000000-0005-0000-0000-000098240000}"/>
    <cellStyle name="40% - Accent1 29 5" xfId="9378" xr:uid="{00000000-0005-0000-0000-000099240000}"/>
    <cellStyle name="40% - Accent1 29_draft transactions report_052009_rvsd" xfId="9379" xr:uid="{00000000-0005-0000-0000-00009A240000}"/>
    <cellStyle name="40% - Accent1 3" xfId="9380" xr:uid="{00000000-0005-0000-0000-00009B240000}"/>
    <cellStyle name="40% - Accent1 3 2" xfId="9381" xr:uid="{00000000-0005-0000-0000-00009C240000}"/>
    <cellStyle name="40% - Accent1 3 2 2" xfId="9382" xr:uid="{00000000-0005-0000-0000-00009D240000}"/>
    <cellStyle name="40% - Accent1 3 2 2 2" xfId="9383" xr:uid="{00000000-0005-0000-0000-00009E240000}"/>
    <cellStyle name="40% - Accent1 3 2 2 2 2" xfId="9384" xr:uid="{00000000-0005-0000-0000-00009F240000}"/>
    <cellStyle name="40% - Accent1 3 2 2 2 2 2" xfId="9385" xr:uid="{00000000-0005-0000-0000-0000A0240000}"/>
    <cellStyle name="40% - Accent1 3 2 2 2 3" xfId="9386" xr:uid="{00000000-0005-0000-0000-0000A1240000}"/>
    <cellStyle name="40% - Accent1 3 2 2 3" xfId="9387" xr:uid="{00000000-0005-0000-0000-0000A2240000}"/>
    <cellStyle name="40% - Accent1 3 2 2 3 2" xfId="9388" xr:uid="{00000000-0005-0000-0000-0000A3240000}"/>
    <cellStyle name="40% - Accent1 3 2 2 4" xfId="9389" xr:uid="{00000000-0005-0000-0000-0000A4240000}"/>
    <cellStyle name="40% - Accent1 3 2 3" xfId="9390" xr:uid="{00000000-0005-0000-0000-0000A5240000}"/>
    <cellStyle name="40% - Accent1 3 2 3 2" xfId="9391" xr:uid="{00000000-0005-0000-0000-0000A6240000}"/>
    <cellStyle name="40% - Accent1 3 2 3 2 2" xfId="9392" xr:uid="{00000000-0005-0000-0000-0000A7240000}"/>
    <cellStyle name="40% - Accent1 3 2 3 3" xfId="9393" xr:uid="{00000000-0005-0000-0000-0000A8240000}"/>
    <cellStyle name="40% - Accent1 3 2 4" xfId="9394" xr:uid="{00000000-0005-0000-0000-0000A9240000}"/>
    <cellStyle name="40% - Accent1 3 2 4 2" xfId="9395" xr:uid="{00000000-0005-0000-0000-0000AA240000}"/>
    <cellStyle name="40% - Accent1 3 2 5" xfId="9396" xr:uid="{00000000-0005-0000-0000-0000AB240000}"/>
    <cellStyle name="40% - Accent1 3 2_draft transactions report_052009_rvsd" xfId="9397" xr:uid="{00000000-0005-0000-0000-0000AC240000}"/>
    <cellStyle name="40% - Accent1 3 3" xfId="9398" xr:uid="{00000000-0005-0000-0000-0000AD240000}"/>
    <cellStyle name="40% - Accent1 3 3 2" xfId="9399" xr:uid="{00000000-0005-0000-0000-0000AE240000}"/>
    <cellStyle name="40% - Accent1 3 3 2 2" xfId="9400" xr:uid="{00000000-0005-0000-0000-0000AF240000}"/>
    <cellStyle name="40% - Accent1 3 3 2 2 2" xfId="9401" xr:uid="{00000000-0005-0000-0000-0000B0240000}"/>
    <cellStyle name="40% - Accent1 3 3 2 3" xfId="9402" xr:uid="{00000000-0005-0000-0000-0000B1240000}"/>
    <cellStyle name="40% - Accent1 3 3 3" xfId="9403" xr:uid="{00000000-0005-0000-0000-0000B2240000}"/>
    <cellStyle name="40% - Accent1 3 3 3 2" xfId="9404" xr:uid="{00000000-0005-0000-0000-0000B3240000}"/>
    <cellStyle name="40% - Accent1 3 3 4" xfId="9405" xr:uid="{00000000-0005-0000-0000-0000B4240000}"/>
    <cellStyle name="40% - Accent1 3 4" xfId="9406" xr:uid="{00000000-0005-0000-0000-0000B5240000}"/>
    <cellStyle name="40% - Accent1 3 4 2" xfId="9407" xr:uid="{00000000-0005-0000-0000-0000B6240000}"/>
    <cellStyle name="40% - Accent1 3 4 2 2" xfId="9408" xr:uid="{00000000-0005-0000-0000-0000B7240000}"/>
    <cellStyle name="40% - Accent1 3 4 3" xfId="9409" xr:uid="{00000000-0005-0000-0000-0000B8240000}"/>
    <cellStyle name="40% - Accent1 3 5" xfId="9410" xr:uid="{00000000-0005-0000-0000-0000B9240000}"/>
    <cellStyle name="40% - Accent1 3 5 2" xfId="9411" xr:uid="{00000000-0005-0000-0000-0000BA240000}"/>
    <cellStyle name="40% - Accent1 3 6" xfId="9412" xr:uid="{00000000-0005-0000-0000-0000BB240000}"/>
    <cellStyle name="40% - Accent1 3_draft transactions report_052009_rvsd" xfId="9413" xr:uid="{00000000-0005-0000-0000-0000BC240000}"/>
    <cellStyle name="40% - Accent1 30" xfId="9414" xr:uid="{00000000-0005-0000-0000-0000BD240000}"/>
    <cellStyle name="40% - Accent1 30 2" xfId="9415" xr:uid="{00000000-0005-0000-0000-0000BE240000}"/>
    <cellStyle name="40% - Accent1 30 2 2" xfId="9416" xr:uid="{00000000-0005-0000-0000-0000BF240000}"/>
    <cellStyle name="40% - Accent1 30 2 2 2" xfId="9417" xr:uid="{00000000-0005-0000-0000-0000C0240000}"/>
    <cellStyle name="40% - Accent1 30 2 2 2 2" xfId="9418" xr:uid="{00000000-0005-0000-0000-0000C1240000}"/>
    <cellStyle name="40% - Accent1 30 2 2 3" xfId="9419" xr:uid="{00000000-0005-0000-0000-0000C2240000}"/>
    <cellStyle name="40% - Accent1 30 2 3" xfId="9420" xr:uid="{00000000-0005-0000-0000-0000C3240000}"/>
    <cellStyle name="40% - Accent1 30 2 3 2" xfId="9421" xr:uid="{00000000-0005-0000-0000-0000C4240000}"/>
    <cellStyle name="40% - Accent1 30 2 4" xfId="9422" xr:uid="{00000000-0005-0000-0000-0000C5240000}"/>
    <cellStyle name="40% - Accent1 30 3" xfId="9423" xr:uid="{00000000-0005-0000-0000-0000C6240000}"/>
    <cellStyle name="40% - Accent1 30 3 2" xfId="9424" xr:uid="{00000000-0005-0000-0000-0000C7240000}"/>
    <cellStyle name="40% - Accent1 30 3 2 2" xfId="9425" xr:uid="{00000000-0005-0000-0000-0000C8240000}"/>
    <cellStyle name="40% - Accent1 30 3 3" xfId="9426" xr:uid="{00000000-0005-0000-0000-0000C9240000}"/>
    <cellStyle name="40% - Accent1 30 4" xfId="9427" xr:uid="{00000000-0005-0000-0000-0000CA240000}"/>
    <cellStyle name="40% - Accent1 30 4 2" xfId="9428" xr:uid="{00000000-0005-0000-0000-0000CB240000}"/>
    <cellStyle name="40% - Accent1 30 5" xfId="9429" xr:uid="{00000000-0005-0000-0000-0000CC240000}"/>
    <cellStyle name="40% - Accent1 30_draft transactions report_052009_rvsd" xfId="9430" xr:uid="{00000000-0005-0000-0000-0000CD240000}"/>
    <cellStyle name="40% - Accent1 31" xfId="9431" xr:uid="{00000000-0005-0000-0000-0000CE240000}"/>
    <cellStyle name="40% - Accent1 31 2" xfId="9432" xr:uid="{00000000-0005-0000-0000-0000CF240000}"/>
    <cellStyle name="40% - Accent1 31 2 2" xfId="9433" xr:uid="{00000000-0005-0000-0000-0000D0240000}"/>
    <cellStyle name="40% - Accent1 31 2 2 2" xfId="9434" xr:uid="{00000000-0005-0000-0000-0000D1240000}"/>
    <cellStyle name="40% - Accent1 31 2 2 2 2" xfId="9435" xr:uid="{00000000-0005-0000-0000-0000D2240000}"/>
    <cellStyle name="40% - Accent1 31 2 2 3" xfId="9436" xr:uid="{00000000-0005-0000-0000-0000D3240000}"/>
    <cellStyle name="40% - Accent1 31 2 3" xfId="9437" xr:uid="{00000000-0005-0000-0000-0000D4240000}"/>
    <cellStyle name="40% - Accent1 31 2 3 2" xfId="9438" xr:uid="{00000000-0005-0000-0000-0000D5240000}"/>
    <cellStyle name="40% - Accent1 31 2 4" xfId="9439" xr:uid="{00000000-0005-0000-0000-0000D6240000}"/>
    <cellStyle name="40% - Accent1 31 3" xfId="9440" xr:uid="{00000000-0005-0000-0000-0000D7240000}"/>
    <cellStyle name="40% - Accent1 31 3 2" xfId="9441" xr:uid="{00000000-0005-0000-0000-0000D8240000}"/>
    <cellStyle name="40% - Accent1 31 3 2 2" xfId="9442" xr:uid="{00000000-0005-0000-0000-0000D9240000}"/>
    <cellStyle name="40% - Accent1 31 3 3" xfId="9443" xr:uid="{00000000-0005-0000-0000-0000DA240000}"/>
    <cellStyle name="40% - Accent1 31 4" xfId="9444" xr:uid="{00000000-0005-0000-0000-0000DB240000}"/>
    <cellStyle name="40% - Accent1 31 4 2" xfId="9445" xr:uid="{00000000-0005-0000-0000-0000DC240000}"/>
    <cellStyle name="40% - Accent1 31 5" xfId="9446" xr:uid="{00000000-0005-0000-0000-0000DD240000}"/>
    <cellStyle name="40% - Accent1 31_draft transactions report_052009_rvsd" xfId="9447" xr:uid="{00000000-0005-0000-0000-0000DE240000}"/>
    <cellStyle name="40% - Accent1 32" xfId="9448" xr:uid="{00000000-0005-0000-0000-0000DF240000}"/>
    <cellStyle name="40% - Accent1 32 2" xfId="9449" xr:uid="{00000000-0005-0000-0000-0000E0240000}"/>
    <cellStyle name="40% - Accent1 32 2 2" xfId="9450" xr:uid="{00000000-0005-0000-0000-0000E1240000}"/>
    <cellStyle name="40% - Accent1 32 2 2 2" xfId="9451" xr:uid="{00000000-0005-0000-0000-0000E2240000}"/>
    <cellStyle name="40% - Accent1 32 2 2 2 2" xfId="9452" xr:uid="{00000000-0005-0000-0000-0000E3240000}"/>
    <cellStyle name="40% - Accent1 32 2 2 3" xfId="9453" xr:uid="{00000000-0005-0000-0000-0000E4240000}"/>
    <cellStyle name="40% - Accent1 32 2 3" xfId="9454" xr:uid="{00000000-0005-0000-0000-0000E5240000}"/>
    <cellStyle name="40% - Accent1 32 2 3 2" xfId="9455" xr:uid="{00000000-0005-0000-0000-0000E6240000}"/>
    <cellStyle name="40% - Accent1 32 2 4" xfId="9456" xr:uid="{00000000-0005-0000-0000-0000E7240000}"/>
    <cellStyle name="40% - Accent1 32 3" xfId="9457" xr:uid="{00000000-0005-0000-0000-0000E8240000}"/>
    <cellStyle name="40% - Accent1 32 3 2" xfId="9458" xr:uid="{00000000-0005-0000-0000-0000E9240000}"/>
    <cellStyle name="40% - Accent1 32 3 2 2" xfId="9459" xr:uid="{00000000-0005-0000-0000-0000EA240000}"/>
    <cellStyle name="40% - Accent1 32 3 3" xfId="9460" xr:uid="{00000000-0005-0000-0000-0000EB240000}"/>
    <cellStyle name="40% - Accent1 32 4" xfId="9461" xr:uid="{00000000-0005-0000-0000-0000EC240000}"/>
    <cellStyle name="40% - Accent1 32 4 2" xfId="9462" xr:uid="{00000000-0005-0000-0000-0000ED240000}"/>
    <cellStyle name="40% - Accent1 32 5" xfId="9463" xr:uid="{00000000-0005-0000-0000-0000EE240000}"/>
    <cellStyle name="40% - Accent1 32_draft transactions report_052009_rvsd" xfId="9464" xr:uid="{00000000-0005-0000-0000-0000EF240000}"/>
    <cellStyle name="40% - Accent1 33" xfId="9465" xr:uid="{00000000-0005-0000-0000-0000F0240000}"/>
    <cellStyle name="40% - Accent1 33 2" xfId="9466" xr:uid="{00000000-0005-0000-0000-0000F1240000}"/>
    <cellStyle name="40% - Accent1 33 2 2" xfId="9467" xr:uid="{00000000-0005-0000-0000-0000F2240000}"/>
    <cellStyle name="40% - Accent1 33 2 2 2" xfId="9468" xr:uid="{00000000-0005-0000-0000-0000F3240000}"/>
    <cellStyle name="40% - Accent1 33 2 3" xfId="9469" xr:uid="{00000000-0005-0000-0000-0000F4240000}"/>
    <cellStyle name="40% - Accent1 33 3" xfId="9470" xr:uid="{00000000-0005-0000-0000-0000F5240000}"/>
    <cellStyle name="40% - Accent1 33 3 2" xfId="9471" xr:uid="{00000000-0005-0000-0000-0000F6240000}"/>
    <cellStyle name="40% - Accent1 33 4" xfId="9472" xr:uid="{00000000-0005-0000-0000-0000F7240000}"/>
    <cellStyle name="40% - Accent1 34" xfId="9473" xr:uid="{00000000-0005-0000-0000-0000F8240000}"/>
    <cellStyle name="40% - Accent1 34 2" xfId="9474" xr:uid="{00000000-0005-0000-0000-0000F9240000}"/>
    <cellStyle name="40% - Accent1 34 2 2" xfId="9475" xr:uid="{00000000-0005-0000-0000-0000FA240000}"/>
    <cellStyle name="40% - Accent1 34 2 2 2" xfId="9476" xr:uid="{00000000-0005-0000-0000-0000FB240000}"/>
    <cellStyle name="40% - Accent1 34 2 3" xfId="9477" xr:uid="{00000000-0005-0000-0000-0000FC240000}"/>
    <cellStyle name="40% - Accent1 34 3" xfId="9478" xr:uid="{00000000-0005-0000-0000-0000FD240000}"/>
    <cellStyle name="40% - Accent1 34 3 2" xfId="9479" xr:uid="{00000000-0005-0000-0000-0000FE240000}"/>
    <cellStyle name="40% - Accent1 34 4" xfId="9480" xr:uid="{00000000-0005-0000-0000-0000FF240000}"/>
    <cellStyle name="40% - Accent1 35" xfId="9481" xr:uid="{00000000-0005-0000-0000-000000250000}"/>
    <cellStyle name="40% - Accent1 35 2" xfId="9482" xr:uid="{00000000-0005-0000-0000-000001250000}"/>
    <cellStyle name="40% - Accent1 35 2 2" xfId="9483" xr:uid="{00000000-0005-0000-0000-000002250000}"/>
    <cellStyle name="40% - Accent1 35 2 2 2" xfId="9484" xr:uid="{00000000-0005-0000-0000-000003250000}"/>
    <cellStyle name="40% - Accent1 35 2 3" xfId="9485" xr:uid="{00000000-0005-0000-0000-000004250000}"/>
    <cellStyle name="40% - Accent1 35 3" xfId="9486" xr:uid="{00000000-0005-0000-0000-000005250000}"/>
    <cellStyle name="40% - Accent1 35 3 2" xfId="9487" xr:uid="{00000000-0005-0000-0000-000006250000}"/>
    <cellStyle name="40% - Accent1 35 4" xfId="9488" xr:uid="{00000000-0005-0000-0000-000007250000}"/>
    <cellStyle name="40% - Accent1 36" xfId="9489" xr:uid="{00000000-0005-0000-0000-000008250000}"/>
    <cellStyle name="40% - Accent1 36 2" xfId="9490" xr:uid="{00000000-0005-0000-0000-000009250000}"/>
    <cellStyle name="40% - Accent1 36 2 2" xfId="9491" xr:uid="{00000000-0005-0000-0000-00000A250000}"/>
    <cellStyle name="40% - Accent1 36 2 2 2" xfId="9492" xr:uid="{00000000-0005-0000-0000-00000B250000}"/>
    <cellStyle name="40% - Accent1 36 2 3" xfId="9493" xr:uid="{00000000-0005-0000-0000-00000C250000}"/>
    <cellStyle name="40% - Accent1 36 3" xfId="9494" xr:uid="{00000000-0005-0000-0000-00000D250000}"/>
    <cellStyle name="40% - Accent1 36 3 2" xfId="9495" xr:uid="{00000000-0005-0000-0000-00000E250000}"/>
    <cellStyle name="40% - Accent1 36 4" xfId="9496" xr:uid="{00000000-0005-0000-0000-00000F250000}"/>
    <cellStyle name="40% - Accent1 37" xfId="9497" xr:uid="{00000000-0005-0000-0000-000010250000}"/>
    <cellStyle name="40% - Accent1 37 2" xfId="9498" xr:uid="{00000000-0005-0000-0000-000011250000}"/>
    <cellStyle name="40% - Accent1 37 2 2" xfId="9499" xr:uid="{00000000-0005-0000-0000-000012250000}"/>
    <cellStyle name="40% - Accent1 37 2 2 2" xfId="9500" xr:uid="{00000000-0005-0000-0000-000013250000}"/>
    <cellStyle name="40% - Accent1 37 2 3" xfId="9501" xr:uid="{00000000-0005-0000-0000-000014250000}"/>
    <cellStyle name="40% - Accent1 37 3" xfId="9502" xr:uid="{00000000-0005-0000-0000-000015250000}"/>
    <cellStyle name="40% - Accent1 37 3 2" xfId="9503" xr:uid="{00000000-0005-0000-0000-000016250000}"/>
    <cellStyle name="40% - Accent1 37 4" xfId="9504" xr:uid="{00000000-0005-0000-0000-000017250000}"/>
    <cellStyle name="40% - Accent1 38" xfId="9505" xr:uid="{00000000-0005-0000-0000-000018250000}"/>
    <cellStyle name="40% - Accent1 38 2" xfId="9506" xr:uid="{00000000-0005-0000-0000-000019250000}"/>
    <cellStyle name="40% - Accent1 38 2 2" xfId="9507" xr:uid="{00000000-0005-0000-0000-00001A250000}"/>
    <cellStyle name="40% - Accent1 38 2 2 2" xfId="9508" xr:uid="{00000000-0005-0000-0000-00001B250000}"/>
    <cellStyle name="40% - Accent1 38 2 3" xfId="9509" xr:uid="{00000000-0005-0000-0000-00001C250000}"/>
    <cellStyle name="40% - Accent1 38 3" xfId="9510" xr:uid="{00000000-0005-0000-0000-00001D250000}"/>
    <cellStyle name="40% - Accent1 38 3 2" xfId="9511" xr:uid="{00000000-0005-0000-0000-00001E250000}"/>
    <cellStyle name="40% - Accent1 38 4" xfId="9512" xr:uid="{00000000-0005-0000-0000-00001F250000}"/>
    <cellStyle name="40% - Accent1 39" xfId="9513" xr:uid="{00000000-0005-0000-0000-000020250000}"/>
    <cellStyle name="40% - Accent1 39 2" xfId="9514" xr:uid="{00000000-0005-0000-0000-000021250000}"/>
    <cellStyle name="40% - Accent1 39 2 2" xfId="9515" xr:uid="{00000000-0005-0000-0000-000022250000}"/>
    <cellStyle name="40% - Accent1 39 2 2 2" xfId="9516" xr:uid="{00000000-0005-0000-0000-000023250000}"/>
    <cellStyle name="40% - Accent1 39 2 3" xfId="9517" xr:uid="{00000000-0005-0000-0000-000024250000}"/>
    <cellStyle name="40% - Accent1 39 3" xfId="9518" xr:uid="{00000000-0005-0000-0000-000025250000}"/>
    <cellStyle name="40% - Accent1 39 3 2" xfId="9519" xr:uid="{00000000-0005-0000-0000-000026250000}"/>
    <cellStyle name="40% - Accent1 39 4" xfId="9520" xr:uid="{00000000-0005-0000-0000-000027250000}"/>
    <cellStyle name="40% - Accent1 4" xfId="9521" xr:uid="{00000000-0005-0000-0000-000028250000}"/>
    <cellStyle name="40% - Accent1 4 2" xfId="9522" xr:uid="{00000000-0005-0000-0000-000029250000}"/>
    <cellStyle name="40% - Accent1 4 2 2" xfId="9523" xr:uid="{00000000-0005-0000-0000-00002A250000}"/>
    <cellStyle name="40% - Accent1 4 2 2 2" xfId="9524" xr:uid="{00000000-0005-0000-0000-00002B250000}"/>
    <cellStyle name="40% - Accent1 4 2 2 2 2" xfId="9525" xr:uid="{00000000-0005-0000-0000-00002C250000}"/>
    <cellStyle name="40% - Accent1 4 2 2 2 2 2" xfId="9526" xr:uid="{00000000-0005-0000-0000-00002D250000}"/>
    <cellStyle name="40% - Accent1 4 2 2 2 3" xfId="9527" xr:uid="{00000000-0005-0000-0000-00002E250000}"/>
    <cellStyle name="40% - Accent1 4 2 2 3" xfId="9528" xr:uid="{00000000-0005-0000-0000-00002F250000}"/>
    <cellStyle name="40% - Accent1 4 2 2 3 2" xfId="9529" xr:uid="{00000000-0005-0000-0000-000030250000}"/>
    <cellStyle name="40% - Accent1 4 2 2 4" xfId="9530" xr:uid="{00000000-0005-0000-0000-000031250000}"/>
    <cellStyle name="40% - Accent1 4 2 3" xfId="9531" xr:uid="{00000000-0005-0000-0000-000032250000}"/>
    <cellStyle name="40% - Accent1 4 2 3 2" xfId="9532" xr:uid="{00000000-0005-0000-0000-000033250000}"/>
    <cellStyle name="40% - Accent1 4 2 3 2 2" xfId="9533" xr:uid="{00000000-0005-0000-0000-000034250000}"/>
    <cellStyle name="40% - Accent1 4 2 3 3" xfId="9534" xr:uid="{00000000-0005-0000-0000-000035250000}"/>
    <cellStyle name="40% - Accent1 4 2 4" xfId="9535" xr:uid="{00000000-0005-0000-0000-000036250000}"/>
    <cellStyle name="40% - Accent1 4 2 4 2" xfId="9536" xr:uid="{00000000-0005-0000-0000-000037250000}"/>
    <cellStyle name="40% - Accent1 4 2 5" xfId="9537" xr:uid="{00000000-0005-0000-0000-000038250000}"/>
    <cellStyle name="40% - Accent1 4 2_draft transactions report_052009_rvsd" xfId="9538" xr:uid="{00000000-0005-0000-0000-000039250000}"/>
    <cellStyle name="40% - Accent1 4 3" xfId="9539" xr:uid="{00000000-0005-0000-0000-00003A250000}"/>
    <cellStyle name="40% - Accent1 4 3 2" xfId="9540" xr:uid="{00000000-0005-0000-0000-00003B250000}"/>
    <cellStyle name="40% - Accent1 4 3 2 2" xfId="9541" xr:uid="{00000000-0005-0000-0000-00003C250000}"/>
    <cellStyle name="40% - Accent1 4 3 2 2 2" xfId="9542" xr:uid="{00000000-0005-0000-0000-00003D250000}"/>
    <cellStyle name="40% - Accent1 4 3 2 3" xfId="9543" xr:uid="{00000000-0005-0000-0000-00003E250000}"/>
    <cellStyle name="40% - Accent1 4 3 3" xfId="9544" xr:uid="{00000000-0005-0000-0000-00003F250000}"/>
    <cellStyle name="40% - Accent1 4 3 3 2" xfId="9545" xr:uid="{00000000-0005-0000-0000-000040250000}"/>
    <cellStyle name="40% - Accent1 4 3 4" xfId="9546" xr:uid="{00000000-0005-0000-0000-000041250000}"/>
    <cellStyle name="40% - Accent1 4 4" xfId="9547" xr:uid="{00000000-0005-0000-0000-000042250000}"/>
    <cellStyle name="40% - Accent1 4 4 2" xfId="9548" xr:uid="{00000000-0005-0000-0000-000043250000}"/>
    <cellStyle name="40% - Accent1 4 4 2 2" xfId="9549" xr:uid="{00000000-0005-0000-0000-000044250000}"/>
    <cellStyle name="40% - Accent1 4 4 3" xfId="9550" xr:uid="{00000000-0005-0000-0000-000045250000}"/>
    <cellStyle name="40% - Accent1 4 5" xfId="9551" xr:uid="{00000000-0005-0000-0000-000046250000}"/>
    <cellStyle name="40% - Accent1 4 5 2" xfId="9552" xr:uid="{00000000-0005-0000-0000-000047250000}"/>
    <cellStyle name="40% - Accent1 4 6" xfId="9553" xr:uid="{00000000-0005-0000-0000-000048250000}"/>
    <cellStyle name="40% - Accent1 4_draft transactions report_052009_rvsd" xfId="9554" xr:uid="{00000000-0005-0000-0000-000049250000}"/>
    <cellStyle name="40% - Accent1 40" xfId="9555" xr:uid="{00000000-0005-0000-0000-00004A250000}"/>
    <cellStyle name="40% - Accent1 40 2" xfId="9556" xr:uid="{00000000-0005-0000-0000-00004B250000}"/>
    <cellStyle name="40% - Accent1 40 2 2" xfId="9557" xr:uid="{00000000-0005-0000-0000-00004C250000}"/>
    <cellStyle name="40% - Accent1 40 2 2 2" xfId="9558" xr:uid="{00000000-0005-0000-0000-00004D250000}"/>
    <cellStyle name="40% - Accent1 40 2 3" xfId="9559" xr:uid="{00000000-0005-0000-0000-00004E250000}"/>
    <cellStyle name="40% - Accent1 40 3" xfId="9560" xr:uid="{00000000-0005-0000-0000-00004F250000}"/>
    <cellStyle name="40% - Accent1 40 3 2" xfId="9561" xr:uid="{00000000-0005-0000-0000-000050250000}"/>
    <cellStyle name="40% - Accent1 40 4" xfId="9562" xr:uid="{00000000-0005-0000-0000-000051250000}"/>
    <cellStyle name="40% - Accent1 41" xfId="9563" xr:uid="{00000000-0005-0000-0000-000052250000}"/>
    <cellStyle name="40% - Accent1 41 2" xfId="9564" xr:uid="{00000000-0005-0000-0000-000053250000}"/>
    <cellStyle name="40% - Accent1 41 2 2" xfId="9565" xr:uid="{00000000-0005-0000-0000-000054250000}"/>
    <cellStyle name="40% - Accent1 41 2 2 2" xfId="9566" xr:uid="{00000000-0005-0000-0000-000055250000}"/>
    <cellStyle name="40% - Accent1 41 2 3" xfId="9567" xr:uid="{00000000-0005-0000-0000-000056250000}"/>
    <cellStyle name="40% - Accent1 41 3" xfId="9568" xr:uid="{00000000-0005-0000-0000-000057250000}"/>
    <cellStyle name="40% - Accent1 41 3 2" xfId="9569" xr:uid="{00000000-0005-0000-0000-000058250000}"/>
    <cellStyle name="40% - Accent1 41 4" xfId="9570" xr:uid="{00000000-0005-0000-0000-000059250000}"/>
    <cellStyle name="40% - Accent1 42" xfId="9571" xr:uid="{00000000-0005-0000-0000-00005A250000}"/>
    <cellStyle name="40% - Accent1 42 2" xfId="9572" xr:uid="{00000000-0005-0000-0000-00005B250000}"/>
    <cellStyle name="40% - Accent1 42 2 2" xfId="9573" xr:uid="{00000000-0005-0000-0000-00005C250000}"/>
    <cellStyle name="40% - Accent1 42 2 2 2" xfId="9574" xr:uid="{00000000-0005-0000-0000-00005D250000}"/>
    <cellStyle name="40% - Accent1 42 2 3" xfId="9575" xr:uid="{00000000-0005-0000-0000-00005E250000}"/>
    <cellStyle name="40% - Accent1 42 3" xfId="9576" xr:uid="{00000000-0005-0000-0000-00005F250000}"/>
    <cellStyle name="40% - Accent1 42 3 2" xfId="9577" xr:uid="{00000000-0005-0000-0000-000060250000}"/>
    <cellStyle name="40% - Accent1 42 4" xfId="9578" xr:uid="{00000000-0005-0000-0000-000061250000}"/>
    <cellStyle name="40% - Accent1 43" xfId="9579" xr:uid="{00000000-0005-0000-0000-000062250000}"/>
    <cellStyle name="40% - Accent1 43 2" xfId="9580" xr:uid="{00000000-0005-0000-0000-000063250000}"/>
    <cellStyle name="40% - Accent1 43 2 2" xfId="9581" xr:uid="{00000000-0005-0000-0000-000064250000}"/>
    <cellStyle name="40% - Accent1 43 2 2 2" xfId="9582" xr:uid="{00000000-0005-0000-0000-000065250000}"/>
    <cellStyle name="40% - Accent1 43 2 3" xfId="9583" xr:uid="{00000000-0005-0000-0000-000066250000}"/>
    <cellStyle name="40% - Accent1 43 3" xfId="9584" xr:uid="{00000000-0005-0000-0000-000067250000}"/>
    <cellStyle name="40% - Accent1 43 3 2" xfId="9585" xr:uid="{00000000-0005-0000-0000-000068250000}"/>
    <cellStyle name="40% - Accent1 43 4" xfId="9586" xr:uid="{00000000-0005-0000-0000-000069250000}"/>
    <cellStyle name="40% - Accent1 44" xfId="9587" xr:uid="{00000000-0005-0000-0000-00006A250000}"/>
    <cellStyle name="40% - Accent1 44 2" xfId="9588" xr:uid="{00000000-0005-0000-0000-00006B250000}"/>
    <cellStyle name="40% - Accent1 44 2 2" xfId="9589" xr:uid="{00000000-0005-0000-0000-00006C250000}"/>
    <cellStyle name="40% - Accent1 44 2 2 2" xfId="9590" xr:uid="{00000000-0005-0000-0000-00006D250000}"/>
    <cellStyle name="40% - Accent1 44 2 3" xfId="9591" xr:uid="{00000000-0005-0000-0000-00006E250000}"/>
    <cellStyle name="40% - Accent1 44 3" xfId="9592" xr:uid="{00000000-0005-0000-0000-00006F250000}"/>
    <cellStyle name="40% - Accent1 44 3 2" xfId="9593" xr:uid="{00000000-0005-0000-0000-000070250000}"/>
    <cellStyle name="40% - Accent1 44 4" xfId="9594" xr:uid="{00000000-0005-0000-0000-000071250000}"/>
    <cellStyle name="40% - Accent1 45" xfId="9595" xr:uid="{00000000-0005-0000-0000-000072250000}"/>
    <cellStyle name="40% - Accent1 45 2" xfId="9596" xr:uid="{00000000-0005-0000-0000-000073250000}"/>
    <cellStyle name="40% - Accent1 45 2 2" xfId="9597" xr:uid="{00000000-0005-0000-0000-000074250000}"/>
    <cellStyle name="40% - Accent1 45 2 2 2" xfId="9598" xr:uid="{00000000-0005-0000-0000-000075250000}"/>
    <cellStyle name="40% - Accent1 45 2 3" xfId="9599" xr:uid="{00000000-0005-0000-0000-000076250000}"/>
    <cellStyle name="40% - Accent1 45 3" xfId="9600" xr:uid="{00000000-0005-0000-0000-000077250000}"/>
    <cellStyle name="40% - Accent1 45 3 2" xfId="9601" xr:uid="{00000000-0005-0000-0000-000078250000}"/>
    <cellStyle name="40% - Accent1 45 4" xfId="9602" xr:uid="{00000000-0005-0000-0000-000079250000}"/>
    <cellStyle name="40% - Accent1 46" xfId="9603" xr:uid="{00000000-0005-0000-0000-00007A250000}"/>
    <cellStyle name="40% - Accent1 46 2" xfId="9604" xr:uid="{00000000-0005-0000-0000-00007B250000}"/>
    <cellStyle name="40% - Accent1 46 2 2" xfId="9605" xr:uid="{00000000-0005-0000-0000-00007C250000}"/>
    <cellStyle name="40% - Accent1 46 2 2 2" xfId="9606" xr:uid="{00000000-0005-0000-0000-00007D250000}"/>
    <cellStyle name="40% - Accent1 46 2 3" xfId="9607" xr:uid="{00000000-0005-0000-0000-00007E250000}"/>
    <cellStyle name="40% - Accent1 46 3" xfId="9608" xr:uid="{00000000-0005-0000-0000-00007F250000}"/>
    <cellStyle name="40% - Accent1 46 3 2" xfId="9609" xr:uid="{00000000-0005-0000-0000-000080250000}"/>
    <cellStyle name="40% - Accent1 46 4" xfId="9610" xr:uid="{00000000-0005-0000-0000-000081250000}"/>
    <cellStyle name="40% - Accent1 47" xfId="9611" xr:uid="{00000000-0005-0000-0000-000082250000}"/>
    <cellStyle name="40% - Accent1 47 2" xfId="9612" xr:uid="{00000000-0005-0000-0000-000083250000}"/>
    <cellStyle name="40% - Accent1 47 2 2" xfId="9613" xr:uid="{00000000-0005-0000-0000-000084250000}"/>
    <cellStyle name="40% - Accent1 47 2 2 2" xfId="9614" xr:uid="{00000000-0005-0000-0000-000085250000}"/>
    <cellStyle name="40% - Accent1 47 2 3" xfId="9615" xr:uid="{00000000-0005-0000-0000-000086250000}"/>
    <cellStyle name="40% - Accent1 47 3" xfId="9616" xr:uid="{00000000-0005-0000-0000-000087250000}"/>
    <cellStyle name="40% - Accent1 47 3 2" xfId="9617" xr:uid="{00000000-0005-0000-0000-000088250000}"/>
    <cellStyle name="40% - Accent1 47 4" xfId="9618" xr:uid="{00000000-0005-0000-0000-000089250000}"/>
    <cellStyle name="40% - Accent1 48" xfId="9619" xr:uid="{00000000-0005-0000-0000-00008A250000}"/>
    <cellStyle name="40% - Accent1 48 2" xfId="9620" xr:uid="{00000000-0005-0000-0000-00008B250000}"/>
    <cellStyle name="40% - Accent1 48 2 2" xfId="9621" xr:uid="{00000000-0005-0000-0000-00008C250000}"/>
    <cellStyle name="40% - Accent1 48 2 2 2" xfId="9622" xr:uid="{00000000-0005-0000-0000-00008D250000}"/>
    <cellStyle name="40% - Accent1 48 2 3" xfId="9623" xr:uid="{00000000-0005-0000-0000-00008E250000}"/>
    <cellStyle name="40% - Accent1 48 3" xfId="9624" xr:uid="{00000000-0005-0000-0000-00008F250000}"/>
    <cellStyle name="40% - Accent1 48 3 2" xfId="9625" xr:uid="{00000000-0005-0000-0000-000090250000}"/>
    <cellStyle name="40% - Accent1 48 4" xfId="9626" xr:uid="{00000000-0005-0000-0000-000091250000}"/>
    <cellStyle name="40% - Accent1 49" xfId="9627" xr:uid="{00000000-0005-0000-0000-000092250000}"/>
    <cellStyle name="40% - Accent1 49 2" xfId="9628" xr:uid="{00000000-0005-0000-0000-000093250000}"/>
    <cellStyle name="40% - Accent1 49 2 2" xfId="9629" xr:uid="{00000000-0005-0000-0000-000094250000}"/>
    <cellStyle name="40% - Accent1 49 2 2 2" xfId="9630" xr:uid="{00000000-0005-0000-0000-000095250000}"/>
    <cellStyle name="40% - Accent1 49 2 3" xfId="9631" xr:uid="{00000000-0005-0000-0000-000096250000}"/>
    <cellStyle name="40% - Accent1 49 3" xfId="9632" xr:uid="{00000000-0005-0000-0000-000097250000}"/>
    <cellStyle name="40% - Accent1 49 3 2" xfId="9633" xr:uid="{00000000-0005-0000-0000-000098250000}"/>
    <cellStyle name="40% - Accent1 49 4" xfId="9634" xr:uid="{00000000-0005-0000-0000-000099250000}"/>
    <cellStyle name="40% - Accent1 5" xfId="9635" xr:uid="{00000000-0005-0000-0000-00009A250000}"/>
    <cellStyle name="40% - Accent1 5 2" xfId="9636" xr:uid="{00000000-0005-0000-0000-00009B250000}"/>
    <cellStyle name="40% - Accent1 5 2 2" xfId="9637" xr:uid="{00000000-0005-0000-0000-00009C250000}"/>
    <cellStyle name="40% - Accent1 5 2 2 2" xfId="9638" xr:uid="{00000000-0005-0000-0000-00009D250000}"/>
    <cellStyle name="40% - Accent1 5 2 2 2 2" xfId="9639" xr:uid="{00000000-0005-0000-0000-00009E250000}"/>
    <cellStyle name="40% - Accent1 5 2 2 2 2 2" xfId="9640" xr:uid="{00000000-0005-0000-0000-00009F250000}"/>
    <cellStyle name="40% - Accent1 5 2 2 2 3" xfId="9641" xr:uid="{00000000-0005-0000-0000-0000A0250000}"/>
    <cellStyle name="40% - Accent1 5 2 2 3" xfId="9642" xr:uid="{00000000-0005-0000-0000-0000A1250000}"/>
    <cellStyle name="40% - Accent1 5 2 2 3 2" xfId="9643" xr:uid="{00000000-0005-0000-0000-0000A2250000}"/>
    <cellStyle name="40% - Accent1 5 2 2 4" xfId="9644" xr:uid="{00000000-0005-0000-0000-0000A3250000}"/>
    <cellStyle name="40% - Accent1 5 2 3" xfId="9645" xr:uid="{00000000-0005-0000-0000-0000A4250000}"/>
    <cellStyle name="40% - Accent1 5 2 3 2" xfId="9646" xr:uid="{00000000-0005-0000-0000-0000A5250000}"/>
    <cellStyle name="40% - Accent1 5 2 3 2 2" xfId="9647" xr:uid="{00000000-0005-0000-0000-0000A6250000}"/>
    <cellStyle name="40% - Accent1 5 2 3 3" xfId="9648" xr:uid="{00000000-0005-0000-0000-0000A7250000}"/>
    <cellStyle name="40% - Accent1 5 2 4" xfId="9649" xr:uid="{00000000-0005-0000-0000-0000A8250000}"/>
    <cellStyle name="40% - Accent1 5 2 4 2" xfId="9650" xr:uid="{00000000-0005-0000-0000-0000A9250000}"/>
    <cellStyle name="40% - Accent1 5 2 5" xfId="9651" xr:uid="{00000000-0005-0000-0000-0000AA250000}"/>
    <cellStyle name="40% - Accent1 5 2_draft transactions report_052009_rvsd" xfId="9652" xr:uid="{00000000-0005-0000-0000-0000AB250000}"/>
    <cellStyle name="40% - Accent1 5 3" xfId="9653" xr:uid="{00000000-0005-0000-0000-0000AC250000}"/>
    <cellStyle name="40% - Accent1 5 3 2" xfId="9654" xr:uid="{00000000-0005-0000-0000-0000AD250000}"/>
    <cellStyle name="40% - Accent1 5 3 2 2" xfId="9655" xr:uid="{00000000-0005-0000-0000-0000AE250000}"/>
    <cellStyle name="40% - Accent1 5 3 2 2 2" xfId="9656" xr:uid="{00000000-0005-0000-0000-0000AF250000}"/>
    <cellStyle name="40% - Accent1 5 3 2 3" xfId="9657" xr:uid="{00000000-0005-0000-0000-0000B0250000}"/>
    <cellStyle name="40% - Accent1 5 3 3" xfId="9658" xr:uid="{00000000-0005-0000-0000-0000B1250000}"/>
    <cellStyle name="40% - Accent1 5 3 3 2" xfId="9659" xr:uid="{00000000-0005-0000-0000-0000B2250000}"/>
    <cellStyle name="40% - Accent1 5 3 4" xfId="9660" xr:uid="{00000000-0005-0000-0000-0000B3250000}"/>
    <cellStyle name="40% - Accent1 5 4" xfId="9661" xr:uid="{00000000-0005-0000-0000-0000B4250000}"/>
    <cellStyle name="40% - Accent1 5 4 2" xfId="9662" xr:uid="{00000000-0005-0000-0000-0000B5250000}"/>
    <cellStyle name="40% - Accent1 5 4 2 2" xfId="9663" xr:uid="{00000000-0005-0000-0000-0000B6250000}"/>
    <cellStyle name="40% - Accent1 5 4 3" xfId="9664" xr:uid="{00000000-0005-0000-0000-0000B7250000}"/>
    <cellStyle name="40% - Accent1 5 5" xfId="9665" xr:uid="{00000000-0005-0000-0000-0000B8250000}"/>
    <cellStyle name="40% - Accent1 5 5 2" xfId="9666" xr:uid="{00000000-0005-0000-0000-0000B9250000}"/>
    <cellStyle name="40% - Accent1 5 6" xfId="9667" xr:uid="{00000000-0005-0000-0000-0000BA250000}"/>
    <cellStyle name="40% - Accent1 5_draft transactions report_052009_rvsd" xfId="9668" xr:uid="{00000000-0005-0000-0000-0000BB250000}"/>
    <cellStyle name="40% - Accent1 50" xfId="9669" xr:uid="{00000000-0005-0000-0000-0000BC250000}"/>
    <cellStyle name="40% - Accent1 50 2" xfId="9670" xr:uid="{00000000-0005-0000-0000-0000BD250000}"/>
    <cellStyle name="40% - Accent1 50 2 2" xfId="9671" xr:uid="{00000000-0005-0000-0000-0000BE250000}"/>
    <cellStyle name="40% - Accent1 50 2 2 2" xfId="9672" xr:uid="{00000000-0005-0000-0000-0000BF250000}"/>
    <cellStyle name="40% - Accent1 50 2 3" xfId="9673" xr:uid="{00000000-0005-0000-0000-0000C0250000}"/>
    <cellStyle name="40% - Accent1 50 3" xfId="9674" xr:uid="{00000000-0005-0000-0000-0000C1250000}"/>
    <cellStyle name="40% - Accent1 50 3 2" xfId="9675" xr:uid="{00000000-0005-0000-0000-0000C2250000}"/>
    <cellStyle name="40% - Accent1 50 4" xfId="9676" xr:uid="{00000000-0005-0000-0000-0000C3250000}"/>
    <cellStyle name="40% - Accent1 51" xfId="9677" xr:uid="{00000000-0005-0000-0000-0000C4250000}"/>
    <cellStyle name="40% - Accent1 51 2" xfId="9678" xr:uid="{00000000-0005-0000-0000-0000C5250000}"/>
    <cellStyle name="40% - Accent1 51 2 2" xfId="9679" xr:uid="{00000000-0005-0000-0000-0000C6250000}"/>
    <cellStyle name="40% - Accent1 51 2 2 2" xfId="9680" xr:uid="{00000000-0005-0000-0000-0000C7250000}"/>
    <cellStyle name="40% - Accent1 51 2 3" xfId="9681" xr:uid="{00000000-0005-0000-0000-0000C8250000}"/>
    <cellStyle name="40% - Accent1 51 3" xfId="9682" xr:uid="{00000000-0005-0000-0000-0000C9250000}"/>
    <cellStyle name="40% - Accent1 51 3 2" xfId="9683" xr:uid="{00000000-0005-0000-0000-0000CA250000}"/>
    <cellStyle name="40% - Accent1 51 4" xfId="9684" xr:uid="{00000000-0005-0000-0000-0000CB250000}"/>
    <cellStyle name="40% - Accent1 52" xfId="9685" xr:uid="{00000000-0005-0000-0000-0000CC250000}"/>
    <cellStyle name="40% - Accent1 52 2" xfId="9686" xr:uid="{00000000-0005-0000-0000-0000CD250000}"/>
    <cellStyle name="40% - Accent1 52 2 2" xfId="9687" xr:uid="{00000000-0005-0000-0000-0000CE250000}"/>
    <cellStyle name="40% - Accent1 52 2 2 2" xfId="9688" xr:uid="{00000000-0005-0000-0000-0000CF250000}"/>
    <cellStyle name="40% - Accent1 52 2 3" xfId="9689" xr:uid="{00000000-0005-0000-0000-0000D0250000}"/>
    <cellStyle name="40% - Accent1 52 3" xfId="9690" xr:uid="{00000000-0005-0000-0000-0000D1250000}"/>
    <cellStyle name="40% - Accent1 52 3 2" xfId="9691" xr:uid="{00000000-0005-0000-0000-0000D2250000}"/>
    <cellStyle name="40% - Accent1 52 4" xfId="9692" xr:uid="{00000000-0005-0000-0000-0000D3250000}"/>
    <cellStyle name="40% - Accent1 53" xfId="9693" xr:uid="{00000000-0005-0000-0000-0000D4250000}"/>
    <cellStyle name="40% - Accent1 53 2" xfId="9694" xr:uid="{00000000-0005-0000-0000-0000D5250000}"/>
    <cellStyle name="40% - Accent1 53 2 2" xfId="9695" xr:uid="{00000000-0005-0000-0000-0000D6250000}"/>
    <cellStyle name="40% - Accent1 53 2 2 2" xfId="9696" xr:uid="{00000000-0005-0000-0000-0000D7250000}"/>
    <cellStyle name="40% - Accent1 53 2 3" xfId="9697" xr:uid="{00000000-0005-0000-0000-0000D8250000}"/>
    <cellStyle name="40% - Accent1 53 3" xfId="9698" xr:uid="{00000000-0005-0000-0000-0000D9250000}"/>
    <cellStyle name="40% - Accent1 53 3 2" xfId="9699" xr:uid="{00000000-0005-0000-0000-0000DA250000}"/>
    <cellStyle name="40% - Accent1 53 4" xfId="9700" xr:uid="{00000000-0005-0000-0000-0000DB250000}"/>
    <cellStyle name="40% - Accent1 54" xfId="9701" xr:uid="{00000000-0005-0000-0000-0000DC250000}"/>
    <cellStyle name="40% - Accent1 54 2" xfId="9702" xr:uid="{00000000-0005-0000-0000-0000DD250000}"/>
    <cellStyle name="40% - Accent1 54 2 2" xfId="9703" xr:uid="{00000000-0005-0000-0000-0000DE250000}"/>
    <cellStyle name="40% - Accent1 54 2 2 2" xfId="9704" xr:uid="{00000000-0005-0000-0000-0000DF250000}"/>
    <cellStyle name="40% - Accent1 54 2 3" xfId="9705" xr:uid="{00000000-0005-0000-0000-0000E0250000}"/>
    <cellStyle name="40% - Accent1 54 3" xfId="9706" xr:uid="{00000000-0005-0000-0000-0000E1250000}"/>
    <cellStyle name="40% - Accent1 54 3 2" xfId="9707" xr:uid="{00000000-0005-0000-0000-0000E2250000}"/>
    <cellStyle name="40% - Accent1 54 4" xfId="9708" xr:uid="{00000000-0005-0000-0000-0000E3250000}"/>
    <cellStyle name="40% - Accent1 55" xfId="9709" xr:uid="{00000000-0005-0000-0000-0000E4250000}"/>
    <cellStyle name="40% - Accent1 55 2" xfId="9710" xr:uid="{00000000-0005-0000-0000-0000E5250000}"/>
    <cellStyle name="40% - Accent1 55 2 2" xfId="9711" xr:uid="{00000000-0005-0000-0000-0000E6250000}"/>
    <cellStyle name="40% - Accent1 55 2 2 2" xfId="9712" xr:uid="{00000000-0005-0000-0000-0000E7250000}"/>
    <cellStyle name="40% - Accent1 55 2 3" xfId="9713" xr:uid="{00000000-0005-0000-0000-0000E8250000}"/>
    <cellStyle name="40% - Accent1 55 3" xfId="9714" xr:uid="{00000000-0005-0000-0000-0000E9250000}"/>
    <cellStyle name="40% - Accent1 55 3 2" xfId="9715" xr:uid="{00000000-0005-0000-0000-0000EA250000}"/>
    <cellStyle name="40% - Accent1 55 4" xfId="9716" xr:uid="{00000000-0005-0000-0000-0000EB250000}"/>
    <cellStyle name="40% - Accent1 56" xfId="9717" xr:uid="{00000000-0005-0000-0000-0000EC250000}"/>
    <cellStyle name="40% - Accent1 56 2" xfId="9718" xr:uid="{00000000-0005-0000-0000-0000ED250000}"/>
    <cellStyle name="40% - Accent1 56 2 2" xfId="9719" xr:uid="{00000000-0005-0000-0000-0000EE250000}"/>
    <cellStyle name="40% - Accent1 56 2 2 2" xfId="9720" xr:uid="{00000000-0005-0000-0000-0000EF250000}"/>
    <cellStyle name="40% - Accent1 56 2 3" xfId="9721" xr:uid="{00000000-0005-0000-0000-0000F0250000}"/>
    <cellStyle name="40% - Accent1 56 3" xfId="9722" xr:uid="{00000000-0005-0000-0000-0000F1250000}"/>
    <cellStyle name="40% - Accent1 56 3 2" xfId="9723" xr:uid="{00000000-0005-0000-0000-0000F2250000}"/>
    <cellStyle name="40% - Accent1 56 4" xfId="9724" xr:uid="{00000000-0005-0000-0000-0000F3250000}"/>
    <cellStyle name="40% - Accent1 57" xfId="9725" xr:uid="{00000000-0005-0000-0000-0000F4250000}"/>
    <cellStyle name="40% - Accent1 57 2" xfId="9726" xr:uid="{00000000-0005-0000-0000-0000F5250000}"/>
    <cellStyle name="40% - Accent1 57 2 2" xfId="9727" xr:uid="{00000000-0005-0000-0000-0000F6250000}"/>
    <cellStyle name="40% - Accent1 57 2 2 2" xfId="9728" xr:uid="{00000000-0005-0000-0000-0000F7250000}"/>
    <cellStyle name="40% - Accent1 57 2 3" xfId="9729" xr:uid="{00000000-0005-0000-0000-0000F8250000}"/>
    <cellStyle name="40% - Accent1 57 3" xfId="9730" xr:uid="{00000000-0005-0000-0000-0000F9250000}"/>
    <cellStyle name="40% - Accent1 57 3 2" xfId="9731" xr:uid="{00000000-0005-0000-0000-0000FA250000}"/>
    <cellStyle name="40% - Accent1 57 4" xfId="9732" xr:uid="{00000000-0005-0000-0000-0000FB250000}"/>
    <cellStyle name="40% - Accent1 58" xfId="9733" xr:uid="{00000000-0005-0000-0000-0000FC250000}"/>
    <cellStyle name="40% - Accent1 58 2" xfId="9734" xr:uid="{00000000-0005-0000-0000-0000FD250000}"/>
    <cellStyle name="40% - Accent1 58 2 2" xfId="9735" xr:uid="{00000000-0005-0000-0000-0000FE250000}"/>
    <cellStyle name="40% - Accent1 58 2 2 2" xfId="9736" xr:uid="{00000000-0005-0000-0000-0000FF250000}"/>
    <cellStyle name="40% - Accent1 58 2 3" xfId="9737" xr:uid="{00000000-0005-0000-0000-000000260000}"/>
    <cellStyle name="40% - Accent1 58 3" xfId="9738" xr:uid="{00000000-0005-0000-0000-000001260000}"/>
    <cellStyle name="40% - Accent1 58 3 2" xfId="9739" xr:uid="{00000000-0005-0000-0000-000002260000}"/>
    <cellStyle name="40% - Accent1 58 4" xfId="9740" xr:uid="{00000000-0005-0000-0000-000003260000}"/>
    <cellStyle name="40% - Accent1 59" xfId="9741" xr:uid="{00000000-0005-0000-0000-000004260000}"/>
    <cellStyle name="40% - Accent1 59 2" xfId="9742" xr:uid="{00000000-0005-0000-0000-000005260000}"/>
    <cellStyle name="40% - Accent1 59 2 2" xfId="9743" xr:uid="{00000000-0005-0000-0000-000006260000}"/>
    <cellStyle name="40% - Accent1 59 2 2 2" xfId="9744" xr:uid="{00000000-0005-0000-0000-000007260000}"/>
    <cellStyle name="40% - Accent1 59 2 3" xfId="9745" xr:uid="{00000000-0005-0000-0000-000008260000}"/>
    <cellStyle name="40% - Accent1 59 3" xfId="9746" xr:uid="{00000000-0005-0000-0000-000009260000}"/>
    <cellStyle name="40% - Accent1 59 3 2" xfId="9747" xr:uid="{00000000-0005-0000-0000-00000A260000}"/>
    <cellStyle name="40% - Accent1 59 4" xfId="9748" xr:uid="{00000000-0005-0000-0000-00000B260000}"/>
    <cellStyle name="40% - Accent1 6" xfId="9749" xr:uid="{00000000-0005-0000-0000-00000C260000}"/>
    <cellStyle name="40% - Accent1 6 2" xfId="9750" xr:uid="{00000000-0005-0000-0000-00000D260000}"/>
    <cellStyle name="40% - Accent1 6 2 2" xfId="9751" xr:uid="{00000000-0005-0000-0000-00000E260000}"/>
    <cellStyle name="40% - Accent1 6 2 2 2" xfId="9752" xr:uid="{00000000-0005-0000-0000-00000F260000}"/>
    <cellStyle name="40% - Accent1 6 2 2 2 2" xfId="9753" xr:uid="{00000000-0005-0000-0000-000010260000}"/>
    <cellStyle name="40% - Accent1 6 2 2 2 2 2" xfId="9754" xr:uid="{00000000-0005-0000-0000-000011260000}"/>
    <cellStyle name="40% - Accent1 6 2 2 2 3" xfId="9755" xr:uid="{00000000-0005-0000-0000-000012260000}"/>
    <cellStyle name="40% - Accent1 6 2 2 3" xfId="9756" xr:uid="{00000000-0005-0000-0000-000013260000}"/>
    <cellStyle name="40% - Accent1 6 2 2 3 2" xfId="9757" xr:uid="{00000000-0005-0000-0000-000014260000}"/>
    <cellStyle name="40% - Accent1 6 2 2 4" xfId="9758" xr:uid="{00000000-0005-0000-0000-000015260000}"/>
    <cellStyle name="40% - Accent1 6 2 3" xfId="9759" xr:uid="{00000000-0005-0000-0000-000016260000}"/>
    <cellStyle name="40% - Accent1 6 2 3 2" xfId="9760" xr:uid="{00000000-0005-0000-0000-000017260000}"/>
    <cellStyle name="40% - Accent1 6 2 3 2 2" xfId="9761" xr:uid="{00000000-0005-0000-0000-000018260000}"/>
    <cellStyle name="40% - Accent1 6 2 3 3" xfId="9762" xr:uid="{00000000-0005-0000-0000-000019260000}"/>
    <cellStyle name="40% - Accent1 6 2 4" xfId="9763" xr:uid="{00000000-0005-0000-0000-00001A260000}"/>
    <cellStyle name="40% - Accent1 6 2 4 2" xfId="9764" xr:uid="{00000000-0005-0000-0000-00001B260000}"/>
    <cellStyle name="40% - Accent1 6 2 5" xfId="9765" xr:uid="{00000000-0005-0000-0000-00001C260000}"/>
    <cellStyle name="40% - Accent1 6 2_draft transactions report_052009_rvsd" xfId="9766" xr:uid="{00000000-0005-0000-0000-00001D260000}"/>
    <cellStyle name="40% - Accent1 6 3" xfId="9767" xr:uid="{00000000-0005-0000-0000-00001E260000}"/>
    <cellStyle name="40% - Accent1 6 3 2" xfId="9768" xr:uid="{00000000-0005-0000-0000-00001F260000}"/>
    <cellStyle name="40% - Accent1 6 3 2 2" xfId="9769" xr:uid="{00000000-0005-0000-0000-000020260000}"/>
    <cellStyle name="40% - Accent1 6 3 2 2 2" xfId="9770" xr:uid="{00000000-0005-0000-0000-000021260000}"/>
    <cellStyle name="40% - Accent1 6 3 2 3" xfId="9771" xr:uid="{00000000-0005-0000-0000-000022260000}"/>
    <cellStyle name="40% - Accent1 6 3 3" xfId="9772" xr:uid="{00000000-0005-0000-0000-000023260000}"/>
    <cellStyle name="40% - Accent1 6 3 3 2" xfId="9773" xr:uid="{00000000-0005-0000-0000-000024260000}"/>
    <cellStyle name="40% - Accent1 6 3 4" xfId="9774" xr:uid="{00000000-0005-0000-0000-000025260000}"/>
    <cellStyle name="40% - Accent1 6 4" xfId="9775" xr:uid="{00000000-0005-0000-0000-000026260000}"/>
    <cellStyle name="40% - Accent1 6 4 2" xfId="9776" xr:uid="{00000000-0005-0000-0000-000027260000}"/>
    <cellStyle name="40% - Accent1 6 4 2 2" xfId="9777" xr:uid="{00000000-0005-0000-0000-000028260000}"/>
    <cellStyle name="40% - Accent1 6 4 3" xfId="9778" xr:uid="{00000000-0005-0000-0000-000029260000}"/>
    <cellStyle name="40% - Accent1 6 5" xfId="9779" xr:uid="{00000000-0005-0000-0000-00002A260000}"/>
    <cellStyle name="40% - Accent1 6 5 2" xfId="9780" xr:uid="{00000000-0005-0000-0000-00002B260000}"/>
    <cellStyle name="40% - Accent1 6 6" xfId="9781" xr:uid="{00000000-0005-0000-0000-00002C260000}"/>
    <cellStyle name="40% - Accent1 6_draft transactions report_052009_rvsd" xfId="9782" xr:uid="{00000000-0005-0000-0000-00002D260000}"/>
    <cellStyle name="40% - Accent1 60" xfId="9783" xr:uid="{00000000-0005-0000-0000-00002E260000}"/>
    <cellStyle name="40% - Accent1 60 2" xfId="9784" xr:uid="{00000000-0005-0000-0000-00002F260000}"/>
    <cellStyle name="40% - Accent1 60 2 2" xfId="9785" xr:uid="{00000000-0005-0000-0000-000030260000}"/>
    <cellStyle name="40% - Accent1 60 2 2 2" xfId="9786" xr:uid="{00000000-0005-0000-0000-000031260000}"/>
    <cellStyle name="40% - Accent1 60 2 3" xfId="9787" xr:uid="{00000000-0005-0000-0000-000032260000}"/>
    <cellStyle name="40% - Accent1 60 3" xfId="9788" xr:uid="{00000000-0005-0000-0000-000033260000}"/>
    <cellStyle name="40% - Accent1 60 3 2" xfId="9789" xr:uid="{00000000-0005-0000-0000-000034260000}"/>
    <cellStyle name="40% - Accent1 60 4" xfId="9790" xr:uid="{00000000-0005-0000-0000-000035260000}"/>
    <cellStyle name="40% - Accent1 61" xfId="9791" xr:uid="{00000000-0005-0000-0000-000036260000}"/>
    <cellStyle name="40% - Accent1 61 2" xfId="9792" xr:uid="{00000000-0005-0000-0000-000037260000}"/>
    <cellStyle name="40% - Accent1 61 2 2" xfId="9793" xr:uid="{00000000-0005-0000-0000-000038260000}"/>
    <cellStyle name="40% - Accent1 61 2 2 2" xfId="9794" xr:uid="{00000000-0005-0000-0000-000039260000}"/>
    <cellStyle name="40% - Accent1 61 2 3" xfId="9795" xr:uid="{00000000-0005-0000-0000-00003A260000}"/>
    <cellStyle name="40% - Accent1 61 3" xfId="9796" xr:uid="{00000000-0005-0000-0000-00003B260000}"/>
    <cellStyle name="40% - Accent1 61 3 2" xfId="9797" xr:uid="{00000000-0005-0000-0000-00003C260000}"/>
    <cellStyle name="40% - Accent1 61 4" xfId="9798" xr:uid="{00000000-0005-0000-0000-00003D260000}"/>
    <cellStyle name="40% - Accent1 62" xfId="9799" xr:uid="{00000000-0005-0000-0000-00003E260000}"/>
    <cellStyle name="40% - Accent1 62 2" xfId="9800" xr:uid="{00000000-0005-0000-0000-00003F260000}"/>
    <cellStyle name="40% - Accent1 62 2 2" xfId="9801" xr:uid="{00000000-0005-0000-0000-000040260000}"/>
    <cellStyle name="40% - Accent1 62 2 2 2" xfId="9802" xr:uid="{00000000-0005-0000-0000-000041260000}"/>
    <cellStyle name="40% - Accent1 62 2 3" xfId="9803" xr:uid="{00000000-0005-0000-0000-000042260000}"/>
    <cellStyle name="40% - Accent1 62 3" xfId="9804" xr:uid="{00000000-0005-0000-0000-000043260000}"/>
    <cellStyle name="40% - Accent1 62 3 2" xfId="9805" xr:uid="{00000000-0005-0000-0000-000044260000}"/>
    <cellStyle name="40% - Accent1 62 4" xfId="9806" xr:uid="{00000000-0005-0000-0000-000045260000}"/>
    <cellStyle name="40% - Accent1 63" xfId="9807" xr:uid="{00000000-0005-0000-0000-000046260000}"/>
    <cellStyle name="40% - Accent1 63 2" xfId="9808" xr:uid="{00000000-0005-0000-0000-000047260000}"/>
    <cellStyle name="40% - Accent1 63 2 2" xfId="9809" xr:uid="{00000000-0005-0000-0000-000048260000}"/>
    <cellStyle name="40% - Accent1 63 2 2 2" xfId="9810" xr:uid="{00000000-0005-0000-0000-000049260000}"/>
    <cellStyle name="40% - Accent1 63 2 3" xfId="9811" xr:uid="{00000000-0005-0000-0000-00004A260000}"/>
    <cellStyle name="40% - Accent1 63 3" xfId="9812" xr:uid="{00000000-0005-0000-0000-00004B260000}"/>
    <cellStyle name="40% - Accent1 63 3 2" xfId="9813" xr:uid="{00000000-0005-0000-0000-00004C260000}"/>
    <cellStyle name="40% - Accent1 63 4" xfId="9814" xr:uid="{00000000-0005-0000-0000-00004D260000}"/>
    <cellStyle name="40% - Accent1 64" xfId="9815" xr:uid="{00000000-0005-0000-0000-00004E260000}"/>
    <cellStyle name="40% - Accent1 64 2" xfId="9816" xr:uid="{00000000-0005-0000-0000-00004F260000}"/>
    <cellStyle name="40% - Accent1 64 2 2" xfId="9817" xr:uid="{00000000-0005-0000-0000-000050260000}"/>
    <cellStyle name="40% - Accent1 64 2 2 2" xfId="9818" xr:uid="{00000000-0005-0000-0000-000051260000}"/>
    <cellStyle name="40% - Accent1 64 2 3" xfId="9819" xr:uid="{00000000-0005-0000-0000-000052260000}"/>
    <cellStyle name="40% - Accent1 64 3" xfId="9820" xr:uid="{00000000-0005-0000-0000-000053260000}"/>
    <cellStyle name="40% - Accent1 64 3 2" xfId="9821" xr:uid="{00000000-0005-0000-0000-000054260000}"/>
    <cellStyle name="40% - Accent1 64 4" xfId="9822" xr:uid="{00000000-0005-0000-0000-000055260000}"/>
    <cellStyle name="40% - Accent1 65" xfId="9823" xr:uid="{00000000-0005-0000-0000-000056260000}"/>
    <cellStyle name="40% - Accent1 65 2" xfId="9824" xr:uid="{00000000-0005-0000-0000-000057260000}"/>
    <cellStyle name="40% - Accent1 65 2 2" xfId="9825" xr:uid="{00000000-0005-0000-0000-000058260000}"/>
    <cellStyle name="40% - Accent1 65 2 2 2" xfId="9826" xr:uid="{00000000-0005-0000-0000-000059260000}"/>
    <cellStyle name="40% - Accent1 65 2 3" xfId="9827" xr:uid="{00000000-0005-0000-0000-00005A260000}"/>
    <cellStyle name="40% - Accent1 65 3" xfId="9828" xr:uid="{00000000-0005-0000-0000-00005B260000}"/>
    <cellStyle name="40% - Accent1 65 3 2" xfId="9829" xr:uid="{00000000-0005-0000-0000-00005C260000}"/>
    <cellStyle name="40% - Accent1 65 4" xfId="9830" xr:uid="{00000000-0005-0000-0000-00005D260000}"/>
    <cellStyle name="40% - Accent1 66" xfId="9831" xr:uid="{00000000-0005-0000-0000-00005E260000}"/>
    <cellStyle name="40% - Accent1 66 2" xfId="9832" xr:uid="{00000000-0005-0000-0000-00005F260000}"/>
    <cellStyle name="40% - Accent1 66 2 2" xfId="9833" xr:uid="{00000000-0005-0000-0000-000060260000}"/>
    <cellStyle name="40% - Accent1 66 2 2 2" xfId="9834" xr:uid="{00000000-0005-0000-0000-000061260000}"/>
    <cellStyle name="40% - Accent1 66 2 3" xfId="9835" xr:uid="{00000000-0005-0000-0000-000062260000}"/>
    <cellStyle name="40% - Accent1 66 3" xfId="9836" xr:uid="{00000000-0005-0000-0000-000063260000}"/>
    <cellStyle name="40% - Accent1 66 3 2" xfId="9837" xr:uid="{00000000-0005-0000-0000-000064260000}"/>
    <cellStyle name="40% - Accent1 66 4" xfId="9838" xr:uid="{00000000-0005-0000-0000-000065260000}"/>
    <cellStyle name="40% - Accent1 67" xfId="9839" xr:uid="{00000000-0005-0000-0000-000066260000}"/>
    <cellStyle name="40% - Accent1 67 2" xfId="9840" xr:uid="{00000000-0005-0000-0000-000067260000}"/>
    <cellStyle name="40% - Accent1 67 2 2" xfId="9841" xr:uid="{00000000-0005-0000-0000-000068260000}"/>
    <cellStyle name="40% - Accent1 67 2 2 2" xfId="9842" xr:uid="{00000000-0005-0000-0000-000069260000}"/>
    <cellStyle name="40% - Accent1 67 2 3" xfId="9843" xr:uid="{00000000-0005-0000-0000-00006A260000}"/>
    <cellStyle name="40% - Accent1 67 3" xfId="9844" xr:uid="{00000000-0005-0000-0000-00006B260000}"/>
    <cellStyle name="40% - Accent1 67 3 2" xfId="9845" xr:uid="{00000000-0005-0000-0000-00006C260000}"/>
    <cellStyle name="40% - Accent1 67 4" xfId="9846" xr:uid="{00000000-0005-0000-0000-00006D260000}"/>
    <cellStyle name="40% - Accent1 68" xfId="9847" xr:uid="{00000000-0005-0000-0000-00006E260000}"/>
    <cellStyle name="40% - Accent1 68 2" xfId="9848" xr:uid="{00000000-0005-0000-0000-00006F260000}"/>
    <cellStyle name="40% - Accent1 68 2 2" xfId="9849" xr:uid="{00000000-0005-0000-0000-000070260000}"/>
    <cellStyle name="40% - Accent1 68 2 2 2" xfId="9850" xr:uid="{00000000-0005-0000-0000-000071260000}"/>
    <cellStyle name="40% - Accent1 68 2 3" xfId="9851" xr:uid="{00000000-0005-0000-0000-000072260000}"/>
    <cellStyle name="40% - Accent1 68 3" xfId="9852" xr:uid="{00000000-0005-0000-0000-000073260000}"/>
    <cellStyle name="40% - Accent1 68 3 2" xfId="9853" xr:uid="{00000000-0005-0000-0000-000074260000}"/>
    <cellStyle name="40% - Accent1 68 4" xfId="9854" xr:uid="{00000000-0005-0000-0000-000075260000}"/>
    <cellStyle name="40% - Accent1 69" xfId="9855" xr:uid="{00000000-0005-0000-0000-000076260000}"/>
    <cellStyle name="40% - Accent1 69 2" xfId="9856" xr:uid="{00000000-0005-0000-0000-000077260000}"/>
    <cellStyle name="40% - Accent1 69 2 2" xfId="9857" xr:uid="{00000000-0005-0000-0000-000078260000}"/>
    <cellStyle name="40% - Accent1 69 2 2 2" xfId="9858" xr:uid="{00000000-0005-0000-0000-000079260000}"/>
    <cellStyle name="40% - Accent1 69 2 3" xfId="9859" xr:uid="{00000000-0005-0000-0000-00007A260000}"/>
    <cellStyle name="40% - Accent1 69 3" xfId="9860" xr:uid="{00000000-0005-0000-0000-00007B260000}"/>
    <cellStyle name="40% - Accent1 69 3 2" xfId="9861" xr:uid="{00000000-0005-0000-0000-00007C260000}"/>
    <cellStyle name="40% - Accent1 69 4" xfId="9862" xr:uid="{00000000-0005-0000-0000-00007D260000}"/>
    <cellStyle name="40% - Accent1 7" xfId="9863" xr:uid="{00000000-0005-0000-0000-00007E260000}"/>
    <cellStyle name="40% - Accent1 7 2" xfId="9864" xr:uid="{00000000-0005-0000-0000-00007F260000}"/>
    <cellStyle name="40% - Accent1 7 2 2" xfId="9865" xr:uid="{00000000-0005-0000-0000-000080260000}"/>
    <cellStyle name="40% - Accent1 7 2 2 2" xfId="9866" xr:uid="{00000000-0005-0000-0000-000081260000}"/>
    <cellStyle name="40% - Accent1 7 2 2 2 2" xfId="9867" xr:uid="{00000000-0005-0000-0000-000082260000}"/>
    <cellStyle name="40% - Accent1 7 2 2 2 2 2" xfId="9868" xr:uid="{00000000-0005-0000-0000-000083260000}"/>
    <cellStyle name="40% - Accent1 7 2 2 2 3" xfId="9869" xr:uid="{00000000-0005-0000-0000-000084260000}"/>
    <cellStyle name="40% - Accent1 7 2 2 3" xfId="9870" xr:uid="{00000000-0005-0000-0000-000085260000}"/>
    <cellStyle name="40% - Accent1 7 2 2 3 2" xfId="9871" xr:uid="{00000000-0005-0000-0000-000086260000}"/>
    <cellStyle name="40% - Accent1 7 2 2 4" xfId="9872" xr:uid="{00000000-0005-0000-0000-000087260000}"/>
    <cellStyle name="40% - Accent1 7 2 3" xfId="9873" xr:uid="{00000000-0005-0000-0000-000088260000}"/>
    <cellStyle name="40% - Accent1 7 2 3 2" xfId="9874" xr:uid="{00000000-0005-0000-0000-000089260000}"/>
    <cellStyle name="40% - Accent1 7 2 3 2 2" xfId="9875" xr:uid="{00000000-0005-0000-0000-00008A260000}"/>
    <cellStyle name="40% - Accent1 7 2 3 3" xfId="9876" xr:uid="{00000000-0005-0000-0000-00008B260000}"/>
    <cellStyle name="40% - Accent1 7 2 4" xfId="9877" xr:uid="{00000000-0005-0000-0000-00008C260000}"/>
    <cellStyle name="40% - Accent1 7 2 4 2" xfId="9878" xr:uid="{00000000-0005-0000-0000-00008D260000}"/>
    <cellStyle name="40% - Accent1 7 2 5" xfId="9879" xr:uid="{00000000-0005-0000-0000-00008E260000}"/>
    <cellStyle name="40% - Accent1 7 2_draft transactions report_052009_rvsd" xfId="9880" xr:uid="{00000000-0005-0000-0000-00008F260000}"/>
    <cellStyle name="40% - Accent1 7 3" xfId="9881" xr:uid="{00000000-0005-0000-0000-000090260000}"/>
    <cellStyle name="40% - Accent1 7 3 2" xfId="9882" xr:uid="{00000000-0005-0000-0000-000091260000}"/>
    <cellStyle name="40% - Accent1 7 3 2 2" xfId="9883" xr:uid="{00000000-0005-0000-0000-000092260000}"/>
    <cellStyle name="40% - Accent1 7 3 2 2 2" xfId="9884" xr:uid="{00000000-0005-0000-0000-000093260000}"/>
    <cellStyle name="40% - Accent1 7 3 2 3" xfId="9885" xr:uid="{00000000-0005-0000-0000-000094260000}"/>
    <cellStyle name="40% - Accent1 7 3 3" xfId="9886" xr:uid="{00000000-0005-0000-0000-000095260000}"/>
    <cellStyle name="40% - Accent1 7 3 3 2" xfId="9887" xr:uid="{00000000-0005-0000-0000-000096260000}"/>
    <cellStyle name="40% - Accent1 7 3 4" xfId="9888" xr:uid="{00000000-0005-0000-0000-000097260000}"/>
    <cellStyle name="40% - Accent1 7 4" xfId="9889" xr:uid="{00000000-0005-0000-0000-000098260000}"/>
    <cellStyle name="40% - Accent1 7 4 2" xfId="9890" xr:uid="{00000000-0005-0000-0000-000099260000}"/>
    <cellStyle name="40% - Accent1 7 4 2 2" xfId="9891" xr:uid="{00000000-0005-0000-0000-00009A260000}"/>
    <cellStyle name="40% - Accent1 7 4 3" xfId="9892" xr:uid="{00000000-0005-0000-0000-00009B260000}"/>
    <cellStyle name="40% - Accent1 7 5" xfId="9893" xr:uid="{00000000-0005-0000-0000-00009C260000}"/>
    <cellStyle name="40% - Accent1 7 5 2" xfId="9894" xr:uid="{00000000-0005-0000-0000-00009D260000}"/>
    <cellStyle name="40% - Accent1 7 6" xfId="9895" xr:uid="{00000000-0005-0000-0000-00009E260000}"/>
    <cellStyle name="40% - Accent1 7_draft transactions report_052009_rvsd" xfId="9896" xr:uid="{00000000-0005-0000-0000-00009F260000}"/>
    <cellStyle name="40% - Accent1 70" xfId="9897" xr:uid="{00000000-0005-0000-0000-0000A0260000}"/>
    <cellStyle name="40% - Accent1 70 2" xfId="9898" xr:uid="{00000000-0005-0000-0000-0000A1260000}"/>
    <cellStyle name="40% - Accent1 70 2 2" xfId="9899" xr:uid="{00000000-0005-0000-0000-0000A2260000}"/>
    <cellStyle name="40% - Accent1 70 2 2 2" xfId="9900" xr:uid="{00000000-0005-0000-0000-0000A3260000}"/>
    <cellStyle name="40% - Accent1 70 2 3" xfId="9901" xr:uid="{00000000-0005-0000-0000-0000A4260000}"/>
    <cellStyle name="40% - Accent1 70 3" xfId="9902" xr:uid="{00000000-0005-0000-0000-0000A5260000}"/>
    <cellStyle name="40% - Accent1 70 3 2" xfId="9903" xr:uid="{00000000-0005-0000-0000-0000A6260000}"/>
    <cellStyle name="40% - Accent1 70 4" xfId="9904" xr:uid="{00000000-0005-0000-0000-0000A7260000}"/>
    <cellStyle name="40% - Accent1 71" xfId="9905" xr:uid="{00000000-0005-0000-0000-0000A8260000}"/>
    <cellStyle name="40% - Accent1 71 2" xfId="9906" xr:uid="{00000000-0005-0000-0000-0000A9260000}"/>
    <cellStyle name="40% - Accent1 71 2 2" xfId="9907" xr:uid="{00000000-0005-0000-0000-0000AA260000}"/>
    <cellStyle name="40% - Accent1 71 2 2 2" xfId="9908" xr:uid="{00000000-0005-0000-0000-0000AB260000}"/>
    <cellStyle name="40% - Accent1 71 2 3" xfId="9909" xr:uid="{00000000-0005-0000-0000-0000AC260000}"/>
    <cellStyle name="40% - Accent1 71 3" xfId="9910" xr:uid="{00000000-0005-0000-0000-0000AD260000}"/>
    <cellStyle name="40% - Accent1 71 3 2" xfId="9911" xr:uid="{00000000-0005-0000-0000-0000AE260000}"/>
    <cellStyle name="40% - Accent1 71 4" xfId="9912" xr:uid="{00000000-0005-0000-0000-0000AF260000}"/>
    <cellStyle name="40% - Accent1 72" xfId="9913" xr:uid="{00000000-0005-0000-0000-0000B0260000}"/>
    <cellStyle name="40% - Accent1 72 2" xfId="9914" xr:uid="{00000000-0005-0000-0000-0000B1260000}"/>
    <cellStyle name="40% - Accent1 72 2 2" xfId="9915" xr:uid="{00000000-0005-0000-0000-0000B2260000}"/>
    <cellStyle name="40% - Accent1 72 2 2 2" xfId="9916" xr:uid="{00000000-0005-0000-0000-0000B3260000}"/>
    <cellStyle name="40% - Accent1 72 2 3" xfId="9917" xr:uid="{00000000-0005-0000-0000-0000B4260000}"/>
    <cellStyle name="40% - Accent1 72 3" xfId="9918" xr:uid="{00000000-0005-0000-0000-0000B5260000}"/>
    <cellStyle name="40% - Accent1 72 3 2" xfId="9919" xr:uid="{00000000-0005-0000-0000-0000B6260000}"/>
    <cellStyle name="40% - Accent1 72 4" xfId="9920" xr:uid="{00000000-0005-0000-0000-0000B7260000}"/>
    <cellStyle name="40% - Accent1 73" xfId="9921" xr:uid="{00000000-0005-0000-0000-0000B8260000}"/>
    <cellStyle name="40% - Accent1 73 2" xfId="9922" xr:uid="{00000000-0005-0000-0000-0000B9260000}"/>
    <cellStyle name="40% - Accent1 73 2 2" xfId="9923" xr:uid="{00000000-0005-0000-0000-0000BA260000}"/>
    <cellStyle name="40% - Accent1 73 2 2 2" xfId="9924" xr:uid="{00000000-0005-0000-0000-0000BB260000}"/>
    <cellStyle name="40% - Accent1 73 2 3" xfId="9925" xr:uid="{00000000-0005-0000-0000-0000BC260000}"/>
    <cellStyle name="40% - Accent1 73 3" xfId="9926" xr:uid="{00000000-0005-0000-0000-0000BD260000}"/>
    <cellStyle name="40% - Accent1 73 3 2" xfId="9927" xr:uid="{00000000-0005-0000-0000-0000BE260000}"/>
    <cellStyle name="40% - Accent1 73 4" xfId="9928" xr:uid="{00000000-0005-0000-0000-0000BF260000}"/>
    <cellStyle name="40% - Accent1 74" xfId="9929" xr:uid="{00000000-0005-0000-0000-0000C0260000}"/>
    <cellStyle name="40% - Accent1 74 2" xfId="9930" xr:uid="{00000000-0005-0000-0000-0000C1260000}"/>
    <cellStyle name="40% - Accent1 74 2 2" xfId="9931" xr:uid="{00000000-0005-0000-0000-0000C2260000}"/>
    <cellStyle name="40% - Accent1 74 2 2 2" xfId="9932" xr:uid="{00000000-0005-0000-0000-0000C3260000}"/>
    <cellStyle name="40% - Accent1 74 2 3" xfId="9933" xr:uid="{00000000-0005-0000-0000-0000C4260000}"/>
    <cellStyle name="40% - Accent1 74 3" xfId="9934" xr:uid="{00000000-0005-0000-0000-0000C5260000}"/>
    <cellStyle name="40% - Accent1 74 3 2" xfId="9935" xr:uid="{00000000-0005-0000-0000-0000C6260000}"/>
    <cellStyle name="40% - Accent1 74 4" xfId="9936" xr:uid="{00000000-0005-0000-0000-0000C7260000}"/>
    <cellStyle name="40% - Accent1 75" xfId="9937" xr:uid="{00000000-0005-0000-0000-0000C8260000}"/>
    <cellStyle name="40% - Accent1 75 2" xfId="9938" xr:uid="{00000000-0005-0000-0000-0000C9260000}"/>
    <cellStyle name="40% - Accent1 75 2 2" xfId="9939" xr:uid="{00000000-0005-0000-0000-0000CA260000}"/>
    <cellStyle name="40% - Accent1 75 2 2 2" xfId="9940" xr:uid="{00000000-0005-0000-0000-0000CB260000}"/>
    <cellStyle name="40% - Accent1 75 2 3" xfId="9941" xr:uid="{00000000-0005-0000-0000-0000CC260000}"/>
    <cellStyle name="40% - Accent1 75 3" xfId="9942" xr:uid="{00000000-0005-0000-0000-0000CD260000}"/>
    <cellStyle name="40% - Accent1 75 3 2" xfId="9943" xr:uid="{00000000-0005-0000-0000-0000CE260000}"/>
    <cellStyle name="40% - Accent1 75 4" xfId="9944" xr:uid="{00000000-0005-0000-0000-0000CF260000}"/>
    <cellStyle name="40% - Accent1 76" xfId="9945" xr:uid="{00000000-0005-0000-0000-0000D0260000}"/>
    <cellStyle name="40% - Accent1 76 2" xfId="9946" xr:uid="{00000000-0005-0000-0000-0000D1260000}"/>
    <cellStyle name="40% - Accent1 76 2 2" xfId="9947" xr:uid="{00000000-0005-0000-0000-0000D2260000}"/>
    <cellStyle name="40% - Accent1 76 2 2 2" xfId="9948" xr:uid="{00000000-0005-0000-0000-0000D3260000}"/>
    <cellStyle name="40% - Accent1 76 2 3" xfId="9949" xr:uid="{00000000-0005-0000-0000-0000D4260000}"/>
    <cellStyle name="40% - Accent1 76 3" xfId="9950" xr:uid="{00000000-0005-0000-0000-0000D5260000}"/>
    <cellStyle name="40% - Accent1 76 3 2" xfId="9951" xr:uid="{00000000-0005-0000-0000-0000D6260000}"/>
    <cellStyle name="40% - Accent1 76 4" xfId="9952" xr:uid="{00000000-0005-0000-0000-0000D7260000}"/>
    <cellStyle name="40% - Accent1 77" xfId="9953" xr:uid="{00000000-0005-0000-0000-0000D8260000}"/>
    <cellStyle name="40% - Accent1 77 2" xfId="9954" xr:uid="{00000000-0005-0000-0000-0000D9260000}"/>
    <cellStyle name="40% - Accent1 77 2 2" xfId="9955" xr:uid="{00000000-0005-0000-0000-0000DA260000}"/>
    <cellStyle name="40% - Accent1 77 2 2 2" xfId="9956" xr:uid="{00000000-0005-0000-0000-0000DB260000}"/>
    <cellStyle name="40% - Accent1 77 2 3" xfId="9957" xr:uid="{00000000-0005-0000-0000-0000DC260000}"/>
    <cellStyle name="40% - Accent1 77 3" xfId="9958" xr:uid="{00000000-0005-0000-0000-0000DD260000}"/>
    <cellStyle name="40% - Accent1 77 3 2" xfId="9959" xr:uid="{00000000-0005-0000-0000-0000DE260000}"/>
    <cellStyle name="40% - Accent1 77 4" xfId="9960" xr:uid="{00000000-0005-0000-0000-0000DF260000}"/>
    <cellStyle name="40% - Accent1 78" xfId="9961" xr:uid="{00000000-0005-0000-0000-0000E0260000}"/>
    <cellStyle name="40% - Accent1 78 2" xfId="9962" xr:uid="{00000000-0005-0000-0000-0000E1260000}"/>
    <cellStyle name="40% - Accent1 78 2 2" xfId="9963" xr:uid="{00000000-0005-0000-0000-0000E2260000}"/>
    <cellStyle name="40% - Accent1 78 2 2 2" xfId="9964" xr:uid="{00000000-0005-0000-0000-0000E3260000}"/>
    <cellStyle name="40% - Accent1 78 2 3" xfId="9965" xr:uid="{00000000-0005-0000-0000-0000E4260000}"/>
    <cellStyle name="40% - Accent1 78 3" xfId="9966" xr:uid="{00000000-0005-0000-0000-0000E5260000}"/>
    <cellStyle name="40% - Accent1 78 3 2" xfId="9967" xr:uid="{00000000-0005-0000-0000-0000E6260000}"/>
    <cellStyle name="40% - Accent1 78 4" xfId="9968" xr:uid="{00000000-0005-0000-0000-0000E7260000}"/>
    <cellStyle name="40% - Accent1 79" xfId="9969" xr:uid="{00000000-0005-0000-0000-0000E8260000}"/>
    <cellStyle name="40% - Accent1 79 2" xfId="9970" xr:uid="{00000000-0005-0000-0000-0000E9260000}"/>
    <cellStyle name="40% - Accent1 79 2 2" xfId="9971" xr:uid="{00000000-0005-0000-0000-0000EA260000}"/>
    <cellStyle name="40% - Accent1 79 2 2 2" xfId="9972" xr:uid="{00000000-0005-0000-0000-0000EB260000}"/>
    <cellStyle name="40% - Accent1 79 2 3" xfId="9973" xr:uid="{00000000-0005-0000-0000-0000EC260000}"/>
    <cellStyle name="40% - Accent1 79 3" xfId="9974" xr:uid="{00000000-0005-0000-0000-0000ED260000}"/>
    <cellStyle name="40% - Accent1 79 3 2" xfId="9975" xr:uid="{00000000-0005-0000-0000-0000EE260000}"/>
    <cellStyle name="40% - Accent1 79 4" xfId="9976" xr:uid="{00000000-0005-0000-0000-0000EF260000}"/>
    <cellStyle name="40% - Accent1 8" xfId="9977" xr:uid="{00000000-0005-0000-0000-0000F0260000}"/>
    <cellStyle name="40% - Accent1 8 2" xfId="9978" xr:uid="{00000000-0005-0000-0000-0000F1260000}"/>
    <cellStyle name="40% - Accent1 8 2 2" xfId="9979" xr:uid="{00000000-0005-0000-0000-0000F2260000}"/>
    <cellStyle name="40% - Accent1 8 2 2 2" xfId="9980" xr:uid="{00000000-0005-0000-0000-0000F3260000}"/>
    <cellStyle name="40% - Accent1 8 2 2 2 2" xfId="9981" xr:uid="{00000000-0005-0000-0000-0000F4260000}"/>
    <cellStyle name="40% - Accent1 8 2 2 2 2 2" xfId="9982" xr:uid="{00000000-0005-0000-0000-0000F5260000}"/>
    <cellStyle name="40% - Accent1 8 2 2 2 3" xfId="9983" xr:uid="{00000000-0005-0000-0000-0000F6260000}"/>
    <cellStyle name="40% - Accent1 8 2 2 3" xfId="9984" xr:uid="{00000000-0005-0000-0000-0000F7260000}"/>
    <cellStyle name="40% - Accent1 8 2 2 3 2" xfId="9985" xr:uid="{00000000-0005-0000-0000-0000F8260000}"/>
    <cellStyle name="40% - Accent1 8 2 2 4" xfId="9986" xr:uid="{00000000-0005-0000-0000-0000F9260000}"/>
    <cellStyle name="40% - Accent1 8 2 3" xfId="9987" xr:uid="{00000000-0005-0000-0000-0000FA260000}"/>
    <cellStyle name="40% - Accent1 8 2 3 2" xfId="9988" xr:uid="{00000000-0005-0000-0000-0000FB260000}"/>
    <cellStyle name="40% - Accent1 8 2 3 2 2" xfId="9989" xr:uid="{00000000-0005-0000-0000-0000FC260000}"/>
    <cellStyle name="40% - Accent1 8 2 3 3" xfId="9990" xr:uid="{00000000-0005-0000-0000-0000FD260000}"/>
    <cellStyle name="40% - Accent1 8 2 4" xfId="9991" xr:uid="{00000000-0005-0000-0000-0000FE260000}"/>
    <cellStyle name="40% - Accent1 8 2 4 2" xfId="9992" xr:uid="{00000000-0005-0000-0000-0000FF260000}"/>
    <cellStyle name="40% - Accent1 8 2 5" xfId="9993" xr:uid="{00000000-0005-0000-0000-000000270000}"/>
    <cellStyle name="40% - Accent1 8 2_draft transactions report_052009_rvsd" xfId="9994" xr:uid="{00000000-0005-0000-0000-000001270000}"/>
    <cellStyle name="40% - Accent1 8 3" xfId="9995" xr:uid="{00000000-0005-0000-0000-000002270000}"/>
    <cellStyle name="40% - Accent1 8 3 2" xfId="9996" xr:uid="{00000000-0005-0000-0000-000003270000}"/>
    <cellStyle name="40% - Accent1 8 3 2 2" xfId="9997" xr:uid="{00000000-0005-0000-0000-000004270000}"/>
    <cellStyle name="40% - Accent1 8 3 2 2 2" xfId="9998" xr:uid="{00000000-0005-0000-0000-000005270000}"/>
    <cellStyle name="40% - Accent1 8 3 2 3" xfId="9999" xr:uid="{00000000-0005-0000-0000-000006270000}"/>
    <cellStyle name="40% - Accent1 8 3 3" xfId="10000" xr:uid="{00000000-0005-0000-0000-000007270000}"/>
    <cellStyle name="40% - Accent1 8 3 3 2" xfId="10001" xr:uid="{00000000-0005-0000-0000-000008270000}"/>
    <cellStyle name="40% - Accent1 8 3 4" xfId="10002" xr:uid="{00000000-0005-0000-0000-000009270000}"/>
    <cellStyle name="40% - Accent1 8 4" xfId="10003" xr:uid="{00000000-0005-0000-0000-00000A270000}"/>
    <cellStyle name="40% - Accent1 8 4 2" xfId="10004" xr:uid="{00000000-0005-0000-0000-00000B270000}"/>
    <cellStyle name="40% - Accent1 8 4 2 2" xfId="10005" xr:uid="{00000000-0005-0000-0000-00000C270000}"/>
    <cellStyle name="40% - Accent1 8 4 3" xfId="10006" xr:uid="{00000000-0005-0000-0000-00000D270000}"/>
    <cellStyle name="40% - Accent1 8 5" xfId="10007" xr:uid="{00000000-0005-0000-0000-00000E270000}"/>
    <cellStyle name="40% - Accent1 8 5 2" xfId="10008" xr:uid="{00000000-0005-0000-0000-00000F270000}"/>
    <cellStyle name="40% - Accent1 8 6" xfId="10009" xr:uid="{00000000-0005-0000-0000-000010270000}"/>
    <cellStyle name="40% - Accent1 8_draft transactions report_052009_rvsd" xfId="10010" xr:uid="{00000000-0005-0000-0000-000011270000}"/>
    <cellStyle name="40% - Accent1 80" xfId="10011" xr:uid="{00000000-0005-0000-0000-000012270000}"/>
    <cellStyle name="40% - Accent1 80 2" xfId="10012" xr:uid="{00000000-0005-0000-0000-000013270000}"/>
    <cellStyle name="40% - Accent1 80 2 2" xfId="10013" xr:uid="{00000000-0005-0000-0000-000014270000}"/>
    <cellStyle name="40% - Accent1 80 2 2 2" xfId="10014" xr:uid="{00000000-0005-0000-0000-000015270000}"/>
    <cellStyle name="40% - Accent1 80 2 3" xfId="10015" xr:uid="{00000000-0005-0000-0000-000016270000}"/>
    <cellStyle name="40% - Accent1 80 3" xfId="10016" xr:uid="{00000000-0005-0000-0000-000017270000}"/>
    <cellStyle name="40% - Accent1 80 3 2" xfId="10017" xr:uid="{00000000-0005-0000-0000-000018270000}"/>
    <cellStyle name="40% - Accent1 80 4" xfId="10018" xr:uid="{00000000-0005-0000-0000-000019270000}"/>
    <cellStyle name="40% - Accent1 81" xfId="10019" xr:uid="{00000000-0005-0000-0000-00001A270000}"/>
    <cellStyle name="40% - Accent1 81 2" xfId="10020" xr:uid="{00000000-0005-0000-0000-00001B270000}"/>
    <cellStyle name="40% - Accent1 81 2 2" xfId="10021" xr:uid="{00000000-0005-0000-0000-00001C270000}"/>
    <cellStyle name="40% - Accent1 81 2 2 2" xfId="10022" xr:uid="{00000000-0005-0000-0000-00001D270000}"/>
    <cellStyle name="40% - Accent1 81 2 3" xfId="10023" xr:uid="{00000000-0005-0000-0000-00001E270000}"/>
    <cellStyle name="40% - Accent1 81 3" xfId="10024" xr:uid="{00000000-0005-0000-0000-00001F270000}"/>
    <cellStyle name="40% - Accent1 81 3 2" xfId="10025" xr:uid="{00000000-0005-0000-0000-000020270000}"/>
    <cellStyle name="40% - Accent1 81 4" xfId="10026" xr:uid="{00000000-0005-0000-0000-000021270000}"/>
    <cellStyle name="40% - Accent1 82" xfId="10027" xr:uid="{00000000-0005-0000-0000-000022270000}"/>
    <cellStyle name="40% - Accent1 82 2" xfId="10028" xr:uid="{00000000-0005-0000-0000-000023270000}"/>
    <cellStyle name="40% - Accent1 83" xfId="10029" xr:uid="{00000000-0005-0000-0000-000024270000}"/>
    <cellStyle name="40% - Accent1 83 2" xfId="10030" xr:uid="{00000000-0005-0000-0000-000025270000}"/>
    <cellStyle name="40% - Accent1 84" xfId="10031" xr:uid="{00000000-0005-0000-0000-000026270000}"/>
    <cellStyle name="40% - Accent1 84 2" xfId="10032" xr:uid="{00000000-0005-0000-0000-000027270000}"/>
    <cellStyle name="40% - Accent1 85" xfId="10033" xr:uid="{00000000-0005-0000-0000-000028270000}"/>
    <cellStyle name="40% - Accent1 85 2" xfId="10034" xr:uid="{00000000-0005-0000-0000-000029270000}"/>
    <cellStyle name="40% - Accent1 85 2 2" xfId="10035" xr:uid="{00000000-0005-0000-0000-00002A270000}"/>
    <cellStyle name="40% - Accent1 85 2 2 2" xfId="10036" xr:uid="{00000000-0005-0000-0000-00002B270000}"/>
    <cellStyle name="40% - Accent1 85 2 3" xfId="10037" xr:uid="{00000000-0005-0000-0000-00002C270000}"/>
    <cellStyle name="40% - Accent1 85 3" xfId="10038" xr:uid="{00000000-0005-0000-0000-00002D270000}"/>
    <cellStyle name="40% - Accent1 85 3 2" xfId="10039" xr:uid="{00000000-0005-0000-0000-00002E270000}"/>
    <cellStyle name="40% - Accent1 85 4" xfId="10040" xr:uid="{00000000-0005-0000-0000-00002F270000}"/>
    <cellStyle name="40% - Accent1 86" xfId="10041" xr:uid="{00000000-0005-0000-0000-000030270000}"/>
    <cellStyle name="40% - Accent1 86 2" xfId="10042" xr:uid="{00000000-0005-0000-0000-000031270000}"/>
    <cellStyle name="40% - Accent1 86 2 2" xfId="10043" xr:uid="{00000000-0005-0000-0000-000032270000}"/>
    <cellStyle name="40% - Accent1 86 2 2 2" xfId="10044" xr:uid="{00000000-0005-0000-0000-000033270000}"/>
    <cellStyle name="40% - Accent1 86 2 3" xfId="10045" xr:uid="{00000000-0005-0000-0000-000034270000}"/>
    <cellStyle name="40% - Accent1 86 3" xfId="10046" xr:uid="{00000000-0005-0000-0000-000035270000}"/>
    <cellStyle name="40% - Accent1 86 3 2" xfId="10047" xr:uid="{00000000-0005-0000-0000-000036270000}"/>
    <cellStyle name="40% - Accent1 86 4" xfId="10048" xr:uid="{00000000-0005-0000-0000-000037270000}"/>
    <cellStyle name="40% - Accent1 87" xfId="10049" xr:uid="{00000000-0005-0000-0000-000038270000}"/>
    <cellStyle name="40% - Accent1 87 2" xfId="10050" xr:uid="{00000000-0005-0000-0000-000039270000}"/>
    <cellStyle name="40% - Accent1 87 2 2" xfId="10051" xr:uid="{00000000-0005-0000-0000-00003A270000}"/>
    <cellStyle name="40% - Accent1 87 2 2 2" xfId="10052" xr:uid="{00000000-0005-0000-0000-00003B270000}"/>
    <cellStyle name="40% - Accent1 87 2 3" xfId="10053" xr:uid="{00000000-0005-0000-0000-00003C270000}"/>
    <cellStyle name="40% - Accent1 87 3" xfId="10054" xr:uid="{00000000-0005-0000-0000-00003D270000}"/>
    <cellStyle name="40% - Accent1 87 3 2" xfId="10055" xr:uid="{00000000-0005-0000-0000-00003E270000}"/>
    <cellStyle name="40% - Accent1 87 4" xfId="10056" xr:uid="{00000000-0005-0000-0000-00003F270000}"/>
    <cellStyle name="40% - Accent1 88" xfId="10057" xr:uid="{00000000-0005-0000-0000-000040270000}"/>
    <cellStyle name="40% - Accent1 88 2" xfId="10058" xr:uid="{00000000-0005-0000-0000-000041270000}"/>
    <cellStyle name="40% - Accent1 88 2 2" xfId="10059" xr:uid="{00000000-0005-0000-0000-000042270000}"/>
    <cellStyle name="40% - Accent1 88 2 2 2" xfId="10060" xr:uid="{00000000-0005-0000-0000-000043270000}"/>
    <cellStyle name="40% - Accent1 88 2 3" xfId="10061" xr:uid="{00000000-0005-0000-0000-000044270000}"/>
    <cellStyle name="40% - Accent1 88 3" xfId="10062" xr:uid="{00000000-0005-0000-0000-000045270000}"/>
    <cellStyle name="40% - Accent1 88 3 2" xfId="10063" xr:uid="{00000000-0005-0000-0000-000046270000}"/>
    <cellStyle name="40% - Accent1 88 4" xfId="10064" xr:uid="{00000000-0005-0000-0000-000047270000}"/>
    <cellStyle name="40% - Accent1 89" xfId="10065" xr:uid="{00000000-0005-0000-0000-000048270000}"/>
    <cellStyle name="40% - Accent1 89 2" xfId="10066" xr:uid="{00000000-0005-0000-0000-000049270000}"/>
    <cellStyle name="40% - Accent1 89 2 2" xfId="10067" xr:uid="{00000000-0005-0000-0000-00004A270000}"/>
    <cellStyle name="40% - Accent1 89 2 2 2" xfId="10068" xr:uid="{00000000-0005-0000-0000-00004B270000}"/>
    <cellStyle name="40% - Accent1 89 2 3" xfId="10069" xr:uid="{00000000-0005-0000-0000-00004C270000}"/>
    <cellStyle name="40% - Accent1 89 3" xfId="10070" xr:uid="{00000000-0005-0000-0000-00004D270000}"/>
    <cellStyle name="40% - Accent1 89 3 2" xfId="10071" xr:uid="{00000000-0005-0000-0000-00004E270000}"/>
    <cellStyle name="40% - Accent1 89 4" xfId="10072" xr:uid="{00000000-0005-0000-0000-00004F270000}"/>
    <cellStyle name="40% - Accent1 9" xfId="10073" xr:uid="{00000000-0005-0000-0000-000050270000}"/>
    <cellStyle name="40% - Accent1 9 2" xfId="10074" xr:uid="{00000000-0005-0000-0000-000051270000}"/>
    <cellStyle name="40% - Accent1 9 2 2" xfId="10075" xr:uid="{00000000-0005-0000-0000-000052270000}"/>
    <cellStyle name="40% - Accent1 9 2 2 2" xfId="10076" xr:uid="{00000000-0005-0000-0000-000053270000}"/>
    <cellStyle name="40% - Accent1 9 2 2 2 2" xfId="10077" xr:uid="{00000000-0005-0000-0000-000054270000}"/>
    <cellStyle name="40% - Accent1 9 2 2 2 2 2" xfId="10078" xr:uid="{00000000-0005-0000-0000-000055270000}"/>
    <cellStyle name="40% - Accent1 9 2 2 2 3" xfId="10079" xr:uid="{00000000-0005-0000-0000-000056270000}"/>
    <cellStyle name="40% - Accent1 9 2 2 3" xfId="10080" xr:uid="{00000000-0005-0000-0000-000057270000}"/>
    <cellStyle name="40% - Accent1 9 2 2 3 2" xfId="10081" xr:uid="{00000000-0005-0000-0000-000058270000}"/>
    <cellStyle name="40% - Accent1 9 2 2 4" xfId="10082" xr:uid="{00000000-0005-0000-0000-000059270000}"/>
    <cellStyle name="40% - Accent1 9 2 3" xfId="10083" xr:uid="{00000000-0005-0000-0000-00005A270000}"/>
    <cellStyle name="40% - Accent1 9 2 3 2" xfId="10084" xr:uid="{00000000-0005-0000-0000-00005B270000}"/>
    <cellStyle name="40% - Accent1 9 2 3 2 2" xfId="10085" xr:uid="{00000000-0005-0000-0000-00005C270000}"/>
    <cellStyle name="40% - Accent1 9 2 3 3" xfId="10086" xr:uid="{00000000-0005-0000-0000-00005D270000}"/>
    <cellStyle name="40% - Accent1 9 2 4" xfId="10087" xr:uid="{00000000-0005-0000-0000-00005E270000}"/>
    <cellStyle name="40% - Accent1 9 2 4 2" xfId="10088" xr:uid="{00000000-0005-0000-0000-00005F270000}"/>
    <cellStyle name="40% - Accent1 9 2 5" xfId="10089" xr:uid="{00000000-0005-0000-0000-000060270000}"/>
    <cellStyle name="40% - Accent1 9 2_draft transactions report_052009_rvsd" xfId="10090" xr:uid="{00000000-0005-0000-0000-000061270000}"/>
    <cellStyle name="40% - Accent1 9 3" xfId="10091" xr:uid="{00000000-0005-0000-0000-000062270000}"/>
    <cellStyle name="40% - Accent1 9 3 2" xfId="10092" xr:uid="{00000000-0005-0000-0000-000063270000}"/>
    <cellStyle name="40% - Accent1 9 3 2 2" xfId="10093" xr:uid="{00000000-0005-0000-0000-000064270000}"/>
    <cellStyle name="40% - Accent1 9 3 2 2 2" xfId="10094" xr:uid="{00000000-0005-0000-0000-000065270000}"/>
    <cellStyle name="40% - Accent1 9 3 2 3" xfId="10095" xr:uid="{00000000-0005-0000-0000-000066270000}"/>
    <cellStyle name="40% - Accent1 9 3 3" xfId="10096" xr:uid="{00000000-0005-0000-0000-000067270000}"/>
    <cellStyle name="40% - Accent1 9 3 3 2" xfId="10097" xr:uid="{00000000-0005-0000-0000-000068270000}"/>
    <cellStyle name="40% - Accent1 9 3 4" xfId="10098" xr:uid="{00000000-0005-0000-0000-000069270000}"/>
    <cellStyle name="40% - Accent1 9 4" xfId="10099" xr:uid="{00000000-0005-0000-0000-00006A270000}"/>
    <cellStyle name="40% - Accent1 9 4 2" xfId="10100" xr:uid="{00000000-0005-0000-0000-00006B270000}"/>
    <cellStyle name="40% - Accent1 9 4 2 2" xfId="10101" xr:uid="{00000000-0005-0000-0000-00006C270000}"/>
    <cellStyle name="40% - Accent1 9 4 3" xfId="10102" xr:uid="{00000000-0005-0000-0000-00006D270000}"/>
    <cellStyle name="40% - Accent1 9 5" xfId="10103" xr:uid="{00000000-0005-0000-0000-00006E270000}"/>
    <cellStyle name="40% - Accent1 9 5 2" xfId="10104" xr:uid="{00000000-0005-0000-0000-00006F270000}"/>
    <cellStyle name="40% - Accent1 9 6" xfId="10105" xr:uid="{00000000-0005-0000-0000-000070270000}"/>
    <cellStyle name="40% - Accent1 9_draft transactions report_052009_rvsd" xfId="10106" xr:uid="{00000000-0005-0000-0000-000071270000}"/>
    <cellStyle name="40% - Accent1 90" xfId="10107" xr:uid="{00000000-0005-0000-0000-000072270000}"/>
    <cellStyle name="40% - Accent1 90 2" xfId="10108" xr:uid="{00000000-0005-0000-0000-000073270000}"/>
    <cellStyle name="40% - Accent1 90 2 2" xfId="10109" xr:uid="{00000000-0005-0000-0000-000074270000}"/>
    <cellStyle name="40% - Accent1 90 2 2 2" xfId="10110" xr:uid="{00000000-0005-0000-0000-000075270000}"/>
    <cellStyle name="40% - Accent1 90 2 3" xfId="10111" xr:uid="{00000000-0005-0000-0000-000076270000}"/>
    <cellStyle name="40% - Accent1 90 3" xfId="10112" xr:uid="{00000000-0005-0000-0000-000077270000}"/>
    <cellStyle name="40% - Accent1 90 3 2" xfId="10113" xr:uid="{00000000-0005-0000-0000-000078270000}"/>
    <cellStyle name="40% - Accent1 90 4" xfId="10114" xr:uid="{00000000-0005-0000-0000-000079270000}"/>
    <cellStyle name="40% - Accent1 91" xfId="10115" xr:uid="{00000000-0005-0000-0000-00007A270000}"/>
    <cellStyle name="40% - Accent1 91 2" xfId="10116" xr:uid="{00000000-0005-0000-0000-00007B270000}"/>
    <cellStyle name="40% - Accent1 91 2 2" xfId="10117" xr:uid="{00000000-0005-0000-0000-00007C270000}"/>
    <cellStyle name="40% - Accent1 91 2 2 2" xfId="10118" xr:uid="{00000000-0005-0000-0000-00007D270000}"/>
    <cellStyle name="40% - Accent1 91 2 3" xfId="10119" xr:uid="{00000000-0005-0000-0000-00007E270000}"/>
    <cellStyle name="40% - Accent1 91 3" xfId="10120" xr:uid="{00000000-0005-0000-0000-00007F270000}"/>
    <cellStyle name="40% - Accent1 91 3 2" xfId="10121" xr:uid="{00000000-0005-0000-0000-000080270000}"/>
    <cellStyle name="40% - Accent1 91 4" xfId="10122" xr:uid="{00000000-0005-0000-0000-000081270000}"/>
    <cellStyle name="40% - Accent1 92" xfId="10123" xr:uid="{00000000-0005-0000-0000-000082270000}"/>
    <cellStyle name="40% - Accent1 92 2" xfId="10124" xr:uid="{00000000-0005-0000-0000-000083270000}"/>
    <cellStyle name="40% - Accent1 92 2 2" xfId="10125" xr:uid="{00000000-0005-0000-0000-000084270000}"/>
    <cellStyle name="40% - Accent1 92 2 2 2" xfId="10126" xr:uid="{00000000-0005-0000-0000-000085270000}"/>
    <cellStyle name="40% - Accent1 92 2 3" xfId="10127" xr:uid="{00000000-0005-0000-0000-000086270000}"/>
    <cellStyle name="40% - Accent1 92 3" xfId="10128" xr:uid="{00000000-0005-0000-0000-000087270000}"/>
    <cellStyle name="40% - Accent1 92 3 2" xfId="10129" xr:uid="{00000000-0005-0000-0000-000088270000}"/>
    <cellStyle name="40% - Accent1 92 4" xfId="10130" xr:uid="{00000000-0005-0000-0000-000089270000}"/>
    <cellStyle name="40% - Accent1 93" xfId="10131" xr:uid="{00000000-0005-0000-0000-00008A270000}"/>
    <cellStyle name="40% - Accent1 93 2" xfId="10132" xr:uid="{00000000-0005-0000-0000-00008B270000}"/>
    <cellStyle name="40% - Accent1 93 2 2" xfId="10133" xr:uid="{00000000-0005-0000-0000-00008C270000}"/>
    <cellStyle name="40% - Accent1 93 2 2 2" xfId="10134" xr:uid="{00000000-0005-0000-0000-00008D270000}"/>
    <cellStyle name="40% - Accent1 93 2 3" xfId="10135" xr:uid="{00000000-0005-0000-0000-00008E270000}"/>
    <cellStyle name="40% - Accent1 93 3" xfId="10136" xr:uid="{00000000-0005-0000-0000-00008F270000}"/>
    <cellStyle name="40% - Accent1 93 3 2" xfId="10137" xr:uid="{00000000-0005-0000-0000-000090270000}"/>
    <cellStyle name="40% - Accent1 93 4" xfId="10138" xr:uid="{00000000-0005-0000-0000-000091270000}"/>
    <cellStyle name="40% - Accent1 94" xfId="10139" xr:uid="{00000000-0005-0000-0000-000092270000}"/>
    <cellStyle name="40% - Accent1 94 2" xfId="10140" xr:uid="{00000000-0005-0000-0000-000093270000}"/>
    <cellStyle name="40% - Accent1 94 2 2" xfId="10141" xr:uid="{00000000-0005-0000-0000-000094270000}"/>
    <cellStyle name="40% - Accent1 94 2 2 2" xfId="10142" xr:uid="{00000000-0005-0000-0000-000095270000}"/>
    <cellStyle name="40% - Accent1 94 2 3" xfId="10143" xr:uid="{00000000-0005-0000-0000-000096270000}"/>
    <cellStyle name="40% - Accent1 94 3" xfId="10144" xr:uid="{00000000-0005-0000-0000-000097270000}"/>
    <cellStyle name="40% - Accent1 94 3 2" xfId="10145" xr:uid="{00000000-0005-0000-0000-000098270000}"/>
    <cellStyle name="40% - Accent1 94 4" xfId="10146" xr:uid="{00000000-0005-0000-0000-000099270000}"/>
    <cellStyle name="40% - Accent1 95" xfId="10147" xr:uid="{00000000-0005-0000-0000-00009A270000}"/>
    <cellStyle name="40% - Accent1 95 2" xfId="10148" xr:uid="{00000000-0005-0000-0000-00009B270000}"/>
    <cellStyle name="40% - Accent1 95 2 2" xfId="10149" xr:uid="{00000000-0005-0000-0000-00009C270000}"/>
    <cellStyle name="40% - Accent1 95 2 2 2" xfId="10150" xr:uid="{00000000-0005-0000-0000-00009D270000}"/>
    <cellStyle name="40% - Accent1 95 2 3" xfId="10151" xr:uid="{00000000-0005-0000-0000-00009E270000}"/>
    <cellStyle name="40% - Accent1 95 3" xfId="10152" xr:uid="{00000000-0005-0000-0000-00009F270000}"/>
    <cellStyle name="40% - Accent1 95 3 2" xfId="10153" xr:uid="{00000000-0005-0000-0000-0000A0270000}"/>
    <cellStyle name="40% - Accent1 95 4" xfId="10154" xr:uid="{00000000-0005-0000-0000-0000A1270000}"/>
    <cellStyle name="40% - Accent1 96" xfId="10155" xr:uid="{00000000-0005-0000-0000-0000A2270000}"/>
    <cellStyle name="40% - Accent1 96 2" xfId="10156" xr:uid="{00000000-0005-0000-0000-0000A3270000}"/>
    <cellStyle name="40% - Accent1 96 2 2" xfId="10157" xr:uid="{00000000-0005-0000-0000-0000A4270000}"/>
    <cellStyle name="40% - Accent1 96 2 2 2" xfId="10158" xr:uid="{00000000-0005-0000-0000-0000A5270000}"/>
    <cellStyle name="40% - Accent1 96 2 3" xfId="10159" xr:uid="{00000000-0005-0000-0000-0000A6270000}"/>
    <cellStyle name="40% - Accent1 96 3" xfId="10160" xr:uid="{00000000-0005-0000-0000-0000A7270000}"/>
    <cellStyle name="40% - Accent1 96 3 2" xfId="10161" xr:uid="{00000000-0005-0000-0000-0000A8270000}"/>
    <cellStyle name="40% - Accent1 96 4" xfId="10162" xr:uid="{00000000-0005-0000-0000-0000A9270000}"/>
    <cellStyle name="40% - Accent1 97" xfId="10163" xr:uid="{00000000-0005-0000-0000-0000AA270000}"/>
    <cellStyle name="40% - Accent1 97 2" xfId="10164" xr:uid="{00000000-0005-0000-0000-0000AB270000}"/>
    <cellStyle name="40% - Accent1 97 2 2" xfId="10165" xr:uid="{00000000-0005-0000-0000-0000AC270000}"/>
    <cellStyle name="40% - Accent1 97 2 2 2" xfId="10166" xr:uid="{00000000-0005-0000-0000-0000AD270000}"/>
    <cellStyle name="40% - Accent1 97 2 3" xfId="10167" xr:uid="{00000000-0005-0000-0000-0000AE270000}"/>
    <cellStyle name="40% - Accent1 97 3" xfId="10168" xr:uid="{00000000-0005-0000-0000-0000AF270000}"/>
    <cellStyle name="40% - Accent1 97 3 2" xfId="10169" xr:uid="{00000000-0005-0000-0000-0000B0270000}"/>
    <cellStyle name="40% - Accent1 97 4" xfId="10170" xr:uid="{00000000-0005-0000-0000-0000B1270000}"/>
    <cellStyle name="40% - Accent1 98" xfId="10171" xr:uid="{00000000-0005-0000-0000-0000B2270000}"/>
    <cellStyle name="40% - Accent1 98 2" xfId="10172" xr:uid="{00000000-0005-0000-0000-0000B3270000}"/>
    <cellStyle name="40% - Accent1 98 2 2" xfId="10173" xr:uid="{00000000-0005-0000-0000-0000B4270000}"/>
    <cellStyle name="40% - Accent1 98 2 2 2" xfId="10174" xr:uid="{00000000-0005-0000-0000-0000B5270000}"/>
    <cellStyle name="40% - Accent1 98 2 3" xfId="10175" xr:uid="{00000000-0005-0000-0000-0000B6270000}"/>
    <cellStyle name="40% - Accent1 98 3" xfId="10176" xr:uid="{00000000-0005-0000-0000-0000B7270000}"/>
    <cellStyle name="40% - Accent1 98 3 2" xfId="10177" xr:uid="{00000000-0005-0000-0000-0000B8270000}"/>
    <cellStyle name="40% - Accent1 98 4" xfId="10178" xr:uid="{00000000-0005-0000-0000-0000B9270000}"/>
    <cellStyle name="40% - Accent1 99" xfId="10179" xr:uid="{00000000-0005-0000-0000-0000BA270000}"/>
    <cellStyle name="40% - Accent1 99 2" xfId="10180" xr:uid="{00000000-0005-0000-0000-0000BB270000}"/>
    <cellStyle name="40% - Accent1 99 2 2" xfId="10181" xr:uid="{00000000-0005-0000-0000-0000BC270000}"/>
    <cellStyle name="40% - Accent1 99 2 2 2" xfId="10182" xr:uid="{00000000-0005-0000-0000-0000BD270000}"/>
    <cellStyle name="40% - Accent1 99 2 3" xfId="10183" xr:uid="{00000000-0005-0000-0000-0000BE270000}"/>
    <cellStyle name="40% - Accent1 99 3" xfId="10184" xr:uid="{00000000-0005-0000-0000-0000BF270000}"/>
    <cellStyle name="40% - Accent1 99 3 2" xfId="10185" xr:uid="{00000000-0005-0000-0000-0000C0270000}"/>
    <cellStyle name="40% - Accent1 99 4" xfId="10186" xr:uid="{00000000-0005-0000-0000-0000C1270000}"/>
    <cellStyle name="40% - Accent2 10" xfId="10187" xr:uid="{00000000-0005-0000-0000-0000C2270000}"/>
    <cellStyle name="40% - Accent2 10 2" xfId="10188" xr:uid="{00000000-0005-0000-0000-0000C3270000}"/>
    <cellStyle name="40% - Accent2 10 2 2" xfId="10189" xr:uid="{00000000-0005-0000-0000-0000C4270000}"/>
    <cellStyle name="40% - Accent2 10 2 2 2" xfId="10190" xr:uid="{00000000-0005-0000-0000-0000C5270000}"/>
    <cellStyle name="40% - Accent2 10 2 2 2 2" xfId="10191" xr:uid="{00000000-0005-0000-0000-0000C6270000}"/>
    <cellStyle name="40% - Accent2 10 2 2 3" xfId="10192" xr:uid="{00000000-0005-0000-0000-0000C7270000}"/>
    <cellStyle name="40% - Accent2 10 2 3" xfId="10193" xr:uid="{00000000-0005-0000-0000-0000C8270000}"/>
    <cellStyle name="40% - Accent2 10 2 3 2" xfId="10194" xr:uid="{00000000-0005-0000-0000-0000C9270000}"/>
    <cellStyle name="40% - Accent2 10 2 4" xfId="10195" xr:uid="{00000000-0005-0000-0000-0000CA270000}"/>
    <cellStyle name="40% - Accent2 10 3" xfId="10196" xr:uid="{00000000-0005-0000-0000-0000CB270000}"/>
    <cellStyle name="40% - Accent2 10 3 2" xfId="10197" xr:uid="{00000000-0005-0000-0000-0000CC270000}"/>
    <cellStyle name="40% - Accent2 10 3 2 2" xfId="10198" xr:uid="{00000000-0005-0000-0000-0000CD270000}"/>
    <cellStyle name="40% - Accent2 10 3 3" xfId="10199" xr:uid="{00000000-0005-0000-0000-0000CE270000}"/>
    <cellStyle name="40% - Accent2 10 4" xfId="10200" xr:uid="{00000000-0005-0000-0000-0000CF270000}"/>
    <cellStyle name="40% - Accent2 10 4 2" xfId="10201" xr:uid="{00000000-0005-0000-0000-0000D0270000}"/>
    <cellStyle name="40% - Accent2 10 5" xfId="10202" xr:uid="{00000000-0005-0000-0000-0000D1270000}"/>
    <cellStyle name="40% - Accent2 10_draft transactions report_052009_rvsd" xfId="10203" xr:uid="{00000000-0005-0000-0000-0000D2270000}"/>
    <cellStyle name="40% - Accent2 100" xfId="10204" xr:uid="{00000000-0005-0000-0000-0000D3270000}"/>
    <cellStyle name="40% - Accent2 100 2" xfId="10205" xr:uid="{00000000-0005-0000-0000-0000D4270000}"/>
    <cellStyle name="40% - Accent2 101" xfId="10206" xr:uid="{00000000-0005-0000-0000-0000D5270000}"/>
    <cellStyle name="40% - Accent2 101 2" xfId="10207" xr:uid="{00000000-0005-0000-0000-0000D6270000}"/>
    <cellStyle name="40% - Accent2 102" xfId="10208" xr:uid="{00000000-0005-0000-0000-0000D7270000}"/>
    <cellStyle name="40% - Accent2 102 2" xfId="10209" xr:uid="{00000000-0005-0000-0000-0000D8270000}"/>
    <cellStyle name="40% - Accent2 103" xfId="10210" xr:uid="{00000000-0005-0000-0000-0000D9270000}"/>
    <cellStyle name="40% - Accent2 103 2" xfId="10211" xr:uid="{00000000-0005-0000-0000-0000DA270000}"/>
    <cellStyle name="40% - Accent2 104" xfId="10212" xr:uid="{00000000-0005-0000-0000-0000DB270000}"/>
    <cellStyle name="40% - Accent2 104 2" xfId="10213" xr:uid="{00000000-0005-0000-0000-0000DC270000}"/>
    <cellStyle name="40% - Accent2 105" xfId="10214" xr:uid="{00000000-0005-0000-0000-0000DD270000}"/>
    <cellStyle name="40% - Accent2 105 2" xfId="10215" xr:uid="{00000000-0005-0000-0000-0000DE270000}"/>
    <cellStyle name="40% - Accent2 106" xfId="10216" xr:uid="{00000000-0005-0000-0000-0000DF270000}"/>
    <cellStyle name="40% - Accent2 106 2" xfId="10217" xr:uid="{00000000-0005-0000-0000-0000E0270000}"/>
    <cellStyle name="40% - Accent2 107" xfId="10218" xr:uid="{00000000-0005-0000-0000-0000E1270000}"/>
    <cellStyle name="40% - Accent2 107 2" xfId="10219" xr:uid="{00000000-0005-0000-0000-0000E2270000}"/>
    <cellStyle name="40% - Accent2 108" xfId="10220" xr:uid="{00000000-0005-0000-0000-0000E3270000}"/>
    <cellStyle name="40% - Accent2 108 2" xfId="10221" xr:uid="{00000000-0005-0000-0000-0000E4270000}"/>
    <cellStyle name="40% - Accent2 109" xfId="10222" xr:uid="{00000000-0005-0000-0000-0000E5270000}"/>
    <cellStyle name="40% - Accent2 109 2" xfId="10223" xr:uid="{00000000-0005-0000-0000-0000E6270000}"/>
    <cellStyle name="40% - Accent2 11" xfId="10224" xr:uid="{00000000-0005-0000-0000-0000E7270000}"/>
    <cellStyle name="40% - Accent2 11 2" xfId="10225" xr:uid="{00000000-0005-0000-0000-0000E8270000}"/>
    <cellStyle name="40% - Accent2 11 2 2" xfId="10226" xr:uid="{00000000-0005-0000-0000-0000E9270000}"/>
    <cellStyle name="40% - Accent2 11 2 2 2" xfId="10227" xr:uid="{00000000-0005-0000-0000-0000EA270000}"/>
    <cellStyle name="40% - Accent2 11 2 2 2 2" xfId="10228" xr:uid="{00000000-0005-0000-0000-0000EB270000}"/>
    <cellStyle name="40% - Accent2 11 2 2 3" xfId="10229" xr:uid="{00000000-0005-0000-0000-0000EC270000}"/>
    <cellStyle name="40% - Accent2 11 2 3" xfId="10230" xr:uid="{00000000-0005-0000-0000-0000ED270000}"/>
    <cellStyle name="40% - Accent2 11 2 3 2" xfId="10231" xr:uid="{00000000-0005-0000-0000-0000EE270000}"/>
    <cellStyle name="40% - Accent2 11 2 4" xfId="10232" xr:uid="{00000000-0005-0000-0000-0000EF270000}"/>
    <cellStyle name="40% - Accent2 11 3" xfId="10233" xr:uid="{00000000-0005-0000-0000-0000F0270000}"/>
    <cellStyle name="40% - Accent2 11 3 2" xfId="10234" xr:uid="{00000000-0005-0000-0000-0000F1270000}"/>
    <cellStyle name="40% - Accent2 11 3 2 2" xfId="10235" xr:uid="{00000000-0005-0000-0000-0000F2270000}"/>
    <cellStyle name="40% - Accent2 11 3 3" xfId="10236" xr:uid="{00000000-0005-0000-0000-0000F3270000}"/>
    <cellStyle name="40% - Accent2 11 4" xfId="10237" xr:uid="{00000000-0005-0000-0000-0000F4270000}"/>
    <cellStyle name="40% - Accent2 11 4 2" xfId="10238" xr:uid="{00000000-0005-0000-0000-0000F5270000}"/>
    <cellStyle name="40% - Accent2 11 5" xfId="10239" xr:uid="{00000000-0005-0000-0000-0000F6270000}"/>
    <cellStyle name="40% - Accent2 11_draft transactions report_052009_rvsd" xfId="10240" xr:uid="{00000000-0005-0000-0000-0000F7270000}"/>
    <cellStyle name="40% - Accent2 110" xfId="10241" xr:uid="{00000000-0005-0000-0000-0000F8270000}"/>
    <cellStyle name="40% - Accent2 110 2" xfId="10242" xr:uid="{00000000-0005-0000-0000-0000F9270000}"/>
    <cellStyle name="40% - Accent2 110 2 2" xfId="10243" xr:uid="{00000000-0005-0000-0000-0000FA270000}"/>
    <cellStyle name="40% - Accent2 110 2 2 2" xfId="10244" xr:uid="{00000000-0005-0000-0000-0000FB270000}"/>
    <cellStyle name="40% - Accent2 110 2 3" xfId="10245" xr:uid="{00000000-0005-0000-0000-0000FC270000}"/>
    <cellStyle name="40% - Accent2 110 3" xfId="10246" xr:uid="{00000000-0005-0000-0000-0000FD270000}"/>
    <cellStyle name="40% - Accent2 110 3 2" xfId="10247" xr:uid="{00000000-0005-0000-0000-0000FE270000}"/>
    <cellStyle name="40% - Accent2 110 4" xfId="10248" xr:uid="{00000000-0005-0000-0000-0000FF270000}"/>
    <cellStyle name="40% - Accent2 111" xfId="10249" xr:uid="{00000000-0005-0000-0000-000000280000}"/>
    <cellStyle name="40% - Accent2 111 2" xfId="10250" xr:uid="{00000000-0005-0000-0000-000001280000}"/>
    <cellStyle name="40% - Accent2 111 2 2" xfId="10251" xr:uid="{00000000-0005-0000-0000-000002280000}"/>
    <cellStyle name="40% - Accent2 111 2 2 2" xfId="10252" xr:uid="{00000000-0005-0000-0000-000003280000}"/>
    <cellStyle name="40% - Accent2 111 2 3" xfId="10253" xr:uid="{00000000-0005-0000-0000-000004280000}"/>
    <cellStyle name="40% - Accent2 111 3" xfId="10254" xr:uid="{00000000-0005-0000-0000-000005280000}"/>
    <cellStyle name="40% - Accent2 111 3 2" xfId="10255" xr:uid="{00000000-0005-0000-0000-000006280000}"/>
    <cellStyle name="40% - Accent2 111 4" xfId="10256" xr:uid="{00000000-0005-0000-0000-000007280000}"/>
    <cellStyle name="40% - Accent2 112" xfId="10257" xr:uid="{00000000-0005-0000-0000-000008280000}"/>
    <cellStyle name="40% - Accent2 112 2" xfId="10258" xr:uid="{00000000-0005-0000-0000-000009280000}"/>
    <cellStyle name="40% - Accent2 112 2 2" xfId="10259" xr:uid="{00000000-0005-0000-0000-00000A280000}"/>
    <cellStyle name="40% - Accent2 112 2 2 2" xfId="10260" xr:uid="{00000000-0005-0000-0000-00000B280000}"/>
    <cellStyle name="40% - Accent2 112 2 3" xfId="10261" xr:uid="{00000000-0005-0000-0000-00000C280000}"/>
    <cellStyle name="40% - Accent2 112 3" xfId="10262" xr:uid="{00000000-0005-0000-0000-00000D280000}"/>
    <cellStyle name="40% - Accent2 112 3 2" xfId="10263" xr:uid="{00000000-0005-0000-0000-00000E280000}"/>
    <cellStyle name="40% - Accent2 112 4" xfId="10264" xr:uid="{00000000-0005-0000-0000-00000F280000}"/>
    <cellStyle name="40% - Accent2 113" xfId="10265" xr:uid="{00000000-0005-0000-0000-000010280000}"/>
    <cellStyle name="40% - Accent2 113 2" xfId="10266" xr:uid="{00000000-0005-0000-0000-000011280000}"/>
    <cellStyle name="40% - Accent2 113 2 2" xfId="10267" xr:uid="{00000000-0005-0000-0000-000012280000}"/>
    <cellStyle name="40% - Accent2 113 2 2 2" xfId="10268" xr:uid="{00000000-0005-0000-0000-000013280000}"/>
    <cellStyle name="40% - Accent2 113 2 3" xfId="10269" xr:uid="{00000000-0005-0000-0000-000014280000}"/>
    <cellStyle name="40% - Accent2 113 3" xfId="10270" xr:uid="{00000000-0005-0000-0000-000015280000}"/>
    <cellStyle name="40% - Accent2 113 3 2" xfId="10271" xr:uid="{00000000-0005-0000-0000-000016280000}"/>
    <cellStyle name="40% - Accent2 113 4" xfId="10272" xr:uid="{00000000-0005-0000-0000-000017280000}"/>
    <cellStyle name="40% - Accent2 114" xfId="10273" xr:uid="{00000000-0005-0000-0000-000018280000}"/>
    <cellStyle name="40% - Accent2 114 2" xfId="10274" xr:uid="{00000000-0005-0000-0000-000019280000}"/>
    <cellStyle name="40% - Accent2 114 2 2" xfId="10275" xr:uid="{00000000-0005-0000-0000-00001A280000}"/>
    <cellStyle name="40% - Accent2 114 2 2 2" xfId="10276" xr:uid="{00000000-0005-0000-0000-00001B280000}"/>
    <cellStyle name="40% - Accent2 114 2 3" xfId="10277" xr:uid="{00000000-0005-0000-0000-00001C280000}"/>
    <cellStyle name="40% - Accent2 114 3" xfId="10278" xr:uid="{00000000-0005-0000-0000-00001D280000}"/>
    <cellStyle name="40% - Accent2 114 3 2" xfId="10279" xr:uid="{00000000-0005-0000-0000-00001E280000}"/>
    <cellStyle name="40% - Accent2 114 4" xfId="10280" xr:uid="{00000000-0005-0000-0000-00001F280000}"/>
    <cellStyle name="40% - Accent2 115" xfId="10281" xr:uid="{00000000-0005-0000-0000-000020280000}"/>
    <cellStyle name="40% - Accent2 115 2" xfId="10282" xr:uid="{00000000-0005-0000-0000-000021280000}"/>
    <cellStyle name="40% - Accent2 115 2 2" xfId="10283" xr:uid="{00000000-0005-0000-0000-000022280000}"/>
    <cellStyle name="40% - Accent2 115 2 2 2" xfId="10284" xr:uid="{00000000-0005-0000-0000-000023280000}"/>
    <cellStyle name="40% - Accent2 115 2 3" xfId="10285" xr:uid="{00000000-0005-0000-0000-000024280000}"/>
    <cellStyle name="40% - Accent2 115 3" xfId="10286" xr:uid="{00000000-0005-0000-0000-000025280000}"/>
    <cellStyle name="40% - Accent2 115 3 2" xfId="10287" xr:uid="{00000000-0005-0000-0000-000026280000}"/>
    <cellStyle name="40% - Accent2 115 4" xfId="10288" xr:uid="{00000000-0005-0000-0000-000027280000}"/>
    <cellStyle name="40% - Accent2 116" xfId="10289" xr:uid="{00000000-0005-0000-0000-000028280000}"/>
    <cellStyle name="40% - Accent2 116 2" xfId="10290" xr:uid="{00000000-0005-0000-0000-000029280000}"/>
    <cellStyle name="40% - Accent2 116 2 2" xfId="10291" xr:uid="{00000000-0005-0000-0000-00002A280000}"/>
    <cellStyle name="40% - Accent2 116 2 2 2" xfId="10292" xr:uid="{00000000-0005-0000-0000-00002B280000}"/>
    <cellStyle name="40% - Accent2 116 2 3" xfId="10293" xr:uid="{00000000-0005-0000-0000-00002C280000}"/>
    <cellStyle name="40% - Accent2 116 3" xfId="10294" xr:uid="{00000000-0005-0000-0000-00002D280000}"/>
    <cellStyle name="40% - Accent2 116 3 2" xfId="10295" xr:uid="{00000000-0005-0000-0000-00002E280000}"/>
    <cellStyle name="40% - Accent2 116 4" xfId="10296" xr:uid="{00000000-0005-0000-0000-00002F280000}"/>
    <cellStyle name="40% - Accent2 117" xfId="10297" xr:uid="{00000000-0005-0000-0000-000030280000}"/>
    <cellStyle name="40% - Accent2 117 2" xfId="10298" xr:uid="{00000000-0005-0000-0000-000031280000}"/>
    <cellStyle name="40% - Accent2 117 2 2" xfId="10299" xr:uid="{00000000-0005-0000-0000-000032280000}"/>
    <cellStyle name="40% - Accent2 117 2 2 2" xfId="10300" xr:uid="{00000000-0005-0000-0000-000033280000}"/>
    <cellStyle name="40% - Accent2 117 2 3" xfId="10301" xr:uid="{00000000-0005-0000-0000-000034280000}"/>
    <cellStyle name="40% - Accent2 117 3" xfId="10302" xr:uid="{00000000-0005-0000-0000-000035280000}"/>
    <cellStyle name="40% - Accent2 117 3 2" xfId="10303" xr:uid="{00000000-0005-0000-0000-000036280000}"/>
    <cellStyle name="40% - Accent2 117 4" xfId="10304" xr:uid="{00000000-0005-0000-0000-000037280000}"/>
    <cellStyle name="40% - Accent2 118" xfId="10305" xr:uid="{00000000-0005-0000-0000-000038280000}"/>
    <cellStyle name="40% - Accent2 118 2" xfId="10306" xr:uid="{00000000-0005-0000-0000-000039280000}"/>
    <cellStyle name="40% - Accent2 118 2 2" xfId="10307" xr:uid="{00000000-0005-0000-0000-00003A280000}"/>
    <cellStyle name="40% - Accent2 118 2 2 2" xfId="10308" xr:uid="{00000000-0005-0000-0000-00003B280000}"/>
    <cellStyle name="40% - Accent2 118 2 3" xfId="10309" xr:uid="{00000000-0005-0000-0000-00003C280000}"/>
    <cellStyle name="40% - Accent2 118 3" xfId="10310" xr:uid="{00000000-0005-0000-0000-00003D280000}"/>
    <cellStyle name="40% - Accent2 118 3 2" xfId="10311" xr:uid="{00000000-0005-0000-0000-00003E280000}"/>
    <cellStyle name="40% - Accent2 118 4" xfId="10312" xr:uid="{00000000-0005-0000-0000-00003F280000}"/>
    <cellStyle name="40% - Accent2 119" xfId="10313" xr:uid="{00000000-0005-0000-0000-000040280000}"/>
    <cellStyle name="40% - Accent2 119 2" xfId="10314" xr:uid="{00000000-0005-0000-0000-000041280000}"/>
    <cellStyle name="40% - Accent2 119 2 2" xfId="10315" xr:uid="{00000000-0005-0000-0000-000042280000}"/>
    <cellStyle name="40% - Accent2 119 2 2 2" xfId="10316" xr:uid="{00000000-0005-0000-0000-000043280000}"/>
    <cellStyle name="40% - Accent2 119 2 3" xfId="10317" xr:uid="{00000000-0005-0000-0000-000044280000}"/>
    <cellStyle name="40% - Accent2 119 3" xfId="10318" xr:uid="{00000000-0005-0000-0000-000045280000}"/>
    <cellStyle name="40% - Accent2 119 3 2" xfId="10319" xr:uid="{00000000-0005-0000-0000-000046280000}"/>
    <cellStyle name="40% - Accent2 119 4" xfId="10320" xr:uid="{00000000-0005-0000-0000-000047280000}"/>
    <cellStyle name="40% - Accent2 12" xfId="10321" xr:uid="{00000000-0005-0000-0000-000048280000}"/>
    <cellStyle name="40% - Accent2 12 2" xfId="10322" xr:uid="{00000000-0005-0000-0000-000049280000}"/>
    <cellStyle name="40% - Accent2 12 2 2" xfId="10323" xr:uid="{00000000-0005-0000-0000-00004A280000}"/>
    <cellStyle name="40% - Accent2 12 2 2 2" xfId="10324" xr:uid="{00000000-0005-0000-0000-00004B280000}"/>
    <cellStyle name="40% - Accent2 12 2 2 2 2" xfId="10325" xr:uid="{00000000-0005-0000-0000-00004C280000}"/>
    <cellStyle name="40% - Accent2 12 2 2 3" xfId="10326" xr:uid="{00000000-0005-0000-0000-00004D280000}"/>
    <cellStyle name="40% - Accent2 12 2 3" xfId="10327" xr:uid="{00000000-0005-0000-0000-00004E280000}"/>
    <cellStyle name="40% - Accent2 12 2 3 2" xfId="10328" xr:uid="{00000000-0005-0000-0000-00004F280000}"/>
    <cellStyle name="40% - Accent2 12 2 4" xfId="10329" xr:uid="{00000000-0005-0000-0000-000050280000}"/>
    <cellStyle name="40% - Accent2 12 3" xfId="10330" xr:uid="{00000000-0005-0000-0000-000051280000}"/>
    <cellStyle name="40% - Accent2 12 3 2" xfId="10331" xr:uid="{00000000-0005-0000-0000-000052280000}"/>
    <cellStyle name="40% - Accent2 12 3 2 2" xfId="10332" xr:uid="{00000000-0005-0000-0000-000053280000}"/>
    <cellStyle name="40% - Accent2 12 3 3" xfId="10333" xr:uid="{00000000-0005-0000-0000-000054280000}"/>
    <cellStyle name="40% - Accent2 12 4" xfId="10334" xr:uid="{00000000-0005-0000-0000-000055280000}"/>
    <cellStyle name="40% - Accent2 12 4 2" xfId="10335" xr:uid="{00000000-0005-0000-0000-000056280000}"/>
    <cellStyle name="40% - Accent2 12 5" xfId="10336" xr:uid="{00000000-0005-0000-0000-000057280000}"/>
    <cellStyle name="40% - Accent2 12_draft transactions report_052009_rvsd" xfId="10337" xr:uid="{00000000-0005-0000-0000-000058280000}"/>
    <cellStyle name="40% - Accent2 120" xfId="10338" xr:uid="{00000000-0005-0000-0000-000059280000}"/>
    <cellStyle name="40% - Accent2 120 2" xfId="10339" xr:uid="{00000000-0005-0000-0000-00005A280000}"/>
    <cellStyle name="40% - Accent2 120 2 2" xfId="10340" xr:uid="{00000000-0005-0000-0000-00005B280000}"/>
    <cellStyle name="40% - Accent2 120 2 2 2" xfId="10341" xr:uid="{00000000-0005-0000-0000-00005C280000}"/>
    <cellStyle name="40% - Accent2 120 2 3" xfId="10342" xr:uid="{00000000-0005-0000-0000-00005D280000}"/>
    <cellStyle name="40% - Accent2 120 3" xfId="10343" xr:uid="{00000000-0005-0000-0000-00005E280000}"/>
    <cellStyle name="40% - Accent2 120 3 2" xfId="10344" xr:uid="{00000000-0005-0000-0000-00005F280000}"/>
    <cellStyle name="40% - Accent2 120 4" xfId="10345" xr:uid="{00000000-0005-0000-0000-000060280000}"/>
    <cellStyle name="40% - Accent2 121" xfId="10346" xr:uid="{00000000-0005-0000-0000-000061280000}"/>
    <cellStyle name="40% - Accent2 121 2" xfId="10347" xr:uid="{00000000-0005-0000-0000-000062280000}"/>
    <cellStyle name="40% - Accent2 121 2 2" xfId="10348" xr:uid="{00000000-0005-0000-0000-000063280000}"/>
    <cellStyle name="40% - Accent2 121 2 2 2" xfId="10349" xr:uid="{00000000-0005-0000-0000-000064280000}"/>
    <cellStyle name="40% - Accent2 121 2 3" xfId="10350" xr:uid="{00000000-0005-0000-0000-000065280000}"/>
    <cellStyle name="40% - Accent2 121 3" xfId="10351" xr:uid="{00000000-0005-0000-0000-000066280000}"/>
    <cellStyle name="40% - Accent2 121 3 2" xfId="10352" xr:uid="{00000000-0005-0000-0000-000067280000}"/>
    <cellStyle name="40% - Accent2 121 4" xfId="10353" xr:uid="{00000000-0005-0000-0000-000068280000}"/>
    <cellStyle name="40% - Accent2 122" xfId="10354" xr:uid="{00000000-0005-0000-0000-000069280000}"/>
    <cellStyle name="40% - Accent2 123" xfId="10355" xr:uid="{00000000-0005-0000-0000-00006A280000}"/>
    <cellStyle name="40% - Accent2 124" xfId="10356" xr:uid="{00000000-0005-0000-0000-00006B280000}"/>
    <cellStyle name="40% - Accent2 125" xfId="10357" xr:uid="{00000000-0005-0000-0000-00006C280000}"/>
    <cellStyle name="40% - Accent2 126" xfId="10358" xr:uid="{00000000-0005-0000-0000-00006D280000}"/>
    <cellStyle name="40% - Accent2 127" xfId="10359" xr:uid="{00000000-0005-0000-0000-00006E280000}"/>
    <cellStyle name="40% - Accent2 127 2" xfId="10360" xr:uid="{00000000-0005-0000-0000-00006F280000}"/>
    <cellStyle name="40% - Accent2 127 2 2" xfId="10361" xr:uid="{00000000-0005-0000-0000-000070280000}"/>
    <cellStyle name="40% - Accent2 127 2 2 2" xfId="10362" xr:uid="{00000000-0005-0000-0000-000071280000}"/>
    <cellStyle name="40% - Accent2 127 2 3" xfId="10363" xr:uid="{00000000-0005-0000-0000-000072280000}"/>
    <cellStyle name="40% - Accent2 127 3" xfId="10364" xr:uid="{00000000-0005-0000-0000-000073280000}"/>
    <cellStyle name="40% - Accent2 127 3 2" xfId="10365" xr:uid="{00000000-0005-0000-0000-000074280000}"/>
    <cellStyle name="40% - Accent2 127 4" xfId="10366" xr:uid="{00000000-0005-0000-0000-000075280000}"/>
    <cellStyle name="40% - Accent2 128" xfId="10367" xr:uid="{00000000-0005-0000-0000-000076280000}"/>
    <cellStyle name="40% - Accent2 128 2" xfId="10368" xr:uid="{00000000-0005-0000-0000-000077280000}"/>
    <cellStyle name="40% - Accent2 128 2 2" xfId="10369" xr:uid="{00000000-0005-0000-0000-000078280000}"/>
    <cellStyle name="40% - Accent2 128 2 2 2" xfId="10370" xr:uid="{00000000-0005-0000-0000-000079280000}"/>
    <cellStyle name="40% - Accent2 128 2 3" xfId="10371" xr:uid="{00000000-0005-0000-0000-00007A280000}"/>
    <cellStyle name="40% - Accent2 128 3" xfId="10372" xr:uid="{00000000-0005-0000-0000-00007B280000}"/>
    <cellStyle name="40% - Accent2 128 3 2" xfId="10373" xr:uid="{00000000-0005-0000-0000-00007C280000}"/>
    <cellStyle name="40% - Accent2 128 4" xfId="10374" xr:uid="{00000000-0005-0000-0000-00007D280000}"/>
    <cellStyle name="40% - Accent2 129" xfId="10375" xr:uid="{00000000-0005-0000-0000-00007E280000}"/>
    <cellStyle name="40% - Accent2 129 2" xfId="10376" xr:uid="{00000000-0005-0000-0000-00007F280000}"/>
    <cellStyle name="40% - Accent2 129 2 2" xfId="10377" xr:uid="{00000000-0005-0000-0000-000080280000}"/>
    <cellStyle name="40% - Accent2 129 2 2 2" xfId="10378" xr:uid="{00000000-0005-0000-0000-000081280000}"/>
    <cellStyle name="40% - Accent2 129 2 3" xfId="10379" xr:uid="{00000000-0005-0000-0000-000082280000}"/>
    <cellStyle name="40% - Accent2 129 3" xfId="10380" xr:uid="{00000000-0005-0000-0000-000083280000}"/>
    <cellStyle name="40% - Accent2 129 3 2" xfId="10381" xr:uid="{00000000-0005-0000-0000-000084280000}"/>
    <cellStyle name="40% - Accent2 129 4" xfId="10382" xr:uid="{00000000-0005-0000-0000-000085280000}"/>
    <cellStyle name="40% - Accent2 13" xfId="10383" xr:uid="{00000000-0005-0000-0000-000086280000}"/>
    <cellStyle name="40% - Accent2 13 2" xfId="10384" xr:uid="{00000000-0005-0000-0000-000087280000}"/>
    <cellStyle name="40% - Accent2 13 2 2" xfId="10385" xr:uid="{00000000-0005-0000-0000-000088280000}"/>
    <cellStyle name="40% - Accent2 13 2 2 2" xfId="10386" xr:uid="{00000000-0005-0000-0000-000089280000}"/>
    <cellStyle name="40% - Accent2 13 2 2 2 2" xfId="10387" xr:uid="{00000000-0005-0000-0000-00008A280000}"/>
    <cellStyle name="40% - Accent2 13 2 2 3" xfId="10388" xr:uid="{00000000-0005-0000-0000-00008B280000}"/>
    <cellStyle name="40% - Accent2 13 2 3" xfId="10389" xr:uid="{00000000-0005-0000-0000-00008C280000}"/>
    <cellStyle name="40% - Accent2 13 2 3 2" xfId="10390" xr:uid="{00000000-0005-0000-0000-00008D280000}"/>
    <cellStyle name="40% - Accent2 13 2 4" xfId="10391" xr:uid="{00000000-0005-0000-0000-00008E280000}"/>
    <cellStyle name="40% - Accent2 13 3" xfId="10392" xr:uid="{00000000-0005-0000-0000-00008F280000}"/>
    <cellStyle name="40% - Accent2 13 3 2" xfId="10393" xr:uid="{00000000-0005-0000-0000-000090280000}"/>
    <cellStyle name="40% - Accent2 13 3 2 2" xfId="10394" xr:uid="{00000000-0005-0000-0000-000091280000}"/>
    <cellStyle name="40% - Accent2 13 3 3" xfId="10395" xr:uid="{00000000-0005-0000-0000-000092280000}"/>
    <cellStyle name="40% - Accent2 13 4" xfId="10396" xr:uid="{00000000-0005-0000-0000-000093280000}"/>
    <cellStyle name="40% - Accent2 13 4 2" xfId="10397" xr:uid="{00000000-0005-0000-0000-000094280000}"/>
    <cellStyle name="40% - Accent2 13 5" xfId="10398" xr:uid="{00000000-0005-0000-0000-000095280000}"/>
    <cellStyle name="40% - Accent2 13_draft transactions report_052009_rvsd" xfId="10399" xr:uid="{00000000-0005-0000-0000-000096280000}"/>
    <cellStyle name="40% - Accent2 130" xfId="10400" xr:uid="{00000000-0005-0000-0000-000097280000}"/>
    <cellStyle name="40% - Accent2 130 2" xfId="10401" xr:uid="{00000000-0005-0000-0000-000098280000}"/>
    <cellStyle name="40% - Accent2 130 2 2" xfId="10402" xr:uid="{00000000-0005-0000-0000-000099280000}"/>
    <cellStyle name="40% - Accent2 130 2 2 2" xfId="10403" xr:uid="{00000000-0005-0000-0000-00009A280000}"/>
    <cellStyle name="40% - Accent2 130 2 3" xfId="10404" xr:uid="{00000000-0005-0000-0000-00009B280000}"/>
    <cellStyle name="40% - Accent2 130 3" xfId="10405" xr:uid="{00000000-0005-0000-0000-00009C280000}"/>
    <cellStyle name="40% - Accent2 130 3 2" xfId="10406" xr:uid="{00000000-0005-0000-0000-00009D280000}"/>
    <cellStyle name="40% - Accent2 130 4" xfId="10407" xr:uid="{00000000-0005-0000-0000-00009E280000}"/>
    <cellStyle name="40% - Accent2 131" xfId="10408" xr:uid="{00000000-0005-0000-0000-00009F280000}"/>
    <cellStyle name="40% - Accent2 131 2" xfId="10409" xr:uid="{00000000-0005-0000-0000-0000A0280000}"/>
    <cellStyle name="40% - Accent2 131 2 2" xfId="10410" xr:uid="{00000000-0005-0000-0000-0000A1280000}"/>
    <cellStyle name="40% - Accent2 131 2 2 2" xfId="10411" xr:uid="{00000000-0005-0000-0000-0000A2280000}"/>
    <cellStyle name="40% - Accent2 131 2 3" xfId="10412" xr:uid="{00000000-0005-0000-0000-0000A3280000}"/>
    <cellStyle name="40% - Accent2 131 3" xfId="10413" xr:uid="{00000000-0005-0000-0000-0000A4280000}"/>
    <cellStyle name="40% - Accent2 131 3 2" xfId="10414" xr:uid="{00000000-0005-0000-0000-0000A5280000}"/>
    <cellStyle name="40% - Accent2 131 4" xfId="10415" xr:uid="{00000000-0005-0000-0000-0000A6280000}"/>
    <cellStyle name="40% - Accent2 132" xfId="10416" xr:uid="{00000000-0005-0000-0000-0000A7280000}"/>
    <cellStyle name="40% - Accent2 132 2" xfId="10417" xr:uid="{00000000-0005-0000-0000-0000A8280000}"/>
    <cellStyle name="40% - Accent2 132 2 2" xfId="10418" xr:uid="{00000000-0005-0000-0000-0000A9280000}"/>
    <cellStyle name="40% - Accent2 132 2 2 2" xfId="10419" xr:uid="{00000000-0005-0000-0000-0000AA280000}"/>
    <cellStyle name="40% - Accent2 132 2 3" xfId="10420" xr:uid="{00000000-0005-0000-0000-0000AB280000}"/>
    <cellStyle name="40% - Accent2 132 3" xfId="10421" xr:uid="{00000000-0005-0000-0000-0000AC280000}"/>
    <cellStyle name="40% - Accent2 132 3 2" xfId="10422" xr:uid="{00000000-0005-0000-0000-0000AD280000}"/>
    <cellStyle name="40% - Accent2 132 4" xfId="10423" xr:uid="{00000000-0005-0000-0000-0000AE280000}"/>
    <cellStyle name="40% - Accent2 133" xfId="10424" xr:uid="{00000000-0005-0000-0000-0000AF280000}"/>
    <cellStyle name="40% - Accent2 133 2" xfId="10425" xr:uid="{00000000-0005-0000-0000-0000B0280000}"/>
    <cellStyle name="40% - Accent2 133 2 2" xfId="10426" xr:uid="{00000000-0005-0000-0000-0000B1280000}"/>
    <cellStyle name="40% - Accent2 133 2 2 2" xfId="10427" xr:uid="{00000000-0005-0000-0000-0000B2280000}"/>
    <cellStyle name="40% - Accent2 133 2 3" xfId="10428" xr:uid="{00000000-0005-0000-0000-0000B3280000}"/>
    <cellStyle name="40% - Accent2 133 3" xfId="10429" xr:uid="{00000000-0005-0000-0000-0000B4280000}"/>
    <cellStyle name="40% - Accent2 133 3 2" xfId="10430" xr:uid="{00000000-0005-0000-0000-0000B5280000}"/>
    <cellStyle name="40% - Accent2 133 4" xfId="10431" xr:uid="{00000000-0005-0000-0000-0000B6280000}"/>
    <cellStyle name="40% - Accent2 134" xfId="10432" xr:uid="{00000000-0005-0000-0000-0000B7280000}"/>
    <cellStyle name="40% - Accent2 134 2" xfId="10433" xr:uid="{00000000-0005-0000-0000-0000B8280000}"/>
    <cellStyle name="40% - Accent2 134 2 2" xfId="10434" xr:uid="{00000000-0005-0000-0000-0000B9280000}"/>
    <cellStyle name="40% - Accent2 134 2 2 2" xfId="10435" xr:uid="{00000000-0005-0000-0000-0000BA280000}"/>
    <cellStyle name="40% - Accent2 134 2 3" xfId="10436" xr:uid="{00000000-0005-0000-0000-0000BB280000}"/>
    <cellStyle name="40% - Accent2 134 3" xfId="10437" xr:uid="{00000000-0005-0000-0000-0000BC280000}"/>
    <cellStyle name="40% - Accent2 134 3 2" xfId="10438" xr:uid="{00000000-0005-0000-0000-0000BD280000}"/>
    <cellStyle name="40% - Accent2 134 4" xfId="10439" xr:uid="{00000000-0005-0000-0000-0000BE280000}"/>
    <cellStyle name="40% - Accent2 135" xfId="10440" xr:uid="{00000000-0005-0000-0000-0000BF280000}"/>
    <cellStyle name="40% - Accent2 136" xfId="10441" xr:uid="{00000000-0005-0000-0000-0000C0280000}"/>
    <cellStyle name="40% - Accent2 137" xfId="10442" xr:uid="{00000000-0005-0000-0000-0000C1280000}"/>
    <cellStyle name="40% - Accent2 138" xfId="10443" xr:uid="{00000000-0005-0000-0000-0000C2280000}"/>
    <cellStyle name="40% - Accent2 138 2" xfId="10444" xr:uid="{00000000-0005-0000-0000-0000C3280000}"/>
    <cellStyle name="40% - Accent2 138 2 2" xfId="10445" xr:uid="{00000000-0005-0000-0000-0000C4280000}"/>
    <cellStyle name="40% - Accent2 138 2 2 2" xfId="10446" xr:uid="{00000000-0005-0000-0000-0000C5280000}"/>
    <cellStyle name="40% - Accent2 138 2 3" xfId="10447" xr:uid="{00000000-0005-0000-0000-0000C6280000}"/>
    <cellStyle name="40% - Accent2 138 3" xfId="10448" xr:uid="{00000000-0005-0000-0000-0000C7280000}"/>
    <cellStyle name="40% - Accent2 138 3 2" xfId="10449" xr:uid="{00000000-0005-0000-0000-0000C8280000}"/>
    <cellStyle name="40% - Accent2 138 4" xfId="10450" xr:uid="{00000000-0005-0000-0000-0000C9280000}"/>
    <cellStyle name="40% - Accent2 139" xfId="10451" xr:uid="{00000000-0005-0000-0000-0000CA280000}"/>
    <cellStyle name="40% - Accent2 139 2" xfId="10452" xr:uid="{00000000-0005-0000-0000-0000CB280000}"/>
    <cellStyle name="40% - Accent2 139 2 2" xfId="10453" xr:uid="{00000000-0005-0000-0000-0000CC280000}"/>
    <cellStyle name="40% - Accent2 139 2 2 2" xfId="10454" xr:uid="{00000000-0005-0000-0000-0000CD280000}"/>
    <cellStyle name="40% - Accent2 139 2 3" xfId="10455" xr:uid="{00000000-0005-0000-0000-0000CE280000}"/>
    <cellStyle name="40% - Accent2 139 3" xfId="10456" xr:uid="{00000000-0005-0000-0000-0000CF280000}"/>
    <cellStyle name="40% - Accent2 139 3 2" xfId="10457" xr:uid="{00000000-0005-0000-0000-0000D0280000}"/>
    <cellStyle name="40% - Accent2 139 4" xfId="10458" xr:uid="{00000000-0005-0000-0000-0000D1280000}"/>
    <cellStyle name="40% - Accent2 14" xfId="10459" xr:uid="{00000000-0005-0000-0000-0000D2280000}"/>
    <cellStyle name="40% - Accent2 14 2" xfId="10460" xr:uid="{00000000-0005-0000-0000-0000D3280000}"/>
    <cellStyle name="40% - Accent2 14 2 2" xfId="10461" xr:uid="{00000000-0005-0000-0000-0000D4280000}"/>
    <cellStyle name="40% - Accent2 14 2 2 2" xfId="10462" xr:uid="{00000000-0005-0000-0000-0000D5280000}"/>
    <cellStyle name="40% - Accent2 14 2 2 2 2" xfId="10463" xr:uid="{00000000-0005-0000-0000-0000D6280000}"/>
    <cellStyle name="40% - Accent2 14 2 2 3" xfId="10464" xr:uid="{00000000-0005-0000-0000-0000D7280000}"/>
    <cellStyle name="40% - Accent2 14 2 3" xfId="10465" xr:uid="{00000000-0005-0000-0000-0000D8280000}"/>
    <cellStyle name="40% - Accent2 14 2 3 2" xfId="10466" xr:uid="{00000000-0005-0000-0000-0000D9280000}"/>
    <cellStyle name="40% - Accent2 14 2 4" xfId="10467" xr:uid="{00000000-0005-0000-0000-0000DA280000}"/>
    <cellStyle name="40% - Accent2 14 3" xfId="10468" xr:uid="{00000000-0005-0000-0000-0000DB280000}"/>
    <cellStyle name="40% - Accent2 14 3 2" xfId="10469" xr:uid="{00000000-0005-0000-0000-0000DC280000}"/>
    <cellStyle name="40% - Accent2 14 3 2 2" xfId="10470" xr:uid="{00000000-0005-0000-0000-0000DD280000}"/>
    <cellStyle name="40% - Accent2 14 3 3" xfId="10471" xr:uid="{00000000-0005-0000-0000-0000DE280000}"/>
    <cellStyle name="40% - Accent2 14 4" xfId="10472" xr:uid="{00000000-0005-0000-0000-0000DF280000}"/>
    <cellStyle name="40% - Accent2 14 4 2" xfId="10473" xr:uid="{00000000-0005-0000-0000-0000E0280000}"/>
    <cellStyle name="40% - Accent2 14 5" xfId="10474" xr:uid="{00000000-0005-0000-0000-0000E1280000}"/>
    <cellStyle name="40% - Accent2 14_draft transactions report_052009_rvsd" xfId="10475" xr:uid="{00000000-0005-0000-0000-0000E2280000}"/>
    <cellStyle name="40% - Accent2 140" xfId="10476" xr:uid="{00000000-0005-0000-0000-0000E3280000}"/>
    <cellStyle name="40% - Accent2 140 2" xfId="10477" xr:uid="{00000000-0005-0000-0000-0000E4280000}"/>
    <cellStyle name="40% - Accent2 140 2 2" xfId="10478" xr:uid="{00000000-0005-0000-0000-0000E5280000}"/>
    <cellStyle name="40% - Accent2 140 2 2 2" xfId="10479" xr:uid="{00000000-0005-0000-0000-0000E6280000}"/>
    <cellStyle name="40% - Accent2 140 2 3" xfId="10480" xr:uid="{00000000-0005-0000-0000-0000E7280000}"/>
    <cellStyle name="40% - Accent2 140 3" xfId="10481" xr:uid="{00000000-0005-0000-0000-0000E8280000}"/>
    <cellStyle name="40% - Accent2 140 3 2" xfId="10482" xr:uid="{00000000-0005-0000-0000-0000E9280000}"/>
    <cellStyle name="40% - Accent2 140 4" xfId="10483" xr:uid="{00000000-0005-0000-0000-0000EA280000}"/>
    <cellStyle name="40% - Accent2 141" xfId="10484" xr:uid="{00000000-0005-0000-0000-0000EB280000}"/>
    <cellStyle name="40% - Accent2 141 2" xfId="10485" xr:uid="{00000000-0005-0000-0000-0000EC280000}"/>
    <cellStyle name="40% - Accent2 141 2 2" xfId="10486" xr:uid="{00000000-0005-0000-0000-0000ED280000}"/>
    <cellStyle name="40% - Accent2 141 2 2 2" xfId="10487" xr:uid="{00000000-0005-0000-0000-0000EE280000}"/>
    <cellStyle name="40% - Accent2 141 2 3" xfId="10488" xr:uid="{00000000-0005-0000-0000-0000EF280000}"/>
    <cellStyle name="40% - Accent2 141 3" xfId="10489" xr:uid="{00000000-0005-0000-0000-0000F0280000}"/>
    <cellStyle name="40% - Accent2 141 3 2" xfId="10490" xr:uid="{00000000-0005-0000-0000-0000F1280000}"/>
    <cellStyle name="40% - Accent2 141 4" xfId="10491" xr:uid="{00000000-0005-0000-0000-0000F2280000}"/>
    <cellStyle name="40% - Accent2 142" xfId="10492" xr:uid="{00000000-0005-0000-0000-0000F3280000}"/>
    <cellStyle name="40% - Accent2 142 2" xfId="10493" xr:uid="{00000000-0005-0000-0000-0000F4280000}"/>
    <cellStyle name="40% - Accent2 142 2 2" xfId="10494" xr:uid="{00000000-0005-0000-0000-0000F5280000}"/>
    <cellStyle name="40% - Accent2 142 2 2 2" xfId="10495" xr:uid="{00000000-0005-0000-0000-0000F6280000}"/>
    <cellStyle name="40% - Accent2 142 2 3" xfId="10496" xr:uid="{00000000-0005-0000-0000-0000F7280000}"/>
    <cellStyle name="40% - Accent2 142 3" xfId="10497" xr:uid="{00000000-0005-0000-0000-0000F8280000}"/>
    <cellStyle name="40% - Accent2 142 3 2" xfId="10498" xr:uid="{00000000-0005-0000-0000-0000F9280000}"/>
    <cellStyle name="40% - Accent2 142 4" xfId="10499" xr:uid="{00000000-0005-0000-0000-0000FA280000}"/>
    <cellStyle name="40% - Accent2 143" xfId="10500" xr:uid="{00000000-0005-0000-0000-0000FB280000}"/>
    <cellStyle name="40% - Accent2 143 2" xfId="10501" xr:uid="{00000000-0005-0000-0000-0000FC280000}"/>
    <cellStyle name="40% - Accent2 143 2 2" xfId="10502" xr:uid="{00000000-0005-0000-0000-0000FD280000}"/>
    <cellStyle name="40% - Accent2 143 2 2 2" xfId="10503" xr:uid="{00000000-0005-0000-0000-0000FE280000}"/>
    <cellStyle name="40% - Accent2 143 2 3" xfId="10504" xr:uid="{00000000-0005-0000-0000-0000FF280000}"/>
    <cellStyle name="40% - Accent2 143 3" xfId="10505" xr:uid="{00000000-0005-0000-0000-000000290000}"/>
    <cellStyle name="40% - Accent2 143 3 2" xfId="10506" xr:uid="{00000000-0005-0000-0000-000001290000}"/>
    <cellStyle name="40% - Accent2 143 4" xfId="10507" xr:uid="{00000000-0005-0000-0000-000002290000}"/>
    <cellStyle name="40% - Accent2 144" xfId="10508" xr:uid="{00000000-0005-0000-0000-000003290000}"/>
    <cellStyle name="40% - Accent2 144 2" xfId="10509" xr:uid="{00000000-0005-0000-0000-000004290000}"/>
    <cellStyle name="40% - Accent2 144 2 2" xfId="10510" xr:uid="{00000000-0005-0000-0000-000005290000}"/>
    <cellStyle name="40% - Accent2 144 2 2 2" xfId="10511" xr:uid="{00000000-0005-0000-0000-000006290000}"/>
    <cellStyle name="40% - Accent2 144 2 3" xfId="10512" xr:uid="{00000000-0005-0000-0000-000007290000}"/>
    <cellStyle name="40% - Accent2 144 3" xfId="10513" xr:uid="{00000000-0005-0000-0000-000008290000}"/>
    <cellStyle name="40% - Accent2 144 3 2" xfId="10514" xr:uid="{00000000-0005-0000-0000-000009290000}"/>
    <cellStyle name="40% - Accent2 144 4" xfId="10515" xr:uid="{00000000-0005-0000-0000-00000A290000}"/>
    <cellStyle name="40% - Accent2 145" xfId="10516" xr:uid="{00000000-0005-0000-0000-00000B290000}"/>
    <cellStyle name="40% - Accent2 145 2" xfId="10517" xr:uid="{00000000-0005-0000-0000-00000C290000}"/>
    <cellStyle name="40% - Accent2 145 2 2" xfId="10518" xr:uid="{00000000-0005-0000-0000-00000D290000}"/>
    <cellStyle name="40% - Accent2 145 2 2 2" xfId="10519" xr:uid="{00000000-0005-0000-0000-00000E290000}"/>
    <cellStyle name="40% - Accent2 145 2 3" xfId="10520" xr:uid="{00000000-0005-0000-0000-00000F290000}"/>
    <cellStyle name="40% - Accent2 145 3" xfId="10521" xr:uid="{00000000-0005-0000-0000-000010290000}"/>
    <cellStyle name="40% - Accent2 145 3 2" xfId="10522" xr:uid="{00000000-0005-0000-0000-000011290000}"/>
    <cellStyle name="40% - Accent2 145 4" xfId="10523" xr:uid="{00000000-0005-0000-0000-000012290000}"/>
    <cellStyle name="40% - Accent2 146" xfId="10524" xr:uid="{00000000-0005-0000-0000-000013290000}"/>
    <cellStyle name="40% - Accent2 146 2" xfId="10525" xr:uid="{00000000-0005-0000-0000-000014290000}"/>
    <cellStyle name="40% - Accent2 146 2 2" xfId="10526" xr:uid="{00000000-0005-0000-0000-000015290000}"/>
    <cellStyle name="40% - Accent2 146 2 2 2" xfId="10527" xr:uid="{00000000-0005-0000-0000-000016290000}"/>
    <cellStyle name="40% - Accent2 146 2 3" xfId="10528" xr:uid="{00000000-0005-0000-0000-000017290000}"/>
    <cellStyle name="40% - Accent2 146 3" xfId="10529" xr:uid="{00000000-0005-0000-0000-000018290000}"/>
    <cellStyle name="40% - Accent2 146 3 2" xfId="10530" xr:uid="{00000000-0005-0000-0000-000019290000}"/>
    <cellStyle name="40% - Accent2 146 4" xfId="10531" xr:uid="{00000000-0005-0000-0000-00001A290000}"/>
    <cellStyle name="40% - Accent2 147" xfId="10532" xr:uid="{00000000-0005-0000-0000-00001B290000}"/>
    <cellStyle name="40% - Accent2 148" xfId="10533" xr:uid="{00000000-0005-0000-0000-00001C290000}"/>
    <cellStyle name="40% - Accent2 149" xfId="10534" xr:uid="{00000000-0005-0000-0000-00001D290000}"/>
    <cellStyle name="40% - Accent2 15" xfId="10535" xr:uid="{00000000-0005-0000-0000-00001E290000}"/>
    <cellStyle name="40% - Accent2 15 2" xfId="10536" xr:uid="{00000000-0005-0000-0000-00001F290000}"/>
    <cellStyle name="40% - Accent2 15 2 2" xfId="10537" xr:uid="{00000000-0005-0000-0000-000020290000}"/>
    <cellStyle name="40% - Accent2 15 2 2 2" xfId="10538" xr:uid="{00000000-0005-0000-0000-000021290000}"/>
    <cellStyle name="40% - Accent2 15 2 2 2 2" xfId="10539" xr:uid="{00000000-0005-0000-0000-000022290000}"/>
    <cellStyle name="40% - Accent2 15 2 2 3" xfId="10540" xr:uid="{00000000-0005-0000-0000-000023290000}"/>
    <cellStyle name="40% - Accent2 15 2 3" xfId="10541" xr:uid="{00000000-0005-0000-0000-000024290000}"/>
    <cellStyle name="40% - Accent2 15 2 3 2" xfId="10542" xr:uid="{00000000-0005-0000-0000-000025290000}"/>
    <cellStyle name="40% - Accent2 15 2 4" xfId="10543" xr:uid="{00000000-0005-0000-0000-000026290000}"/>
    <cellStyle name="40% - Accent2 15 3" xfId="10544" xr:uid="{00000000-0005-0000-0000-000027290000}"/>
    <cellStyle name="40% - Accent2 15 3 2" xfId="10545" xr:uid="{00000000-0005-0000-0000-000028290000}"/>
    <cellStyle name="40% - Accent2 15 3 2 2" xfId="10546" xr:uid="{00000000-0005-0000-0000-000029290000}"/>
    <cellStyle name="40% - Accent2 15 3 3" xfId="10547" xr:uid="{00000000-0005-0000-0000-00002A290000}"/>
    <cellStyle name="40% - Accent2 15 4" xfId="10548" xr:uid="{00000000-0005-0000-0000-00002B290000}"/>
    <cellStyle name="40% - Accent2 15 4 2" xfId="10549" xr:uid="{00000000-0005-0000-0000-00002C290000}"/>
    <cellStyle name="40% - Accent2 15 5" xfId="10550" xr:uid="{00000000-0005-0000-0000-00002D290000}"/>
    <cellStyle name="40% - Accent2 15_draft transactions report_052009_rvsd" xfId="10551" xr:uid="{00000000-0005-0000-0000-00002E290000}"/>
    <cellStyle name="40% - Accent2 150" xfId="10552" xr:uid="{00000000-0005-0000-0000-00002F290000}"/>
    <cellStyle name="40% - Accent2 151" xfId="10553" xr:uid="{00000000-0005-0000-0000-000030290000}"/>
    <cellStyle name="40% - Accent2 152" xfId="10554" xr:uid="{00000000-0005-0000-0000-000031290000}"/>
    <cellStyle name="40% - Accent2 153" xfId="10555" xr:uid="{00000000-0005-0000-0000-000032290000}"/>
    <cellStyle name="40% - Accent2 153 2" xfId="10556" xr:uid="{00000000-0005-0000-0000-000033290000}"/>
    <cellStyle name="40% - Accent2 153 2 2" xfId="10557" xr:uid="{00000000-0005-0000-0000-000034290000}"/>
    <cellStyle name="40% - Accent2 153 3" xfId="10558" xr:uid="{00000000-0005-0000-0000-000035290000}"/>
    <cellStyle name="40% - Accent2 154" xfId="10559" xr:uid="{00000000-0005-0000-0000-000036290000}"/>
    <cellStyle name="40% - Accent2 154 2" xfId="10560" xr:uid="{00000000-0005-0000-0000-000037290000}"/>
    <cellStyle name="40% - Accent2 155" xfId="10561" xr:uid="{00000000-0005-0000-0000-000038290000}"/>
    <cellStyle name="40% - Accent2 16" xfId="10562" xr:uid="{00000000-0005-0000-0000-000039290000}"/>
    <cellStyle name="40% - Accent2 16 2" xfId="10563" xr:uid="{00000000-0005-0000-0000-00003A290000}"/>
    <cellStyle name="40% - Accent2 16 2 2" xfId="10564" xr:uid="{00000000-0005-0000-0000-00003B290000}"/>
    <cellStyle name="40% - Accent2 16 2 2 2" xfId="10565" xr:uid="{00000000-0005-0000-0000-00003C290000}"/>
    <cellStyle name="40% - Accent2 16 2 2 2 2" xfId="10566" xr:uid="{00000000-0005-0000-0000-00003D290000}"/>
    <cellStyle name="40% - Accent2 16 2 2 3" xfId="10567" xr:uid="{00000000-0005-0000-0000-00003E290000}"/>
    <cellStyle name="40% - Accent2 16 2 3" xfId="10568" xr:uid="{00000000-0005-0000-0000-00003F290000}"/>
    <cellStyle name="40% - Accent2 16 2 3 2" xfId="10569" xr:uid="{00000000-0005-0000-0000-000040290000}"/>
    <cellStyle name="40% - Accent2 16 2 4" xfId="10570" xr:uid="{00000000-0005-0000-0000-000041290000}"/>
    <cellStyle name="40% - Accent2 16 3" xfId="10571" xr:uid="{00000000-0005-0000-0000-000042290000}"/>
    <cellStyle name="40% - Accent2 16 3 2" xfId="10572" xr:uid="{00000000-0005-0000-0000-000043290000}"/>
    <cellStyle name="40% - Accent2 16 3 2 2" xfId="10573" xr:uid="{00000000-0005-0000-0000-000044290000}"/>
    <cellStyle name="40% - Accent2 16 3 3" xfId="10574" xr:uid="{00000000-0005-0000-0000-000045290000}"/>
    <cellStyle name="40% - Accent2 16 4" xfId="10575" xr:uid="{00000000-0005-0000-0000-000046290000}"/>
    <cellStyle name="40% - Accent2 16 4 2" xfId="10576" xr:uid="{00000000-0005-0000-0000-000047290000}"/>
    <cellStyle name="40% - Accent2 16 5" xfId="10577" xr:uid="{00000000-0005-0000-0000-000048290000}"/>
    <cellStyle name="40% - Accent2 16_draft transactions report_052009_rvsd" xfId="10578" xr:uid="{00000000-0005-0000-0000-000049290000}"/>
    <cellStyle name="40% - Accent2 17" xfId="10579" xr:uid="{00000000-0005-0000-0000-00004A290000}"/>
    <cellStyle name="40% - Accent2 17 2" xfId="10580" xr:uid="{00000000-0005-0000-0000-00004B290000}"/>
    <cellStyle name="40% - Accent2 17 2 2" xfId="10581" xr:uid="{00000000-0005-0000-0000-00004C290000}"/>
    <cellStyle name="40% - Accent2 17 2 2 2" xfId="10582" xr:uid="{00000000-0005-0000-0000-00004D290000}"/>
    <cellStyle name="40% - Accent2 17 2 2 2 2" xfId="10583" xr:uid="{00000000-0005-0000-0000-00004E290000}"/>
    <cellStyle name="40% - Accent2 17 2 2 3" xfId="10584" xr:uid="{00000000-0005-0000-0000-00004F290000}"/>
    <cellStyle name="40% - Accent2 17 2 3" xfId="10585" xr:uid="{00000000-0005-0000-0000-000050290000}"/>
    <cellStyle name="40% - Accent2 17 2 3 2" xfId="10586" xr:uid="{00000000-0005-0000-0000-000051290000}"/>
    <cellStyle name="40% - Accent2 17 2 4" xfId="10587" xr:uid="{00000000-0005-0000-0000-000052290000}"/>
    <cellStyle name="40% - Accent2 17 3" xfId="10588" xr:uid="{00000000-0005-0000-0000-000053290000}"/>
    <cellStyle name="40% - Accent2 17 3 2" xfId="10589" xr:uid="{00000000-0005-0000-0000-000054290000}"/>
    <cellStyle name="40% - Accent2 17 3 2 2" xfId="10590" xr:uid="{00000000-0005-0000-0000-000055290000}"/>
    <cellStyle name="40% - Accent2 17 3 3" xfId="10591" xr:uid="{00000000-0005-0000-0000-000056290000}"/>
    <cellStyle name="40% - Accent2 17 4" xfId="10592" xr:uid="{00000000-0005-0000-0000-000057290000}"/>
    <cellStyle name="40% - Accent2 17 4 2" xfId="10593" xr:uid="{00000000-0005-0000-0000-000058290000}"/>
    <cellStyle name="40% - Accent2 17 5" xfId="10594" xr:uid="{00000000-0005-0000-0000-000059290000}"/>
    <cellStyle name="40% - Accent2 17_draft transactions report_052009_rvsd" xfId="10595" xr:uid="{00000000-0005-0000-0000-00005A290000}"/>
    <cellStyle name="40% - Accent2 18" xfId="10596" xr:uid="{00000000-0005-0000-0000-00005B290000}"/>
    <cellStyle name="40% - Accent2 18 2" xfId="10597" xr:uid="{00000000-0005-0000-0000-00005C290000}"/>
    <cellStyle name="40% - Accent2 18 2 2" xfId="10598" xr:uid="{00000000-0005-0000-0000-00005D290000}"/>
    <cellStyle name="40% - Accent2 18 2 2 2" xfId="10599" xr:uid="{00000000-0005-0000-0000-00005E290000}"/>
    <cellStyle name="40% - Accent2 18 2 2 2 2" xfId="10600" xr:uid="{00000000-0005-0000-0000-00005F290000}"/>
    <cellStyle name="40% - Accent2 18 2 2 3" xfId="10601" xr:uid="{00000000-0005-0000-0000-000060290000}"/>
    <cellStyle name="40% - Accent2 18 2 3" xfId="10602" xr:uid="{00000000-0005-0000-0000-000061290000}"/>
    <cellStyle name="40% - Accent2 18 2 3 2" xfId="10603" xr:uid="{00000000-0005-0000-0000-000062290000}"/>
    <cellStyle name="40% - Accent2 18 2 4" xfId="10604" xr:uid="{00000000-0005-0000-0000-000063290000}"/>
    <cellStyle name="40% - Accent2 18 3" xfId="10605" xr:uid="{00000000-0005-0000-0000-000064290000}"/>
    <cellStyle name="40% - Accent2 18 3 2" xfId="10606" xr:uid="{00000000-0005-0000-0000-000065290000}"/>
    <cellStyle name="40% - Accent2 18 3 2 2" xfId="10607" xr:uid="{00000000-0005-0000-0000-000066290000}"/>
    <cellStyle name="40% - Accent2 18 3 3" xfId="10608" xr:uid="{00000000-0005-0000-0000-000067290000}"/>
    <cellStyle name="40% - Accent2 18 4" xfId="10609" xr:uid="{00000000-0005-0000-0000-000068290000}"/>
    <cellStyle name="40% - Accent2 18 4 2" xfId="10610" xr:uid="{00000000-0005-0000-0000-000069290000}"/>
    <cellStyle name="40% - Accent2 18 5" xfId="10611" xr:uid="{00000000-0005-0000-0000-00006A290000}"/>
    <cellStyle name="40% - Accent2 18_draft transactions report_052009_rvsd" xfId="10612" xr:uid="{00000000-0005-0000-0000-00006B290000}"/>
    <cellStyle name="40% - Accent2 19" xfId="10613" xr:uid="{00000000-0005-0000-0000-00006C290000}"/>
    <cellStyle name="40% - Accent2 19 2" xfId="10614" xr:uid="{00000000-0005-0000-0000-00006D290000}"/>
    <cellStyle name="40% - Accent2 19 2 2" xfId="10615" xr:uid="{00000000-0005-0000-0000-00006E290000}"/>
    <cellStyle name="40% - Accent2 19 2 2 2" xfId="10616" xr:uid="{00000000-0005-0000-0000-00006F290000}"/>
    <cellStyle name="40% - Accent2 19 2 2 2 2" xfId="10617" xr:uid="{00000000-0005-0000-0000-000070290000}"/>
    <cellStyle name="40% - Accent2 19 2 2 3" xfId="10618" xr:uid="{00000000-0005-0000-0000-000071290000}"/>
    <cellStyle name="40% - Accent2 19 2 3" xfId="10619" xr:uid="{00000000-0005-0000-0000-000072290000}"/>
    <cellStyle name="40% - Accent2 19 2 3 2" xfId="10620" xr:uid="{00000000-0005-0000-0000-000073290000}"/>
    <cellStyle name="40% - Accent2 19 2 4" xfId="10621" xr:uid="{00000000-0005-0000-0000-000074290000}"/>
    <cellStyle name="40% - Accent2 19 3" xfId="10622" xr:uid="{00000000-0005-0000-0000-000075290000}"/>
    <cellStyle name="40% - Accent2 19 3 2" xfId="10623" xr:uid="{00000000-0005-0000-0000-000076290000}"/>
    <cellStyle name="40% - Accent2 19 3 2 2" xfId="10624" xr:uid="{00000000-0005-0000-0000-000077290000}"/>
    <cellStyle name="40% - Accent2 19 3 3" xfId="10625" xr:uid="{00000000-0005-0000-0000-000078290000}"/>
    <cellStyle name="40% - Accent2 19 4" xfId="10626" xr:uid="{00000000-0005-0000-0000-000079290000}"/>
    <cellStyle name="40% - Accent2 19 4 2" xfId="10627" xr:uid="{00000000-0005-0000-0000-00007A290000}"/>
    <cellStyle name="40% - Accent2 19 5" xfId="10628" xr:uid="{00000000-0005-0000-0000-00007B290000}"/>
    <cellStyle name="40% - Accent2 19_draft transactions report_052009_rvsd" xfId="10629" xr:uid="{00000000-0005-0000-0000-00007C290000}"/>
    <cellStyle name="40% - Accent2 2" xfId="10630" xr:uid="{00000000-0005-0000-0000-00007D290000}"/>
    <cellStyle name="40% - Accent2 2 2" xfId="10631" xr:uid="{00000000-0005-0000-0000-00007E290000}"/>
    <cellStyle name="40% - Accent2 2 2 2" xfId="10632" xr:uid="{00000000-0005-0000-0000-00007F290000}"/>
    <cellStyle name="40% - Accent2 2 2 2 2" xfId="10633" xr:uid="{00000000-0005-0000-0000-000080290000}"/>
    <cellStyle name="40% - Accent2 2 2 2 2 2" xfId="10634" xr:uid="{00000000-0005-0000-0000-000081290000}"/>
    <cellStyle name="40% - Accent2 2 2 2 2 2 2" xfId="10635" xr:uid="{00000000-0005-0000-0000-000082290000}"/>
    <cellStyle name="40% - Accent2 2 2 2 2 3" xfId="10636" xr:uid="{00000000-0005-0000-0000-000083290000}"/>
    <cellStyle name="40% - Accent2 2 2 2 3" xfId="10637" xr:uid="{00000000-0005-0000-0000-000084290000}"/>
    <cellStyle name="40% - Accent2 2 2 2 3 2" xfId="10638" xr:uid="{00000000-0005-0000-0000-000085290000}"/>
    <cellStyle name="40% - Accent2 2 2 2 4" xfId="10639" xr:uid="{00000000-0005-0000-0000-000086290000}"/>
    <cellStyle name="40% - Accent2 2 2 3" xfId="10640" xr:uid="{00000000-0005-0000-0000-000087290000}"/>
    <cellStyle name="40% - Accent2 2 2 3 2" xfId="10641" xr:uid="{00000000-0005-0000-0000-000088290000}"/>
    <cellStyle name="40% - Accent2 2 2 3 2 2" xfId="10642" xr:uid="{00000000-0005-0000-0000-000089290000}"/>
    <cellStyle name="40% - Accent2 2 2 3 3" xfId="10643" xr:uid="{00000000-0005-0000-0000-00008A290000}"/>
    <cellStyle name="40% - Accent2 2 2 4" xfId="10644" xr:uid="{00000000-0005-0000-0000-00008B290000}"/>
    <cellStyle name="40% - Accent2 2 2 4 2" xfId="10645" xr:uid="{00000000-0005-0000-0000-00008C290000}"/>
    <cellStyle name="40% - Accent2 2 2 5" xfId="10646" xr:uid="{00000000-0005-0000-0000-00008D290000}"/>
    <cellStyle name="40% - Accent2 2 2_draft transactions report_052009_rvsd" xfId="10647" xr:uid="{00000000-0005-0000-0000-00008E290000}"/>
    <cellStyle name="40% - Accent2 2 3" xfId="10648" xr:uid="{00000000-0005-0000-0000-00008F290000}"/>
    <cellStyle name="40% - Accent2 2 3 2" xfId="10649" xr:uid="{00000000-0005-0000-0000-000090290000}"/>
    <cellStyle name="40% - Accent2 2 3 2 2" xfId="10650" xr:uid="{00000000-0005-0000-0000-000091290000}"/>
    <cellStyle name="40% - Accent2 2 3 2 2 2" xfId="10651" xr:uid="{00000000-0005-0000-0000-000092290000}"/>
    <cellStyle name="40% - Accent2 2 3 2 3" xfId="10652" xr:uid="{00000000-0005-0000-0000-000093290000}"/>
    <cellStyle name="40% - Accent2 2 3 3" xfId="10653" xr:uid="{00000000-0005-0000-0000-000094290000}"/>
    <cellStyle name="40% - Accent2 2 3 3 2" xfId="10654" xr:uid="{00000000-0005-0000-0000-000095290000}"/>
    <cellStyle name="40% - Accent2 2 3 4" xfId="10655" xr:uid="{00000000-0005-0000-0000-000096290000}"/>
    <cellStyle name="40% - Accent2 2 4" xfId="10656" xr:uid="{00000000-0005-0000-0000-000097290000}"/>
    <cellStyle name="40% - Accent2 2 4 2" xfId="10657" xr:uid="{00000000-0005-0000-0000-000098290000}"/>
    <cellStyle name="40% - Accent2 2 4 2 2" xfId="10658" xr:uid="{00000000-0005-0000-0000-000099290000}"/>
    <cellStyle name="40% - Accent2 2 4 3" xfId="10659" xr:uid="{00000000-0005-0000-0000-00009A290000}"/>
    <cellStyle name="40% - Accent2 2 5" xfId="10660" xr:uid="{00000000-0005-0000-0000-00009B290000}"/>
    <cellStyle name="40% - Accent2 2 5 2" xfId="10661" xr:uid="{00000000-0005-0000-0000-00009C290000}"/>
    <cellStyle name="40% - Accent2 2 6" xfId="10662" xr:uid="{00000000-0005-0000-0000-00009D290000}"/>
    <cellStyle name="40% - Accent2 2_draft transactions report_052009_rvsd" xfId="10663" xr:uid="{00000000-0005-0000-0000-00009E290000}"/>
    <cellStyle name="40% - Accent2 20" xfId="10664" xr:uid="{00000000-0005-0000-0000-00009F290000}"/>
    <cellStyle name="40% - Accent2 20 2" xfId="10665" xr:uid="{00000000-0005-0000-0000-0000A0290000}"/>
    <cellStyle name="40% - Accent2 20 2 2" xfId="10666" xr:uid="{00000000-0005-0000-0000-0000A1290000}"/>
    <cellStyle name="40% - Accent2 20 2 2 2" xfId="10667" xr:uid="{00000000-0005-0000-0000-0000A2290000}"/>
    <cellStyle name="40% - Accent2 20 2 2 2 2" xfId="10668" xr:uid="{00000000-0005-0000-0000-0000A3290000}"/>
    <cellStyle name="40% - Accent2 20 2 2 3" xfId="10669" xr:uid="{00000000-0005-0000-0000-0000A4290000}"/>
    <cellStyle name="40% - Accent2 20 2 3" xfId="10670" xr:uid="{00000000-0005-0000-0000-0000A5290000}"/>
    <cellStyle name="40% - Accent2 20 2 3 2" xfId="10671" xr:uid="{00000000-0005-0000-0000-0000A6290000}"/>
    <cellStyle name="40% - Accent2 20 2 4" xfId="10672" xr:uid="{00000000-0005-0000-0000-0000A7290000}"/>
    <cellStyle name="40% - Accent2 20 3" xfId="10673" xr:uid="{00000000-0005-0000-0000-0000A8290000}"/>
    <cellStyle name="40% - Accent2 20 3 2" xfId="10674" xr:uid="{00000000-0005-0000-0000-0000A9290000}"/>
    <cellStyle name="40% - Accent2 20 3 2 2" xfId="10675" xr:uid="{00000000-0005-0000-0000-0000AA290000}"/>
    <cellStyle name="40% - Accent2 20 3 3" xfId="10676" xr:uid="{00000000-0005-0000-0000-0000AB290000}"/>
    <cellStyle name="40% - Accent2 20 4" xfId="10677" xr:uid="{00000000-0005-0000-0000-0000AC290000}"/>
    <cellStyle name="40% - Accent2 20 4 2" xfId="10678" xr:uid="{00000000-0005-0000-0000-0000AD290000}"/>
    <cellStyle name="40% - Accent2 20 5" xfId="10679" xr:uid="{00000000-0005-0000-0000-0000AE290000}"/>
    <cellStyle name="40% - Accent2 20_draft transactions report_052009_rvsd" xfId="10680" xr:uid="{00000000-0005-0000-0000-0000AF290000}"/>
    <cellStyle name="40% - Accent2 21" xfId="10681" xr:uid="{00000000-0005-0000-0000-0000B0290000}"/>
    <cellStyle name="40% - Accent2 21 2" xfId="10682" xr:uid="{00000000-0005-0000-0000-0000B1290000}"/>
    <cellStyle name="40% - Accent2 21 2 2" xfId="10683" xr:uid="{00000000-0005-0000-0000-0000B2290000}"/>
    <cellStyle name="40% - Accent2 21 2 2 2" xfId="10684" xr:uid="{00000000-0005-0000-0000-0000B3290000}"/>
    <cellStyle name="40% - Accent2 21 2 2 2 2" xfId="10685" xr:uid="{00000000-0005-0000-0000-0000B4290000}"/>
    <cellStyle name="40% - Accent2 21 2 2 3" xfId="10686" xr:uid="{00000000-0005-0000-0000-0000B5290000}"/>
    <cellStyle name="40% - Accent2 21 2 3" xfId="10687" xr:uid="{00000000-0005-0000-0000-0000B6290000}"/>
    <cellStyle name="40% - Accent2 21 2 3 2" xfId="10688" xr:uid="{00000000-0005-0000-0000-0000B7290000}"/>
    <cellStyle name="40% - Accent2 21 2 4" xfId="10689" xr:uid="{00000000-0005-0000-0000-0000B8290000}"/>
    <cellStyle name="40% - Accent2 21 3" xfId="10690" xr:uid="{00000000-0005-0000-0000-0000B9290000}"/>
    <cellStyle name="40% - Accent2 21 3 2" xfId="10691" xr:uid="{00000000-0005-0000-0000-0000BA290000}"/>
    <cellStyle name="40% - Accent2 21 3 2 2" xfId="10692" xr:uid="{00000000-0005-0000-0000-0000BB290000}"/>
    <cellStyle name="40% - Accent2 21 3 3" xfId="10693" xr:uid="{00000000-0005-0000-0000-0000BC290000}"/>
    <cellStyle name="40% - Accent2 21 4" xfId="10694" xr:uid="{00000000-0005-0000-0000-0000BD290000}"/>
    <cellStyle name="40% - Accent2 21 4 2" xfId="10695" xr:uid="{00000000-0005-0000-0000-0000BE290000}"/>
    <cellStyle name="40% - Accent2 21 5" xfId="10696" xr:uid="{00000000-0005-0000-0000-0000BF290000}"/>
    <cellStyle name="40% - Accent2 21_draft transactions report_052009_rvsd" xfId="10697" xr:uid="{00000000-0005-0000-0000-0000C0290000}"/>
    <cellStyle name="40% - Accent2 22" xfId="10698" xr:uid="{00000000-0005-0000-0000-0000C1290000}"/>
    <cellStyle name="40% - Accent2 22 2" xfId="10699" xr:uid="{00000000-0005-0000-0000-0000C2290000}"/>
    <cellStyle name="40% - Accent2 22 2 2" xfId="10700" xr:uid="{00000000-0005-0000-0000-0000C3290000}"/>
    <cellStyle name="40% - Accent2 22 2 2 2" xfId="10701" xr:uid="{00000000-0005-0000-0000-0000C4290000}"/>
    <cellStyle name="40% - Accent2 22 2 2 2 2" xfId="10702" xr:uid="{00000000-0005-0000-0000-0000C5290000}"/>
    <cellStyle name="40% - Accent2 22 2 2 3" xfId="10703" xr:uid="{00000000-0005-0000-0000-0000C6290000}"/>
    <cellStyle name="40% - Accent2 22 2 3" xfId="10704" xr:uid="{00000000-0005-0000-0000-0000C7290000}"/>
    <cellStyle name="40% - Accent2 22 2 3 2" xfId="10705" xr:uid="{00000000-0005-0000-0000-0000C8290000}"/>
    <cellStyle name="40% - Accent2 22 2 4" xfId="10706" xr:uid="{00000000-0005-0000-0000-0000C9290000}"/>
    <cellStyle name="40% - Accent2 22 3" xfId="10707" xr:uid="{00000000-0005-0000-0000-0000CA290000}"/>
    <cellStyle name="40% - Accent2 22 3 2" xfId="10708" xr:uid="{00000000-0005-0000-0000-0000CB290000}"/>
    <cellStyle name="40% - Accent2 22 3 2 2" xfId="10709" xr:uid="{00000000-0005-0000-0000-0000CC290000}"/>
    <cellStyle name="40% - Accent2 22 3 3" xfId="10710" xr:uid="{00000000-0005-0000-0000-0000CD290000}"/>
    <cellStyle name="40% - Accent2 22 4" xfId="10711" xr:uid="{00000000-0005-0000-0000-0000CE290000}"/>
    <cellStyle name="40% - Accent2 22 4 2" xfId="10712" xr:uid="{00000000-0005-0000-0000-0000CF290000}"/>
    <cellStyle name="40% - Accent2 22 5" xfId="10713" xr:uid="{00000000-0005-0000-0000-0000D0290000}"/>
    <cellStyle name="40% - Accent2 22_draft transactions report_052009_rvsd" xfId="10714" xr:uid="{00000000-0005-0000-0000-0000D1290000}"/>
    <cellStyle name="40% - Accent2 23" xfId="10715" xr:uid="{00000000-0005-0000-0000-0000D2290000}"/>
    <cellStyle name="40% - Accent2 23 2" xfId="10716" xr:uid="{00000000-0005-0000-0000-0000D3290000}"/>
    <cellStyle name="40% - Accent2 23 2 2" xfId="10717" xr:uid="{00000000-0005-0000-0000-0000D4290000}"/>
    <cellStyle name="40% - Accent2 23 2 2 2" xfId="10718" xr:uid="{00000000-0005-0000-0000-0000D5290000}"/>
    <cellStyle name="40% - Accent2 23 2 2 2 2" xfId="10719" xr:uid="{00000000-0005-0000-0000-0000D6290000}"/>
    <cellStyle name="40% - Accent2 23 2 2 3" xfId="10720" xr:uid="{00000000-0005-0000-0000-0000D7290000}"/>
    <cellStyle name="40% - Accent2 23 2 3" xfId="10721" xr:uid="{00000000-0005-0000-0000-0000D8290000}"/>
    <cellStyle name="40% - Accent2 23 2 3 2" xfId="10722" xr:uid="{00000000-0005-0000-0000-0000D9290000}"/>
    <cellStyle name="40% - Accent2 23 2 4" xfId="10723" xr:uid="{00000000-0005-0000-0000-0000DA290000}"/>
    <cellStyle name="40% - Accent2 23 3" xfId="10724" xr:uid="{00000000-0005-0000-0000-0000DB290000}"/>
    <cellStyle name="40% - Accent2 23 3 2" xfId="10725" xr:uid="{00000000-0005-0000-0000-0000DC290000}"/>
    <cellStyle name="40% - Accent2 23 3 2 2" xfId="10726" xr:uid="{00000000-0005-0000-0000-0000DD290000}"/>
    <cellStyle name="40% - Accent2 23 3 3" xfId="10727" xr:uid="{00000000-0005-0000-0000-0000DE290000}"/>
    <cellStyle name="40% - Accent2 23 4" xfId="10728" xr:uid="{00000000-0005-0000-0000-0000DF290000}"/>
    <cellStyle name="40% - Accent2 23 4 2" xfId="10729" xr:uid="{00000000-0005-0000-0000-0000E0290000}"/>
    <cellStyle name="40% - Accent2 23 5" xfId="10730" xr:uid="{00000000-0005-0000-0000-0000E1290000}"/>
    <cellStyle name="40% - Accent2 23_draft transactions report_052009_rvsd" xfId="10731" xr:uid="{00000000-0005-0000-0000-0000E2290000}"/>
    <cellStyle name="40% - Accent2 24" xfId="10732" xr:uid="{00000000-0005-0000-0000-0000E3290000}"/>
    <cellStyle name="40% - Accent2 24 2" xfId="10733" xr:uid="{00000000-0005-0000-0000-0000E4290000}"/>
    <cellStyle name="40% - Accent2 24 2 2" xfId="10734" xr:uid="{00000000-0005-0000-0000-0000E5290000}"/>
    <cellStyle name="40% - Accent2 24 2 2 2" xfId="10735" xr:uid="{00000000-0005-0000-0000-0000E6290000}"/>
    <cellStyle name="40% - Accent2 24 2 2 2 2" xfId="10736" xr:uid="{00000000-0005-0000-0000-0000E7290000}"/>
    <cellStyle name="40% - Accent2 24 2 2 3" xfId="10737" xr:uid="{00000000-0005-0000-0000-0000E8290000}"/>
    <cellStyle name="40% - Accent2 24 2 3" xfId="10738" xr:uid="{00000000-0005-0000-0000-0000E9290000}"/>
    <cellStyle name="40% - Accent2 24 2 3 2" xfId="10739" xr:uid="{00000000-0005-0000-0000-0000EA290000}"/>
    <cellStyle name="40% - Accent2 24 2 4" xfId="10740" xr:uid="{00000000-0005-0000-0000-0000EB290000}"/>
    <cellStyle name="40% - Accent2 24 3" xfId="10741" xr:uid="{00000000-0005-0000-0000-0000EC290000}"/>
    <cellStyle name="40% - Accent2 24 3 2" xfId="10742" xr:uid="{00000000-0005-0000-0000-0000ED290000}"/>
    <cellStyle name="40% - Accent2 24 3 2 2" xfId="10743" xr:uid="{00000000-0005-0000-0000-0000EE290000}"/>
    <cellStyle name="40% - Accent2 24 3 3" xfId="10744" xr:uid="{00000000-0005-0000-0000-0000EF290000}"/>
    <cellStyle name="40% - Accent2 24 4" xfId="10745" xr:uid="{00000000-0005-0000-0000-0000F0290000}"/>
    <cellStyle name="40% - Accent2 24 4 2" xfId="10746" xr:uid="{00000000-0005-0000-0000-0000F1290000}"/>
    <cellStyle name="40% - Accent2 24 5" xfId="10747" xr:uid="{00000000-0005-0000-0000-0000F2290000}"/>
    <cellStyle name="40% - Accent2 24_draft transactions report_052009_rvsd" xfId="10748" xr:uid="{00000000-0005-0000-0000-0000F3290000}"/>
    <cellStyle name="40% - Accent2 25" xfId="10749" xr:uid="{00000000-0005-0000-0000-0000F4290000}"/>
    <cellStyle name="40% - Accent2 25 2" xfId="10750" xr:uid="{00000000-0005-0000-0000-0000F5290000}"/>
    <cellStyle name="40% - Accent2 25 2 2" xfId="10751" xr:uid="{00000000-0005-0000-0000-0000F6290000}"/>
    <cellStyle name="40% - Accent2 25 2 2 2" xfId="10752" xr:uid="{00000000-0005-0000-0000-0000F7290000}"/>
    <cellStyle name="40% - Accent2 25 2 2 2 2" xfId="10753" xr:uid="{00000000-0005-0000-0000-0000F8290000}"/>
    <cellStyle name="40% - Accent2 25 2 2 3" xfId="10754" xr:uid="{00000000-0005-0000-0000-0000F9290000}"/>
    <cellStyle name="40% - Accent2 25 2 3" xfId="10755" xr:uid="{00000000-0005-0000-0000-0000FA290000}"/>
    <cellStyle name="40% - Accent2 25 2 3 2" xfId="10756" xr:uid="{00000000-0005-0000-0000-0000FB290000}"/>
    <cellStyle name="40% - Accent2 25 2 4" xfId="10757" xr:uid="{00000000-0005-0000-0000-0000FC290000}"/>
    <cellStyle name="40% - Accent2 25 3" xfId="10758" xr:uid="{00000000-0005-0000-0000-0000FD290000}"/>
    <cellStyle name="40% - Accent2 25 3 2" xfId="10759" xr:uid="{00000000-0005-0000-0000-0000FE290000}"/>
    <cellStyle name="40% - Accent2 25 3 2 2" xfId="10760" xr:uid="{00000000-0005-0000-0000-0000FF290000}"/>
    <cellStyle name="40% - Accent2 25 3 3" xfId="10761" xr:uid="{00000000-0005-0000-0000-0000002A0000}"/>
    <cellStyle name="40% - Accent2 25 4" xfId="10762" xr:uid="{00000000-0005-0000-0000-0000012A0000}"/>
    <cellStyle name="40% - Accent2 25 4 2" xfId="10763" xr:uid="{00000000-0005-0000-0000-0000022A0000}"/>
    <cellStyle name="40% - Accent2 25 5" xfId="10764" xr:uid="{00000000-0005-0000-0000-0000032A0000}"/>
    <cellStyle name="40% - Accent2 25_draft transactions report_052009_rvsd" xfId="10765" xr:uid="{00000000-0005-0000-0000-0000042A0000}"/>
    <cellStyle name="40% - Accent2 26" xfId="10766" xr:uid="{00000000-0005-0000-0000-0000052A0000}"/>
    <cellStyle name="40% - Accent2 26 2" xfId="10767" xr:uid="{00000000-0005-0000-0000-0000062A0000}"/>
    <cellStyle name="40% - Accent2 26 2 2" xfId="10768" xr:uid="{00000000-0005-0000-0000-0000072A0000}"/>
    <cellStyle name="40% - Accent2 26 2 2 2" xfId="10769" xr:uid="{00000000-0005-0000-0000-0000082A0000}"/>
    <cellStyle name="40% - Accent2 26 2 2 2 2" xfId="10770" xr:uid="{00000000-0005-0000-0000-0000092A0000}"/>
    <cellStyle name="40% - Accent2 26 2 2 3" xfId="10771" xr:uid="{00000000-0005-0000-0000-00000A2A0000}"/>
    <cellStyle name="40% - Accent2 26 2 3" xfId="10772" xr:uid="{00000000-0005-0000-0000-00000B2A0000}"/>
    <cellStyle name="40% - Accent2 26 2 3 2" xfId="10773" xr:uid="{00000000-0005-0000-0000-00000C2A0000}"/>
    <cellStyle name="40% - Accent2 26 2 4" xfId="10774" xr:uid="{00000000-0005-0000-0000-00000D2A0000}"/>
    <cellStyle name="40% - Accent2 26 3" xfId="10775" xr:uid="{00000000-0005-0000-0000-00000E2A0000}"/>
    <cellStyle name="40% - Accent2 26 3 2" xfId="10776" xr:uid="{00000000-0005-0000-0000-00000F2A0000}"/>
    <cellStyle name="40% - Accent2 26 3 2 2" xfId="10777" xr:uid="{00000000-0005-0000-0000-0000102A0000}"/>
    <cellStyle name="40% - Accent2 26 3 3" xfId="10778" xr:uid="{00000000-0005-0000-0000-0000112A0000}"/>
    <cellStyle name="40% - Accent2 26 4" xfId="10779" xr:uid="{00000000-0005-0000-0000-0000122A0000}"/>
    <cellStyle name="40% - Accent2 26 4 2" xfId="10780" xr:uid="{00000000-0005-0000-0000-0000132A0000}"/>
    <cellStyle name="40% - Accent2 26 5" xfId="10781" xr:uid="{00000000-0005-0000-0000-0000142A0000}"/>
    <cellStyle name="40% - Accent2 26_draft transactions report_052009_rvsd" xfId="10782" xr:uid="{00000000-0005-0000-0000-0000152A0000}"/>
    <cellStyle name="40% - Accent2 27" xfId="10783" xr:uid="{00000000-0005-0000-0000-0000162A0000}"/>
    <cellStyle name="40% - Accent2 27 2" xfId="10784" xr:uid="{00000000-0005-0000-0000-0000172A0000}"/>
    <cellStyle name="40% - Accent2 27 2 2" xfId="10785" xr:uid="{00000000-0005-0000-0000-0000182A0000}"/>
    <cellStyle name="40% - Accent2 27 2 2 2" xfId="10786" xr:uid="{00000000-0005-0000-0000-0000192A0000}"/>
    <cellStyle name="40% - Accent2 27 2 2 2 2" xfId="10787" xr:uid="{00000000-0005-0000-0000-00001A2A0000}"/>
    <cellStyle name="40% - Accent2 27 2 2 3" xfId="10788" xr:uid="{00000000-0005-0000-0000-00001B2A0000}"/>
    <cellStyle name="40% - Accent2 27 2 3" xfId="10789" xr:uid="{00000000-0005-0000-0000-00001C2A0000}"/>
    <cellStyle name="40% - Accent2 27 2 3 2" xfId="10790" xr:uid="{00000000-0005-0000-0000-00001D2A0000}"/>
    <cellStyle name="40% - Accent2 27 2 4" xfId="10791" xr:uid="{00000000-0005-0000-0000-00001E2A0000}"/>
    <cellStyle name="40% - Accent2 27 3" xfId="10792" xr:uid="{00000000-0005-0000-0000-00001F2A0000}"/>
    <cellStyle name="40% - Accent2 27 3 2" xfId="10793" xr:uid="{00000000-0005-0000-0000-0000202A0000}"/>
    <cellStyle name="40% - Accent2 27 3 2 2" xfId="10794" xr:uid="{00000000-0005-0000-0000-0000212A0000}"/>
    <cellStyle name="40% - Accent2 27 3 3" xfId="10795" xr:uid="{00000000-0005-0000-0000-0000222A0000}"/>
    <cellStyle name="40% - Accent2 27 4" xfId="10796" xr:uid="{00000000-0005-0000-0000-0000232A0000}"/>
    <cellStyle name="40% - Accent2 27 4 2" xfId="10797" xr:uid="{00000000-0005-0000-0000-0000242A0000}"/>
    <cellStyle name="40% - Accent2 27 5" xfId="10798" xr:uid="{00000000-0005-0000-0000-0000252A0000}"/>
    <cellStyle name="40% - Accent2 27_draft transactions report_052009_rvsd" xfId="10799" xr:uid="{00000000-0005-0000-0000-0000262A0000}"/>
    <cellStyle name="40% - Accent2 28" xfId="10800" xr:uid="{00000000-0005-0000-0000-0000272A0000}"/>
    <cellStyle name="40% - Accent2 28 2" xfId="10801" xr:uid="{00000000-0005-0000-0000-0000282A0000}"/>
    <cellStyle name="40% - Accent2 28 2 2" xfId="10802" xr:uid="{00000000-0005-0000-0000-0000292A0000}"/>
    <cellStyle name="40% - Accent2 28 2 2 2" xfId="10803" xr:uid="{00000000-0005-0000-0000-00002A2A0000}"/>
    <cellStyle name="40% - Accent2 28 2 2 2 2" xfId="10804" xr:uid="{00000000-0005-0000-0000-00002B2A0000}"/>
    <cellStyle name="40% - Accent2 28 2 2 3" xfId="10805" xr:uid="{00000000-0005-0000-0000-00002C2A0000}"/>
    <cellStyle name="40% - Accent2 28 2 3" xfId="10806" xr:uid="{00000000-0005-0000-0000-00002D2A0000}"/>
    <cellStyle name="40% - Accent2 28 2 3 2" xfId="10807" xr:uid="{00000000-0005-0000-0000-00002E2A0000}"/>
    <cellStyle name="40% - Accent2 28 2 4" xfId="10808" xr:uid="{00000000-0005-0000-0000-00002F2A0000}"/>
    <cellStyle name="40% - Accent2 28 3" xfId="10809" xr:uid="{00000000-0005-0000-0000-0000302A0000}"/>
    <cellStyle name="40% - Accent2 28 3 2" xfId="10810" xr:uid="{00000000-0005-0000-0000-0000312A0000}"/>
    <cellStyle name="40% - Accent2 28 3 2 2" xfId="10811" xr:uid="{00000000-0005-0000-0000-0000322A0000}"/>
    <cellStyle name="40% - Accent2 28 3 3" xfId="10812" xr:uid="{00000000-0005-0000-0000-0000332A0000}"/>
    <cellStyle name="40% - Accent2 28 4" xfId="10813" xr:uid="{00000000-0005-0000-0000-0000342A0000}"/>
    <cellStyle name="40% - Accent2 28 4 2" xfId="10814" xr:uid="{00000000-0005-0000-0000-0000352A0000}"/>
    <cellStyle name="40% - Accent2 28 5" xfId="10815" xr:uid="{00000000-0005-0000-0000-0000362A0000}"/>
    <cellStyle name="40% - Accent2 28_draft transactions report_052009_rvsd" xfId="10816" xr:uid="{00000000-0005-0000-0000-0000372A0000}"/>
    <cellStyle name="40% - Accent2 29" xfId="10817" xr:uid="{00000000-0005-0000-0000-0000382A0000}"/>
    <cellStyle name="40% - Accent2 29 2" xfId="10818" xr:uid="{00000000-0005-0000-0000-0000392A0000}"/>
    <cellStyle name="40% - Accent2 29 2 2" xfId="10819" xr:uid="{00000000-0005-0000-0000-00003A2A0000}"/>
    <cellStyle name="40% - Accent2 29 2 2 2" xfId="10820" xr:uid="{00000000-0005-0000-0000-00003B2A0000}"/>
    <cellStyle name="40% - Accent2 29 2 2 2 2" xfId="10821" xr:uid="{00000000-0005-0000-0000-00003C2A0000}"/>
    <cellStyle name="40% - Accent2 29 2 2 3" xfId="10822" xr:uid="{00000000-0005-0000-0000-00003D2A0000}"/>
    <cellStyle name="40% - Accent2 29 2 3" xfId="10823" xr:uid="{00000000-0005-0000-0000-00003E2A0000}"/>
    <cellStyle name="40% - Accent2 29 2 3 2" xfId="10824" xr:uid="{00000000-0005-0000-0000-00003F2A0000}"/>
    <cellStyle name="40% - Accent2 29 2 4" xfId="10825" xr:uid="{00000000-0005-0000-0000-0000402A0000}"/>
    <cellStyle name="40% - Accent2 29 3" xfId="10826" xr:uid="{00000000-0005-0000-0000-0000412A0000}"/>
    <cellStyle name="40% - Accent2 29 3 2" xfId="10827" xr:uid="{00000000-0005-0000-0000-0000422A0000}"/>
    <cellStyle name="40% - Accent2 29 3 2 2" xfId="10828" xr:uid="{00000000-0005-0000-0000-0000432A0000}"/>
    <cellStyle name="40% - Accent2 29 3 3" xfId="10829" xr:uid="{00000000-0005-0000-0000-0000442A0000}"/>
    <cellStyle name="40% - Accent2 29 4" xfId="10830" xr:uid="{00000000-0005-0000-0000-0000452A0000}"/>
    <cellStyle name="40% - Accent2 29 4 2" xfId="10831" xr:uid="{00000000-0005-0000-0000-0000462A0000}"/>
    <cellStyle name="40% - Accent2 29 5" xfId="10832" xr:uid="{00000000-0005-0000-0000-0000472A0000}"/>
    <cellStyle name="40% - Accent2 29_draft transactions report_052009_rvsd" xfId="10833" xr:uid="{00000000-0005-0000-0000-0000482A0000}"/>
    <cellStyle name="40% - Accent2 3" xfId="10834" xr:uid="{00000000-0005-0000-0000-0000492A0000}"/>
    <cellStyle name="40% - Accent2 3 2" xfId="10835" xr:uid="{00000000-0005-0000-0000-00004A2A0000}"/>
    <cellStyle name="40% - Accent2 3 2 2" xfId="10836" xr:uid="{00000000-0005-0000-0000-00004B2A0000}"/>
    <cellStyle name="40% - Accent2 3 2 2 2" xfId="10837" xr:uid="{00000000-0005-0000-0000-00004C2A0000}"/>
    <cellStyle name="40% - Accent2 3 2 2 2 2" xfId="10838" xr:uid="{00000000-0005-0000-0000-00004D2A0000}"/>
    <cellStyle name="40% - Accent2 3 2 2 2 2 2" xfId="10839" xr:uid="{00000000-0005-0000-0000-00004E2A0000}"/>
    <cellStyle name="40% - Accent2 3 2 2 2 3" xfId="10840" xr:uid="{00000000-0005-0000-0000-00004F2A0000}"/>
    <cellStyle name="40% - Accent2 3 2 2 3" xfId="10841" xr:uid="{00000000-0005-0000-0000-0000502A0000}"/>
    <cellStyle name="40% - Accent2 3 2 2 3 2" xfId="10842" xr:uid="{00000000-0005-0000-0000-0000512A0000}"/>
    <cellStyle name="40% - Accent2 3 2 2 4" xfId="10843" xr:uid="{00000000-0005-0000-0000-0000522A0000}"/>
    <cellStyle name="40% - Accent2 3 2 3" xfId="10844" xr:uid="{00000000-0005-0000-0000-0000532A0000}"/>
    <cellStyle name="40% - Accent2 3 2 3 2" xfId="10845" xr:uid="{00000000-0005-0000-0000-0000542A0000}"/>
    <cellStyle name="40% - Accent2 3 2 3 2 2" xfId="10846" xr:uid="{00000000-0005-0000-0000-0000552A0000}"/>
    <cellStyle name="40% - Accent2 3 2 3 3" xfId="10847" xr:uid="{00000000-0005-0000-0000-0000562A0000}"/>
    <cellStyle name="40% - Accent2 3 2 4" xfId="10848" xr:uid="{00000000-0005-0000-0000-0000572A0000}"/>
    <cellStyle name="40% - Accent2 3 2 4 2" xfId="10849" xr:uid="{00000000-0005-0000-0000-0000582A0000}"/>
    <cellStyle name="40% - Accent2 3 2 5" xfId="10850" xr:uid="{00000000-0005-0000-0000-0000592A0000}"/>
    <cellStyle name="40% - Accent2 3 2_draft transactions report_052009_rvsd" xfId="10851" xr:uid="{00000000-0005-0000-0000-00005A2A0000}"/>
    <cellStyle name="40% - Accent2 3 3" xfId="10852" xr:uid="{00000000-0005-0000-0000-00005B2A0000}"/>
    <cellStyle name="40% - Accent2 3 3 2" xfId="10853" xr:uid="{00000000-0005-0000-0000-00005C2A0000}"/>
    <cellStyle name="40% - Accent2 3 3 2 2" xfId="10854" xr:uid="{00000000-0005-0000-0000-00005D2A0000}"/>
    <cellStyle name="40% - Accent2 3 3 2 2 2" xfId="10855" xr:uid="{00000000-0005-0000-0000-00005E2A0000}"/>
    <cellStyle name="40% - Accent2 3 3 2 3" xfId="10856" xr:uid="{00000000-0005-0000-0000-00005F2A0000}"/>
    <cellStyle name="40% - Accent2 3 3 3" xfId="10857" xr:uid="{00000000-0005-0000-0000-0000602A0000}"/>
    <cellStyle name="40% - Accent2 3 3 3 2" xfId="10858" xr:uid="{00000000-0005-0000-0000-0000612A0000}"/>
    <cellStyle name="40% - Accent2 3 3 4" xfId="10859" xr:uid="{00000000-0005-0000-0000-0000622A0000}"/>
    <cellStyle name="40% - Accent2 3 4" xfId="10860" xr:uid="{00000000-0005-0000-0000-0000632A0000}"/>
    <cellStyle name="40% - Accent2 3 4 2" xfId="10861" xr:uid="{00000000-0005-0000-0000-0000642A0000}"/>
    <cellStyle name="40% - Accent2 3 4 2 2" xfId="10862" xr:uid="{00000000-0005-0000-0000-0000652A0000}"/>
    <cellStyle name="40% - Accent2 3 4 3" xfId="10863" xr:uid="{00000000-0005-0000-0000-0000662A0000}"/>
    <cellStyle name="40% - Accent2 3 5" xfId="10864" xr:uid="{00000000-0005-0000-0000-0000672A0000}"/>
    <cellStyle name="40% - Accent2 3 5 2" xfId="10865" xr:uid="{00000000-0005-0000-0000-0000682A0000}"/>
    <cellStyle name="40% - Accent2 3 6" xfId="10866" xr:uid="{00000000-0005-0000-0000-0000692A0000}"/>
    <cellStyle name="40% - Accent2 3_draft transactions report_052009_rvsd" xfId="10867" xr:uid="{00000000-0005-0000-0000-00006A2A0000}"/>
    <cellStyle name="40% - Accent2 30" xfId="10868" xr:uid="{00000000-0005-0000-0000-00006B2A0000}"/>
    <cellStyle name="40% - Accent2 30 2" xfId="10869" xr:uid="{00000000-0005-0000-0000-00006C2A0000}"/>
    <cellStyle name="40% - Accent2 30 2 2" xfId="10870" xr:uid="{00000000-0005-0000-0000-00006D2A0000}"/>
    <cellStyle name="40% - Accent2 30 2 2 2" xfId="10871" xr:uid="{00000000-0005-0000-0000-00006E2A0000}"/>
    <cellStyle name="40% - Accent2 30 2 2 2 2" xfId="10872" xr:uid="{00000000-0005-0000-0000-00006F2A0000}"/>
    <cellStyle name="40% - Accent2 30 2 2 3" xfId="10873" xr:uid="{00000000-0005-0000-0000-0000702A0000}"/>
    <cellStyle name="40% - Accent2 30 2 3" xfId="10874" xr:uid="{00000000-0005-0000-0000-0000712A0000}"/>
    <cellStyle name="40% - Accent2 30 2 3 2" xfId="10875" xr:uid="{00000000-0005-0000-0000-0000722A0000}"/>
    <cellStyle name="40% - Accent2 30 2 4" xfId="10876" xr:uid="{00000000-0005-0000-0000-0000732A0000}"/>
    <cellStyle name="40% - Accent2 30 3" xfId="10877" xr:uid="{00000000-0005-0000-0000-0000742A0000}"/>
    <cellStyle name="40% - Accent2 30 3 2" xfId="10878" xr:uid="{00000000-0005-0000-0000-0000752A0000}"/>
    <cellStyle name="40% - Accent2 30 3 2 2" xfId="10879" xr:uid="{00000000-0005-0000-0000-0000762A0000}"/>
    <cellStyle name="40% - Accent2 30 3 3" xfId="10880" xr:uid="{00000000-0005-0000-0000-0000772A0000}"/>
    <cellStyle name="40% - Accent2 30 4" xfId="10881" xr:uid="{00000000-0005-0000-0000-0000782A0000}"/>
    <cellStyle name="40% - Accent2 30 4 2" xfId="10882" xr:uid="{00000000-0005-0000-0000-0000792A0000}"/>
    <cellStyle name="40% - Accent2 30 5" xfId="10883" xr:uid="{00000000-0005-0000-0000-00007A2A0000}"/>
    <cellStyle name="40% - Accent2 30_draft transactions report_052009_rvsd" xfId="10884" xr:uid="{00000000-0005-0000-0000-00007B2A0000}"/>
    <cellStyle name="40% - Accent2 31" xfId="10885" xr:uid="{00000000-0005-0000-0000-00007C2A0000}"/>
    <cellStyle name="40% - Accent2 31 2" xfId="10886" xr:uid="{00000000-0005-0000-0000-00007D2A0000}"/>
    <cellStyle name="40% - Accent2 31 2 2" xfId="10887" xr:uid="{00000000-0005-0000-0000-00007E2A0000}"/>
    <cellStyle name="40% - Accent2 31 2 2 2" xfId="10888" xr:uid="{00000000-0005-0000-0000-00007F2A0000}"/>
    <cellStyle name="40% - Accent2 31 2 2 2 2" xfId="10889" xr:uid="{00000000-0005-0000-0000-0000802A0000}"/>
    <cellStyle name="40% - Accent2 31 2 2 3" xfId="10890" xr:uid="{00000000-0005-0000-0000-0000812A0000}"/>
    <cellStyle name="40% - Accent2 31 2 3" xfId="10891" xr:uid="{00000000-0005-0000-0000-0000822A0000}"/>
    <cellStyle name="40% - Accent2 31 2 3 2" xfId="10892" xr:uid="{00000000-0005-0000-0000-0000832A0000}"/>
    <cellStyle name="40% - Accent2 31 2 4" xfId="10893" xr:uid="{00000000-0005-0000-0000-0000842A0000}"/>
    <cellStyle name="40% - Accent2 31 3" xfId="10894" xr:uid="{00000000-0005-0000-0000-0000852A0000}"/>
    <cellStyle name="40% - Accent2 31 3 2" xfId="10895" xr:uid="{00000000-0005-0000-0000-0000862A0000}"/>
    <cellStyle name="40% - Accent2 31 3 2 2" xfId="10896" xr:uid="{00000000-0005-0000-0000-0000872A0000}"/>
    <cellStyle name="40% - Accent2 31 3 3" xfId="10897" xr:uid="{00000000-0005-0000-0000-0000882A0000}"/>
    <cellStyle name="40% - Accent2 31 4" xfId="10898" xr:uid="{00000000-0005-0000-0000-0000892A0000}"/>
    <cellStyle name="40% - Accent2 31 4 2" xfId="10899" xr:uid="{00000000-0005-0000-0000-00008A2A0000}"/>
    <cellStyle name="40% - Accent2 31 5" xfId="10900" xr:uid="{00000000-0005-0000-0000-00008B2A0000}"/>
    <cellStyle name="40% - Accent2 31_draft transactions report_052009_rvsd" xfId="10901" xr:uid="{00000000-0005-0000-0000-00008C2A0000}"/>
    <cellStyle name="40% - Accent2 32" xfId="10902" xr:uid="{00000000-0005-0000-0000-00008D2A0000}"/>
    <cellStyle name="40% - Accent2 32 2" xfId="10903" xr:uid="{00000000-0005-0000-0000-00008E2A0000}"/>
    <cellStyle name="40% - Accent2 32 2 2" xfId="10904" xr:uid="{00000000-0005-0000-0000-00008F2A0000}"/>
    <cellStyle name="40% - Accent2 32 2 2 2" xfId="10905" xr:uid="{00000000-0005-0000-0000-0000902A0000}"/>
    <cellStyle name="40% - Accent2 32 2 2 2 2" xfId="10906" xr:uid="{00000000-0005-0000-0000-0000912A0000}"/>
    <cellStyle name="40% - Accent2 32 2 2 3" xfId="10907" xr:uid="{00000000-0005-0000-0000-0000922A0000}"/>
    <cellStyle name="40% - Accent2 32 2 3" xfId="10908" xr:uid="{00000000-0005-0000-0000-0000932A0000}"/>
    <cellStyle name="40% - Accent2 32 2 3 2" xfId="10909" xr:uid="{00000000-0005-0000-0000-0000942A0000}"/>
    <cellStyle name="40% - Accent2 32 2 4" xfId="10910" xr:uid="{00000000-0005-0000-0000-0000952A0000}"/>
    <cellStyle name="40% - Accent2 32 3" xfId="10911" xr:uid="{00000000-0005-0000-0000-0000962A0000}"/>
    <cellStyle name="40% - Accent2 32 3 2" xfId="10912" xr:uid="{00000000-0005-0000-0000-0000972A0000}"/>
    <cellStyle name="40% - Accent2 32 3 2 2" xfId="10913" xr:uid="{00000000-0005-0000-0000-0000982A0000}"/>
    <cellStyle name="40% - Accent2 32 3 3" xfId="10914" xr:uid="{00000000-0005-0000-0000-0000992A0000}"/>
    <cellStyle name="40% - Accent2 32 4" xfId="10915" xr:uid="{00000000-0005-0000-0000-00009A2A0000}"/>
    <cellStyle name="40% - Accent2 32 4 2" xfId="10916" xr:uid="{00000000-0005-0000-0000-00009B2A0000}"/>
    <cellStyle name="40% - Accent2 32 5" xfId="10917" xr:uid="{00000000-0005-0000-0000-00009C2A0000}"/>
    <cellStyle name="40% - Accent2 32_draft transactions report_052009_rvsd" xfId="10918" xr:uid="{00000000-0005-0000-0000-00009D2A0000}"/>
    <cellStyle name="40% - Accent2 33" xfId="10919" xr:uid="{00000000-0005-0000-0000-00009E2A0000}"/>
    <cellStyle name="40% - Accent2 33 2" xfId="10920" xr:uid="{00000000-0005-0000-0000-00009F2A0000}"/>
    <cellStyle name="40% - Accent2 33 2 2" xfId="10921" xr:uid="{00000000-0005-0000-0000-0000A02A0000}"/>
    <cellStyle name="40% - Accent2 33 2 2 2" xfId="10922" xr:uid="{00000000-0005-0000-0000-0000A12A0000}"/>
    <cellStyle name="40% - Accent2 33 2 3" xfId="10923" xr:uid="{00000000-0005-0000-0000-0000A22A0000}"/>
    <cellStyle name="40% - Accent2 33 3" xfId="10924" xr:uid="{00000000-0005-0000-0000-0000A32A0000}"/>
    <cellStyle name="40% - Accent2 33 3 2" xfId="10925" xr:uid="{00000000-0005-0000-0000-0000A42A0000}"/>
    <cellStyle name="40% - Accent2 33 4" xfId="10926" xr:uid="{00000000-0005-0000-0000-0000A52A0000}"/>
    <cellStyle name="40% - Accent2 34" xfId="10927" xr:uid="{00000000-0005-0000-0000-0000A62A0000}"/>
    <cellStyle name="40% - Accent2 34 2" xfId="10928" xr:uid="{00000000-0005-0000-0000-0000A72A0000}"/>
    <cellStyle name="40% - Accent2 34 2 2" xfId="10929" xr:uid="{00000000-0005-0000-0000-0000A82A0000}"/>
    <cellStyle name="40% - Accent2 34 2 2 2" xfId="10930" xr:uid="{00000000-0005-0000-0000-0000A92A0000}"/>
    <cellStyle name="40% - Accent2 34 2 3" xfId="10931" xr:uid="{00000000-0005-0000-0000-0000AA2A0000}"/>
    <cellStyle name="40% - Accent2 34 3" xfId="10932" xr:uid="{00000000-0005-0000-0000-0000AB2A0000}"/>
    <cellStyle name="40% - Accent2 34 3 2" xfId="10933" xr:uid="{00000000-0005-0000-0000-0000AC2A0000}"/>
    <cellStyle name="40% - Accent2 34 4" xfId="10934" xr:uid="{00000000-0005-0000-0000-0000AD2A0000}"/>
    <cellStyle name="40% - Accent2 35" xfId="10935" xr:uid="{00000000-0005-0000-0000-0000AE2A0000}"/>
    <cellStyle name="40% - Accent2 35 2" xfId="10936" xr:uid="{00000000-0005-0000-0000-0000AF2A0000}"/>
    <cellStyle name="40% - Accent2 35 2 2" xfId="10937" xr:uid="{00000000-0005-0000-0000-0000B02A0000}"/>
    <cellStyle name="40% - Accent2 35 2 2 2" xfId="10938" xr:uid="{00000000-0005-0000-0000-0000B12A0000}"/>
    <cellStyle name="40% - Accent2 35 2 3" xfId="10939" xr:uid="{00000000-0005-0000-0000-0000B22A0000}"/>
    <cellStyle name="40% - Accent2 35 3" xfId="10940" xr:uid="{00000000-0005-0000-0000-0000B32A0000}"/>
    <cellStyle name="40% - Accent2 35 3 2" xfId="10941" xr:uid="{00000000-0005-0000-0000-0000B42A0000}"/>
    <cellStyle name="40% - Accent2 35 4" xfId="10942" xr:uid="{00000000-0005-0000-0000-0000B52A0000}"/>
    <cellStyle name="40% - Accent2 36" xfId="10943" xr:uid="{00000000-0005-0000-0000-0000B62A0000}"/>
    <cellStyle name="40% - Accent2 36 2" xfId="10944" xr:uid="{00000000-0005-0000-0000-0000B72A0000}"/>
    <cellStyle name="40% - Accent2 36 2 2" xfId="10945" xr:uid="{00000000-0005-0000-0000-0000B82A0000}"/>
    <cellStyle name="40% - Accent2 36 2 2 2" xfId="10946" xr:uid="{00000000-0005-0000-0000-0000B92A0000}"/>
    <cellStyle name="40% - Accent2 36 2 3" xfId="10947" xr:uid="{00000000-0005-0000-0000-0000BA2A0000}"/>
    <cellStyle name="40% - Accent2 36 3" xfId="10948" xr:uid="{00000000-0005-0000-0000-0000BB2A0000}"/>
    <cellStyle name="40% - Accent2 36 3 2" xfId="10949" xr:uid="{00000000-0005-0000-0000-0000BC2A0000}"/>
    <cellStyle name="40% - Accent2 36 4" xfId="10950" xr:uid="{00000000-0005-0000-0000-0000BD2A0000}"/>
    <cellStyle name="40% - Accent2 37" xfId="10951" xr:uid="{00000000-0005-0000-0000-0000BE2A0000}"/>
    <cellStyle name="40% - Accent2 37 2" xfId="10952" xr:uid="{00000000-0005-0000-0000-0000BF2A0000}"/>
    <cellStyle name="40% - Accent2 37 2 2" xfId="10953" xr:uid="{00000000-0005-0000-0000-0000C02A0000}"/>
    <cellStyle name="40% - Accent2 37 2 2 2" xfId="10954" xr:uid="{00000000-0005-0000-0000-0000C12A0000}"/>
    <cellStyle name="40% - Accent2 37 2 3" xfId="10955" xr:uid="{00000000-0005-0000-0000-0000C22A0000}"/>
    <cellStyle name="40% - Accent2 37 3" xfId="10956" xr:uid="{00000000-0005-0000-0000-0000C32A0000}"/>
    <cellStyle name="40% - Accent2 37 3 2" xfId="10957" xr:uid="{00000000-0005-0000-0000-0000C42A0000}"/>
    <cellStyle name="40% - Accent2 37 4" xfId="10958" xr:uid="{00000000-0005-0000-0000-0000C52A0000}"/>
    <cellStyle name="40% - Accent2 38" xfId="10959" xr:uid="{00000000-0005-0000-0000-0000C62A0000}"/>
    <cellStyle name="40% - Accent2 38 2" xfId="10960" xr:uid="{00000000-0005-0000-0000-0000C72A0000}"/>
    <cellStyle name="40% - Accent2 38 2 2" xfId="10961" xr:uid="{00000000-0005-0000-0000-0000C82A0000}"/>
    <cellStyle name="40% - Accent2 38 2 2 2" xfId="10962" xr:uid="{00000000-0005-0000-0000-0000C92A0000}"/>
    <cellStyle name="40% - Accent2 38 2 3" xfId="10963" xr:uid="{00000000-0005-0000-0000-0000CA2A0000}"/>
    <cellStyle name="40% - Accent2 38 3" xfId="10964" xr:uid="{00000000-0005-0000-0000-0000CB2A0000}"/>
    <cellStyle name="40% - Accent2 38 3 2" xfId="10965" xr:uid="{00000000-0005-0000-0000-0000CC2A0000}"/>
    <cellStyle name="40% - Accent2 38 4" xfId="10966" xr:uid="{00000000-0005-0000-0000-0000CD2A0000}"/>
    <cellStyle name="40% - Accent2 39" xfId="10967" xr:uid="{00000000-0005-0000-0000-0000CE2A0000}"/>
    <cellStyle name="40% - Accent2 39 2" xfId="10968" xr:uid="{00000000-0005-0000-0000-0000CF2A0000}"/>
    <cellStyle name="40% - Accent2 39 2 2" xfId="10969" xr:uid="{00000000-0005-0000-0000-0000D02A0000}"/>
    <cellStyle name="40% - Accent2 39 2 2 2" xfId="10970" xr:uid="{00000000-0005-0000-0000-0000D12A0000}"/>
    <cellStyle name="40% - Accent2 39 2 3" xfId="10971" xr:uid="{00000000-0005-0000-0000-0000D22A0000}"/>
    <cellStyle name="40% - Accent2 39 3" xfId="10972" xr:uid="{00000000-0005-0000-0000-0000D32A0000}"/>
    <cellStyle name="40% - Accent2 39 3 2" xfId="10973" xr:uid="{00000000-0005-0000-0000-0000D42A0000}"/>
    <cellStyle name="40% - Accent2 39 4" xfId="10974" xr:uid="{00000000-0005-0000-0000-0000D52A0000}"/>
    <cellStyle name="40% - Accent2 4" xfId="10975" xr:uid="{00000000-0005-0000-0000-0000D62A0000}"/>
    <cellStyle name="40% - Accent2 4 2" xfId="10976" xr:uid="{00000000-0005-0000-0000-0000D72A0000}"/>
    <cellStyle name="40% - Accent2 4 2 2" xfId="10977" xr:uid="{00000000-0005-0000-0000-0000D82A0000}"/>
    <cellStyle name="40% - Accent2 4 2 2 2" xfId="10978" xr:uid="{00000000-0005-0000-0000-0000D92A0000}"/>
    <cellStyle name="40% - Accent2 4 2 2 2 2" xfId="10979" xr:uid="{00000000-0005-0000-0000-0000DA2A0000}"/>
    <cellStyle name="40% - Accent2 4 2 2 2 2 2" xfId="10980" xr:uid="{00000000-0005-0000-0000-0000DB2A0000}"/>
    <cellStyle name="40% - Accent2 4 2 2 2 3" xfId="10981" xr:uid="{00000000-0005-0000-0000-0000DC2A0000}"/>
    <cellStyle name="40% - Accent2 4 2 2 3" xfId="10982" xr:uid="{00000000-0005-0000-0000-0000DD2A0000}"/>
    <cellStyle name="40% - Accent2 4 2 2 3 2" xfId="10983" xr:uid="{00000000-0005-0000-0000-0000DE2A0000}"/>
    <cellStyle name="40% - Accent2 4 2 2 4" xfId="10984" xr:uid="{00000000-0005-0000-0000-0000DF2A0000}"/>
    <cellStyle name="40% - Accent2 4 2 3" xfId="10985" xr:uid="{00000000-0005-0000-0000-0000E02A0000}"/>
    <cellStyle name="40% - Accent2 4 2 3 2" xfId="10986" xr:uid="{00000000-0005-0000-0000-0000E12A0000}"/>
    <cellStyle name="40% - Accent2 4 2 3 2 2" xfId="10987" xr:uid="{00000000-0005-0000-0000-0000E22A0000}"/>
    <cellStyle name="40% - Accent2 4 2 3 3" xfId="10988" xr:uid="{00000000-0005-0000-0000-0000E32A0000}"/>
    <cellStyle name="40% - Accent2 4 2 4" xfId="10989" xr:uid="{00000000-0005-0000-0000-0000E42A0000}"/>
    <cellStyle name="40% - Accent2 4 2 4 2" xfId="10990" xr:uid="{00000000-0005-0000-0000-0000E52A0000}"/>
    <cellStyle name="40% - Accent2 4 2 5" xfId="10991" xr:uid="{00000000-0005-0000-0000-0000E62A0000}"/>
    <cellStyle name="40% - Accent2 4 2_draft transactions report_052009_rvsd" xfId="10992" xr:uid="{00000000-0005-0000-0000-0000E72A0000}"/>
    <cellStyle name="40% - Accent2 4 3" xfId="10993" xr:uid="{00000000-0005-0000-0000-0000E82A0000}"/>
    <cellStyle name="40% - Accent2 4 3 2" xfId="10994" xr:uid="{00000000-0005-0000-0000-0000E92A0000}"/>
    <cellStyle name="40% - Accent2 4 3 2 2" xfId="10995" xr:uid="{00000000-0005-0000-0000-0000EA2A0000}"/>
    <cellStyle name="40% - Accent2 4 3 2 2 2" xfId="10996" xr:uid="{00000000-0005-0000-0000-0000EB2A0000}"/>
    <cellStyle name="40% - Accent2 4 3 2 3" xfId="10997" xr:uid="{00000000-0005-0000-0000-0000EC2A0000}"/>
    <cellStyle name="40% - Accent2 4 3 3" xfId="10998" xr:uid="{00000000-0005-0000-0000-0000ED2A0000}"/>
    <cellStyle name="40% - Accent2 4 3 3 2" xfId="10999" xr:uid="{00000000-0005-0000-0000-0000EE2A0000}"/>
    <cellStyle name="40% - Accent2 4 3 4" xfId="11000" xr:uid="{00000000-0005-0000-0000-0000EF2A0000}"/>
    <cellStyle name="40% - Accent2 4 4" xfId="11001" xr:uid="{00000000-0005-0000-0000-0000F02A0000}"/>
    <cellStyle name="40% - Accent2 4 4 2" xfId="11002" xr:uid="{00000000-0005-0000-0000-0000F12A0000}"/>
    <cellStyle name="40% - Accent2 4 4 2 2" xfId="11003" xr:uid="{00000000-0005-0000-0000-0000F22A0000}"/>
    <cellStyle name="40% - Accent2 4 4 3" xfId="11004" xr:uid="{00000000-0005-0000-0000-0000F32A0000}"/>
    <cellStyle name="40% - Accent2 4 5" xfId="11005" xr:uid="{00000000-0005-0000-0000-0000F42A0000}"/>
    <cellStyle name="40% - Accent2 4 5 2" xfId="11006" xr:uid="{00000000-0005-0000-0000-0000F52A0000}"/>
    <cellStyle name="40% - Accent2 4 6" xfId="11007" xr:uid="{00000000-0005-0000-0000-0000F62A0000}"/>
    <cellStyle name="40% - Accent2 4_draft transactions report_052009_rvsd" xfId="11008" xr:uid="{00000000-0005-0000-0000-0000F72A0000}"/>
    <cellStyle name="40% - Accent2 40" xfId="11009" xr:uid="{00000000-0005-0000-0000-0000F82A0000}"/>
    <cellStyle name="40% - Accent2 40 2" xfId="11010" xr:uid="{00000000-0005-0000-0000-0000F92A0000}"/>
    <cellStyle name="40% - Accent2 40 2 2" xfId="11011" xr:uid="{00000000-0005-0000-0000-0000FA2A0000}"/>
    <cellStyle name="40% - Accent2 40 2 2 2" xfId="11012" xr:uid="{00000000-0005-0000-0000-0000FB2A0000}"/>
    <cellStyle name="40% - Accent2 40 2 3" xfId="11013" xr:uid="{00000000-0005-0000-0000-0000FC2A0000}"/>
    <cellStyle name="40% - Accent2 40 3" xfId="11014" xr:uid="{00000000-0005-0000-0000-0000FD2A0000}"/>
    <cellStyle name="40% - Accent2 40 3 2" xfId="11015" xr:uid="{00000000-0005-0000-0000-0000FE2A0000}"/>
    <cellStyle name="40% - Accent2 40 4" xfId="11016" xr:uid="{00000000-0005-0000-0000-0000FF2A0000}"/>
    <cellStyle name="40% - Accent2 41" xfId="11017" xr:uid="{00000000-0005-0000-0000-0000002B0000}"/>
    <cellStyle name="40% - Accent2 41 2" xfId="11018" xr:uid="{00000000-0005-0000-0000-0000012B0000}"/>
    <cellStyle name="40% - Accent2 41 2 2" xfId="11019" xr:uid="{00000000-0005-0000-0000-0000022B0000}"/>
    <cellStyle name="40% - Accent2 41 2 2 2" xfId="11020" xr:uid="{00000000-0005-0000-0000-0000032B0000}"/>
    <cellStyle name="40% - Accent2 41 2 3" xfId="11021" xr:uid="{00000000-0005-0000-0000-0000042B0000}"/>
    <cellStyle name="40% - Accent2 41 3" xfId="11022" xr:uid="{00000000-0005-0000-0000-0000052B0000}"/>
    <cellStyle name="40% - Accent2 41 3 2" xfId="11023" xr:uid="{00000000-0005-0000-0000-0000062B0000}"/>
    <cellStyle name="40% - Accent2 41 4" xfId="11024" xr:uid="{00000000-0005-0000-0000-0000072B0000}"/>
    <cellStyle name="40% - Accent2 42" xfId="11025" xr:uid="{00000000-0005-0000-0000-0000082B0000}"/>
    <cellStyle name="40% - Accent2 42 2" xfId="11026" xr:uid="{00000000-0005-0000-0000-0000092B0000}"/>
    <cellStyle name="40% - Accent2 42 2 2" xfId="11027" xr:uid="{00000000-0005-0000-0000-00000A2B0000}"/>
    <cellStyle name="40% - Accent2 42 2 2 2" xfId="11028" xr:uid="{00000000-0005-0000-0000-00000B2B0000}"/>
    <cellStyle name="40% - Accent2 42 2 3" xfId="11029" xr:uid="{00000000-0005-0000-0000-00000C2B0000}"/>
    <cellStyle name="40% - Accent2 42 3" xfId="11030" xr:uid="{00000000-0005-0000-0000-00000D2B0000}"/>
    <cellStyle name="40% - Accent2 42 3 2" xfId="11031" xr:uid="{00000000-0005-0000-0000-00000E2B0000}"/>
    <cellStyle name="40% - Accent2 42 4" xfId="11032" xr:uid="{00000000-0005-0000-0000-00000F2B0000}"/>
    <cellStyle name="40% - Accent2 43" xfId="11033" xr:uid="{00000000-0005-0000-0000-0000102B0000}"/>
    <cellStyle name="40% - Accent2 43 2" xfId="11034" xr:uid="{00000000-0005-0000-0000-0000112B0000}"/>
    <cellStyle name="40% - Accent2 43 2 2" xfId="11035" xr:uid="{00000000-0005-0000-0000-0000122B0000}"/>
    <cellStyle name="40% - Accent2 43 2 2 2" xfId="11036" xr:uid="{00000000-0005-0000-0000-0000132B0000}"/>
    <cellStyle name="40% - Accent2 43 2 3" xfId="11037" xr:uid="{00000000-0005-0000-0000-0000142B0000}"/>
    <cellStyle name="40% - Accent2 43 3" xfId="11038" xr:uid="{00000000-0005-0000-0000-0000152B0000}"/>
    <cellStyle name="40% - Accent2 43 3 2" xfId="11039" xr:uid="{00000000-0005-0000-0000-0000162B0000}"/>
    <cellStyle name="40% - Accent2 43 4" xfId="11040" xr:uid="{00000000-0005-0000-0000-0000172B0000}"/>
    <cellStyle name="40% - Accent2 44" xfId="11041" xr:uid="{00000000-0005-0000-0000-0000182B0000}"/>
    <cellStyle name="40% - Accent2 44 2" xfId="11042" xr:uid="{00000000-0005-0000-0000-0000192B0000}"/>
    <cellStyle name="40% - Accent2 44 2 2" xfId="11043" xr:uid="{00000000-0005-0000-0000-00001A2B0000}"/>
    <cellStyle name="40% - Accent2 44 2 2 2" xfId="11044" xr:uid="{00000000-0005-0000-0000-00001B2B0000}"/>
    <cellStyle name="40% - Accent2 44 2 3" xfId="11045" xr:uid="{00000000-0005-0000-0000-00001C2B0000}"/>
    <cellStyle name="40% - Accent2 44 3" xfId="11046" xr:uid="{00000000-0005-0000-0000-00001D2B0000}"/>
    <cellStyle name="40% - Accent2 44 3 2" xfId="11047" xr:uid="{00000000-0005-0000-0000-00001E2B0000}"/>
    <cellStyle name="40% - Accent2 44 4" xfId="11048" xr:uid="{00000000-0005-0000-0000-00001F2B0000}"/>
    <cellStyle name="40% - Accent2 45" xfId="11049" xr:uid="{00000000-0005-0000-0000-0000202B0000}"/>
    <cellStyle name="40% - Accent2 45 2" xfId="11050" xr:uid="{00000000-0005-0000-0000-0000212B0000}"/>
    <cellStyle name="40% - Accent2 45 2 2" xfId="11051" xr:uid="{00000000-0005-0000-0000-0000222B0000}"/>
    <cellStyle name="40% - Accent2 45 2 2 2" xfId="11052" xr:uid="{00000000-0005-0000-0000-0000232B0000}"/>
    <cellStyle name="40% - Accent2 45 2 3" xfId="11053" xr:uid="{00000000-0005-0000-0000-0000242B0000}"/>
    <cellStyle name="40% - Accent2 45 3" xfId="11054" xr:uid="{00000000-0005-0000-0000-0000252B0000}"/>
    <cellStyle name="40% - Accent2 45 3 2" xfId="11055" xr:uid="{00000000-0005-0000-0000-0000262B0000}"/>
    <cellStyle name="40% - Accent2 45 4" xfId="11056" xr:uid="{00000000-0005-0000-0000-0000272B0000}"/>
    <cellStyle name="40% - Accent2 46" xfId="11057" xr:uid="{00000000-0005-0000-0000-0000282B0000}"/>
    <cellStyle name="40% - Accent2 46 2" xfId="11058" xr:uid="{00000000-0005-0000-0000-0000292B0000}"/>
    <cellStyle name="40% - Accent2 46 2 2" xfId="11059" xr:uid="{00000000-0005-0000-0000-00002A2B0000}"/>
    <cellStyle name="40% - Accent2 46 2 2 2" xfId="11060" xr:uid="{00000000-0005-0000-0000-00002B2B0000}"/>
    <cellStyle name="40% - Accent2 46 2 3" xfId="11061" xr:uid="{00000000-0005-0000-0000-00002C2B0000}"/>
    <cellStyle name="40% - Accent2 46 3" xfId="11062" xr:uid="{00000000-0005-0000-0000-00002D2B0000}"/>
    <cellStyle name="40% - Accent2 46 3 2" xfId="11063" xr:uid="{00000000-0005-0000-0000-00002E2B0000}"/>
    <cellStyle name="40% - Accent2 46 4" xfId="11064" xr:uid="{00000000-0005-0000-0000-00002F2B0000}"/>
    <cellStyle name="40% - Accent2 47" xfId="11065" xr:uid="{00000000-0005-0000-0000-0000302B0000}"/>
    <cellStyle name="40% - Accent2 47 2" xfId="11066" xr:uid="{00000000-0005-0000-0000-0000312B0000}"/>
    <cellStyle name="40% - Accent2 47 2 2" xfId="11067" xr:uid="{00000000-0005-0000-0000-0000322B0000}"/>
    <cellStyle name="40% - Accent2 47 2 2 2" xfId="11068" xr:uid="{00000000-0005-0000-0000-0000332B0000}"/>
    <cellStyle name="40% - Accent2 47 2 3" xfId="11069" xr:uid="{00000000-0005-0000-0000-0000342B0000}"/>
    <cellStyle name="40% - Accent2 47 3" xfId="11070" xr:uid="{00000000-0005-0000-0000-0000352B0000}"/>
    <cellStyle name="40% - Accent2 47 3 2" xfId="11071" xr:uid="{00000000-0005-0000-0000-0000362B0000}"/>
    <cellStyle name="40% - Accent2 47 4" xfId="11072" xr:uid="{00000000-0005-0000-0000-0000372B0000}"/>
    <cellStyle name="40% - Accent2 48" xfId="11073" xr:uid="{00000000-0005-0000-0000-0000382B0000}"/>
    <cellStyle name="40% - Accent2 48 2" xfId="11074" xr:uid="{00000000-0005-0000-0000-0000392B0000}"/>
    <cellStyle name="40% - Accent2 48 2 2" xfId="11075" xr:uid="{00000000-0005-0000-0000-00003A2B0000}"/>
    <cellStyle name="40% - Accent2 48 2 2 2" xfId="11076" xr:uid="{00000000-0005-0000-0000-00003B2B0000}"/>
    <cellStyle name="40% - Accent2 48 2 3" xfId="11077" xr:uid="{00000000-0005-0000-0000-00003C2B0000}"/>
    <cellStyle name="40% - Accent2 48 3" xfId="11078" xr:uid="{00000000-0005-0000-0000-00003D2B0000}"/>
    <cellStyle name="40% - Accent2 48 3 2" xfId="11079" xr:uid="{00000000-0005-0000-0000-00003E2B0000}"/>
    <cellStyle name="40% - Accent2 48 4" xfId="11080" xr:uid="{00000000-0005-0000-0000-00003F2B0000}"/>
    <cellStyle name="40% - Accent2 49" xfId="11081" xr:uid="{00000000-0005-0000-0000-0000402B0000}"/>
    <cellStyle name="40% - Accent2 49 2" xfId="11082" xr:uid="{00000000-0005-0000-0000-0000412B0000}"/>
    <cellStyle name="40% - Accent2 49 2 2" xfId="11083" xr:uid="{00000000-0005-0000-0000-0000422B0000}"/>
    <cellStyle name="40% - Accent2 49 2 2 2" xfId="11084" xr:uid="{00000000-0005-0000-0000-0000432B0000}"/>
    <cellStyle name="40% - Accent2 49 2 3" xfId="11085" xr:uid="{00000000-0005-0000-0000-0000442B0000}"/>
    <cellStyle name="40% - Accent2 49 3" xfId="11086" xr:uid="{00000000-0005-0000-0000-0000452B0000}"/>
    <cellStyle name="40% - Accent2 49 3 2" xfId="11087" xr:uid="{00000000-0005-0000-0000-0000462B0000}"/>
    <cellStyle name="40% - Accent2 49 4" xfId="11088" xr:uid="{00000000-0005-0000-0000-0000472B0000}"/>
    <cellStyle name="40% - Accent2 5" xfId="11089" xr:uid="{00000000-0005-0000-0000-0000482B0000}"/>
    <cellStyle name="40% - Accent2 5 2" xfId="11090" xr:uid="{00000000-0005-0000-0000-0000492B0000}"/>
    <cellStyle name="40% - Accent2 5 2 2" xfId="11091" xr:uid="{00000000-0005-0000-0000-00004A2B0000}"/>
    <cellStyle name="40% - Accent2 5 2 2 2" xfId="11092" xr:uid="{00000000-0005-0000-0000-00004B2B0000}"/>
    <cellStyle name="40% - Accent2 5 2 2 2 2" xfId="11093" xr:uid="{00000000-0005-0000-0000-00004C2B0000}"/>
    <cellStyle name="40% - Accent2 5 2 2 2 2 2" xfId="11094" xr:uid="{00000000-0005-0000-0000-00004D2B0000}"/>
    <cellStyle name="40% - Accent2 5 2 2 2 3" xfId="11095" xr:uid="{00000000-0005-0000-0000-00004E2B0000}"/>
    <cellStyle name="40% - Accent2 5 2 2 3" xfId="11096" xr:uid="{00000000-0005-0000-0000-00004F2B0000}"/>
    <cellStyle name="40% - Accent2 5 2 2 3 2" xfId="11097" xr:uid="{00000000-0005-0000-0000-0000502B0000}"/>
    <cellStyle name="40% - Accent2 5 2 2 4" xfId="11098" xr:uid="{00000000-0005-0000-0000-0000512B0000}"/>
    <cellStyle name="40% - Accent2 5 2 3" xfId="11099" xr:uid="{00000000-0005-0000-0000-0000522B0000}"/>
    <cellStyle name="40% - Accent2 5 2 3 2" xfId="11100" xr:uid="{00000000-0005-0000-0000-0000532B0000}"/>
    <cellStyle name="40% - Accent2 5 2 3 2 2" xfId="11101" xr:uid="{00000000-0005-0000-0000-0000542B0000}"/>
    <cellStyle name="40% - Accent2 5 2 3 3" xfId="11102" xr:uid="{00000000-0005-0000-0000-0000552B0000}"/>
    <cellStyle name="40% - Accent2 5 2 4" xfId="11103" xr:uid="{00000000-0005-0000-0000-0000562B0000}"/>
    <cellStyle name="40% - Accent2 5 2 4 2" xfId="11104" xr:uid="{00000000-0005-0000-0000-0000572B0000}"/>
    <cellStyle name="40% - Accent2 5 2 5" xfId="11105" xr:uid="{00000000-0005-0000-0000-0000582B0000}"/>
    <cellStyle name="40% - Accent2 5 2_draft transactions report_052009_rvsd" xfId="11106" xr:uid="{00000000-0005-0000-0000-0000592B0000}"/>
    <cellStyle name="40% - Accent2 5 3" xfId="11107" xr:uid="{00000000-0005-0000-0000-00005A2B0000}"/>
    <cellStyle name="40% - Accent2 5 3 2" xfId="11108" xr:uid="{00000000-0005-0000-0000-00005B2B0000}"/>
    <cellStyle name="40% - Accent2 5 3 2 2" xfId="11109" xr:uid="{00000000-0005-0000-0000-00005C2B0000}"/>
    <cellStyle name="40% - Accent2 5 3 2 2 2" xfId="11110" xr:uid="{00000000-0005-0000-0000-00005D2B0000}"/>
    <cellStyle name="40% - Accent2 5 3 2 3" xfId="11111" xr:uid="{00000000-0005-0000-0000-00005E2B0000}"/>
    <cellStyle name="40% - Accent2 5 3 3" xfId="11112" xr:uid="{00000000-0005-0000-0000-00005F2B0000}"/>
    <cellStyle name="40% - Accent2 5 3 3 2" xfId="11113" xr:uid="{00000000-0005-0000-0000-0000602B0000}"/>
    <cellStyle name="40% - Accent2 5 3 4" xfId="11114" xr:uid="{00000000-0005-0000-0000-0000612B0000}"/>
    <cellStyle name="40% - Accent2 5 4" xfId="11115" xr:uid="{00000000-0005-0000-0000-0000622B0000}"/>
    <cellStyle name="40% - Accent2 5 4 2" xfId="11116" xr:uid="{00000000-0005-0000-0000-0000632B0000}"/>
    <cellStyle name="40% - Accent2 5 4 2 2" xfId="11117" xr:uid="{00000000-0005-0000-0000-0000642B0000}"/>
    <cellStyle name="40% - Accent2 5 4 3" xfId="11118" xr:uid="{00000000-0005-0000-0000-0000652B0000}"/>
    <cellStyle name="40% - Accent2 5 5" xfId="11119" xr:uid="{00000000-0005-0000-0000-0000662B0000}"/>
    <cellStyle name="40% - Accent2 5 5 2" xfId="11120" xr:uid="{00000000-0005-0000-0000-0000672B0000}"/>
    <cellStyle name="40% - Accent2 5 6" xfId="11121" xr:uid="{00000000-0005-0000-0000-0000682B0000}"/>
    <cellStyle name="40% - Accent2 5_draft transactions report_052009_rvsd" xfId="11122" xr:uid="{00000000-0005-0000-0000-0000692B0000}"/>
    <cellStyle name="40% - Accent2 50" xfId="11123" xr:uid="{00000000-0005-0000-0000-00006A2B0000}"/>
    <cellStyle name="40% - Accent2 50 2" xfId="11124" xr:uid="{00000000-0005-0000-0000-00006B2B0000}"/>
    <cellStyle name="40% - Accent2 50 2 2" xfId="11125" xr:uid="{00000000-0005-0000-0000-00006C2B0000}"/>
    <cellStyle name="40% - Accent2 50 2 2 2" xfId="11126" xr:uid="{00000000-0005-0000-0000-00006D2B0000}"/>
    <cellStyle name="40% - Accent2 50 2 3" xfId="11127" xr:uid="{00000000-0005-0000-0000-00006E2B0000}"/>
    <cellStyle name="40% - Accent2 50 3" xfId="11128" xr:uid="{00000000-0005-0000-0000-00006F2B0000}"/>
    <cellStyle name="40% - Accent2 50 3 2" xfId="11129" xr:uid="{00000000-0005-0000-0000-0000702B0000}"/>
    <cellStyle name="40% - Accent2 50 4" xfId="11130" xr:uid="{00000000-0005-0000-0000-0000712B0000}"/>
    <cellStyle name="40% - Accent2 51" xfId="11131" xr:uid="{00000000-0005-0000-0000-0000722B0000}"/>
    <cellStyle name="40% - Accent2 51 2" xfId="11132" xr:uid="{00000000-0005-0000-0000-0000732B0000}"/>
    <cellStyle name="40% - Accent2 51 2 2" xfId="11133" xr:uid="{00000000-0005-0000-0000-0000742B0000}"/>
    <cellStyle name="40% - Accent2 51 2 2 2" xfId="11134" xr:uid="{00000000-0005-0000-0000-0000752B0000}"/>
    <cellStyle name="40% - Accent2 51 2 3" xfId="11135" xr:uid="{00000000-0005-0000-0000-0000762B0000}"/>
    <cellStyle name="40% - Accent2 51 3" xfId="11136" xr:uid="{00000000-0005-0000-0000-0000772B0000}"/>
    <cellStyle name="40% - Accent2 51 3 2" xfId="11137" xr:uid="{00000000-0005-0000-0000-0000782B0000}"/>
    <cellStyle name="40% - Accent2 51 4" xfId="11138" xr:uid="{00000000-0005-0000-0000-0000792B0000}"/>
    <cellStyle name="40% - Accent2 52" xfId="11139" xr:uid="{00000000-0005-0000-0000-00007A2B0000}"/>
    <cellStyle name="40% - Accent2 52 2" xfId="11140" xr:uid="{00000000-0005-0000-0000-00007B2B0000}"/>
    <cellStyle name="40% - Accent2 52 2 2" xfId="11141" xr:uid="{00000000-0005-0000-0000-00007C2B0000}"/>
    <cellStyle name="40% - Accent2 52 2 2 2" xfId="11142" xr:uid="{00000000-0005-0000-0000-00007D2B0000}"/>
    <cellStyle name="40% - Accent2 52 2 3" xfId="11143" xr:uid="{00000000-0005-0000-0000-00007E2B0000}"/>
    <cellStyle name="40% - Accent2 52 3" xfId="11144" xr:uid="{00000000-0005-0000-0000-00007F2B0000}"/>
    <cellStyle name="40% - Accent2 52 3 2" xfId="11145" xr:uid="{00000000-0005-0000-0000-0000802B0000}"/>
    <cellStyle name="40% - Accent2 52 4" xfId="11146" xr:uid="{00000000-0005-0000-0000-0000812B0000}"/>
    <cellStyle name="40% - Accent2 53" xfId="11147" xr:uid="{00000000-0005-0000-0000-0000822B0000}"/>
    <cellStyle name="40% - Accent2 53 2" xfId="11148" xr:uid="{00000000-0005-0000-0000-0000832B0000}"/>
    <cellStyle name="40% - Accent2 53 2 2" xfId="11149" xr:uid="{00000000-0005-0000-0000-0000842B0000}"/>
    <cellStyle name="40% - Accent2 53 2 2 2" xfId="11150" xr:uid="{00000000-0005-0000-0000-0000852B0000}"/>
    <cellStyle name="40% - Accent2 53 2 3" xfId="11151" xr:uid="{00000000-0005-0000-0000-0000862B0000}"/>
    <cellStyle name="40% - Accent2 53 3" xfId="11152" xr:uid="{00000000-0005-0000-0000-0000872B0000}"/>
    <cellStyle name="40% - Accent2 53 3 2" xfId="11153" xr:uid="{00000000-0005-0000-0000-0000882B0000}"/>
    <cellStyle name="40% - Accent2 53 4" xfId="11154" xr:uid="{00000000-0005-0000-0000-0000892B0000}"/>
    <cellStyle name="40% - Accent2 54" xfId="11155" xr:uid="{00000000-0005-0000-0000-00008A2B0000}"/>
    <cellStyle name="40% - Accent2 54 2" xfId="11156" xr:uid="{00000000-0005-0000-0000-00008B2B0000}"/>
    <cellStyle name="40% - Accent2 54 2 2" xfId="11157" xr:uid="{00000000-0005-0000-0000-00008C2B0000}"/>
    <cellStyle name="40% - Accent2 54 2 2 2" xfId="11158" xr:uid="{00000000-0005-0000-0000-00008D2B0000}"/>
    <cellStyle name="40% - Accent2 54 2 3" xfId="11159" xr:uid="{00000000-0005-0000-0000-00008E2B0000}"/>
    <cellStyle name="40% - Accent2 54 3" xfId="11160" xr:uid="{00000000-0005-0000-0000-00008F2B0000}"/>
    <cellStyle name="40% - Accent2 54 3 2" xfId="11161" xr:uid="{00000000-0005-0000-0000-0000902B0000}"/>
    <cellStyle name="40% - Accent2 54 4" xfId="11162" xr:uid="{00000000-0005-0000-0000-0000912B0000}"/>
    <cellStyle name="40% - Accent2 55" xfId="11163" xr:uid="{00000000-0005-0000-0000-0000922B0000}"/>
    <cellStyle name="40% - Accent2 55 2" xfId="11164" xr:uid="{00000000-0005-0000-0000-0000932B0000}"/>
    <cellStyle name="40% - Accent2 55 2 2" xfId="11165" xr:uid="{00000000-0005-0000-0000-0000942B0000}"/>
    <cellStyle name="40% - Accent2 55 2 2 2" xfId="11166" xr:uid="{00000000-0005-0000-0000-0000952B0000}"/>
    <cellStyle name="40% - Accent2 55 2 3" xfId="11167" xr:uid="{00000000-0005-0000-0000-0000962B0000}"/>
    <cellStyle name="40% - Accent2 55 3" xfId="11168" xr:uid="{00000000-0005-0000-0000-0000972B0000}"/>
    <cellStyle name="40% - Accent2 55 3 2" xfId="11169" xr:uid="{00000000-0005-0000-0000-0000982B0000}"/>
    <cellStyle name="40% - Accent2 55 4" xfId="11170" xr:uid="{00000000-0005-0000-0000-0000992B0000}"/>
    <cellStyle name="40% - Accent2 56" xfId="11171" xr:uid="{00000000-0005-0000-0000-00009A2B0000}"/>
    <cellStyle name="40% - Accent2 56 2" xfId="11172" xr:uid="{00000000-0005-0000-0000-00009B2B0000}"/>
    <cellStyle name="40% - Accent2 56 2 2" xfId="11173" xr:uid="{00000000-0005-0000-0000-00009C2B0000}"/>
    <cellStyle name="40% - Accent2 56 2 2 2" xfId="11174" xr:uid="{00000000-0005-0000-0000-00009D2B0000}"/>
    <cellStyle name="40% - Accent2 56 2 3" xfId="11175" xr:uid="{00000000-0005-0000-0000-00009E2B0000}"/>
    <cellStyle name="40% - Accent2 56 3" xfId="11176" xr:uid="{00000000-0005-0000-0000-00009F2B0000}"/>
    <cellStyle name="40% - Accent2 56 3 2" xfId="11177" xr:uid="{00000000-0005-0000-0000-0000A02B0000}"/>
    <cellStyle name="40% - Accent2 56 4" xfId="11178" xr:uid="{00000000-0005-0000-0000-0000A12B0000}"/>
    <cellStyle name="40% - Accent2 57" xfId="11179" xr:uid="{00000000-0005-0000-0000-0000A22B0000}"/>
    <cellStyle name="40% - Accent2 57 2" xfId="11180" xr:uid="{00000000-0005-0000-0000-0000A32B0000}"/>
    <cellStyle name="40% - Accent2 57 2 2" xfId="11181" xr:uid="{00000000-0005-0000-0000-0000A42B0000}"/>
    <cellStyle name="40% - Accent2 57 2 2 2" xfId="11182" xr:uid="{00000000-0005-0000-0000-0000A52B0000}"/>
    <cellStyle name="40% - Accent2 57 2 3" xfId="11183" xr:uid="{00000000-0005-0000-0000-0000A62B0000}"/>
    <cellStyle name="40% - Accent2 57 3" xfId="11184" xr:uid="{00000000-0005-0000-0000-0000A72B0000}"/>
    <cellStyle name="40% - Accent2 57 3 2" xfId="11185" xr:uid="{00000000-0005-0000-0000-0000A82B0000}"/>
    <cellStyle name="40% - Accent2 57 4" xfId="11186" xr:uid="{00000000-0005-0000-0000-0000A92B0000}"/>
    <cellStyle name="40% - Accent2 58" xfId="11187" xr:uid="{00000000-0005-0000-0000-0000AA2B0000}"/>
    <cellStyle name="40% - Accent2 58 2" xfId="11188" xr:uid="{00000000-0005-0000-0000-0000AB2B0000}"/>
    <cellStyle name="40% - Accent2 58 2 2" xfId="11189" xr:uid="{00000000-0005-0000-0000-0000AC2B0000}"/>
    <cellStyle name="40% - Accent2 58 2 2 2" xfId="11190" xr:uid="{00000000-0005-0000-0000-0000AD2B0000}"/>
    <cellStyle name="40% - Accent2 58 2 3" xfId="11191" xr:uid="{00000000-0005-0000-0000-0000AE2B0000}"/>
    <cellStyle name="40% - Accent2 58 3" xfId="11192" xr:uid="{00000000-0005-0000-0000-0000AF2B0000}"/>
    <cellStyle name="40% - Accent2 58 3 2" xfId="11193" xr:uid="{00000000-0005-0000-0000-0000B02B0000}"/>
    <cellStyle name="40% - Accent2 58 4" xfId="11194" xr:uid="{00000000-0005-0000-0000-0000B12B0000}"/>
    <cellStyle name="40% - Accent2 59" xfId="11195" xr:uid="{00000000-0005-0000-0000-0000B22B0000}"/>
    <cellStyle name="40% - Accent2 59 2" xfId="11196" xr:uid="{00000000-0005-0000-0000-0000B32B0000}"/>
    <cellStyle name="40% - Accent2 59 2 2" xfId="11197" xr:uid="{00000000-0005-0000-0000-0000B42B0000}"/>
    <cellStyle name="40% - Accent2 59 2 2 2" xfId="11198" xr:uid="{00000000-0005-0000-0000-0000B52B0000}"/>
    <cellStyle name="40% - Accent2 59 2 3" xfId="11199" xr:uid="{00000000-0005-0000-0000-0000B62B0000}"/>
    <cellStyle name="40% - Accent2 59 3" xfId="11200" xr:uid="{00000000-0005-0000-0000-0000B72B0000}"/>
    <cellStyle name="40% - Accent2 59 3 2" xfId="11201" xr:uid="{00000000-0005-0000-0000-0000B82B0000}"/>
    <cellStyle name="40% - Accent2 59 4" xfId="11202" xr:uid="{00000000-0005-0000-0000-0000B92B0000}"/>
    <cellStyle name="40% - Accent2 6" xfId="11203" xr:uid="{00000000-0005-0000-0000-0000BA2B0000}"/>
    <cellStyle name="40% - Accent2 6 2" xfId="11204" xr:uid="{00000000-0005-0000-0000-0000BB2B0000}"/>
    <cellStyle name="40% - Accent2 6 2 2" xfId="11205" xr:uid="{00000000-0005-0000-0000-0000BC2B0000}"/>
    <cellStyle name="40% - Accent2 6 2 2 2" xfId="11206" xr:uid="{00000000-0005-0000-0000-0000BD2B0000}"/>
    <cellStyle name="40% - Accent2 6 2 2 2 2" xfId="11207" xr:uid="{00000000-0005-0000-0000-0000BE2B0000}"/>
    <cellStyle name="40% - Accent2 6 2 2 2 2 2" xfId="11208" xr:uid="{00000000-0005-0000-0000-0000BF2B0000}"/>
    <cellStyle name="40% - Accent2 6 2 2 2 3" xfId="11209" xr:uid="{00000000-0005-0000-0000-0000C02B0000}"/>
    <cellStyle name="40% - Accent2 6 2 2 3" xfId="11210" xr:uid="{00000000-0005-0000-0000-0000C12B0000}"/>
    <cellStyle name="40% - Accent2 6 2 2 3 2" xfId="11211" xr:uid="{00000000-0005-0000-0000-0000C22B0000}"/>
    <cellStyle name="40% - Accent2 6 2 2 4" xfId="11212" xr:uid="{00000000-0005-0000-0000-0000C32B0000}"/>
    <cellStyle name="40% - Accent2 6 2 3" xfId="11213" xr:uid="{00000000-0005-0000-0000-0000C42B0000}"/>
    <cellStyle name="40% - Accent2 6 2 3 2" xfId="11214" xr:uid="{00000000-0005-0000-0000-0000C52B0000}"/>
    <cellStyle name="40% - Accent2 6 2 3 2 2" xfId="11215" xr:uid="{00000000-0005-0000-0000-0000C62B0000}"/>
    <cellStyle name="40% - Accent2 6 2 3 3" xfId="11216" xr:uid="{00000000-0005-0000-0000-0000C72B0000}"/>
    <cellStyle name="40% - Accent2 6 2 4" xfId="11217" xr:uid="{00000000-0005-0000-0000-0000C82B0000}"/>
    <cellStyle name="40% - Accent2 6 2 4 2" xfId="11218" xr:uid="{00000000-0005-0000-0000-0000C92B0000}"/>
    <cellStyle name="40% - Accent2 6 2 5" xfId="11219" xr:uid="{00000000-0005-0000-0000-0000CA2B0000}"/>
    <cellStyle name="40% - Accent2 6 2_draft transactions report_052009_rvsd" xfId="11220" xr:uid="{00000000-0005-0000-0000-0000CB2B0000}"/>
    <cellStyle name="40% - Accent2 6 3" xfId="11221" xr:uid="{00000000-0005-0000-0000-0000CC2B0000}"/>
    <cellStyle name="40% - Accent2 6 3 2" xfId="11222" xr:uid="{00000000-0005-0000-0000-0000CD2B0000}"/>
    <cellStyle name="40% - Accent2 6 3 2 2" xfId="11223" xr:uid="{00000000-0005-0000-0000-0000CE2B0000}"/>
    <cellStyle name="40% - Accent2 6 3 2 2 2" xfId="11224" xr:uid="{00000000-0005-0000-0000-0000CF2B0000}"/>
    <cellStyle name="40% - Accent2 6 3 2 3" xfId="11225" xr:uid="{00000000-0005-0000-0000-0000D02B0000}"/>
    <cellStyle name="40% - Accent2 6 3 3" xfId="11226" xr:uid="{00000000-0005-0000-0000-0000D12B0000}"/>
    <cellStyle name="40% - Accent2 6 3 3 2" xfId="11227" xr:uid="{00000000-0005-0000-0000-0000D22B0000}"/>
    <cellStyle name="40% - Accent2 6 3 4" xfId="11228" xr:uid="{00000000-0005-0000-0000-0000D32B0000}"/>
    <cellStyle name="40% - Accent2 6 4" xfId="11229" xr:uid="{00000000-0005-0000-0000-0000D42B0000}"/>
    <cellStyle name="40% - Accent2 6 4 2" xfId="11230" xr:uid="{00000000-0005-0000-0000-0000D52B0000}"/>
    <cellStyle name="40% - Accent2 6 4 2 2" xfId="11231" xr:uid="{00000000-0005-0000-0000-0000D62B0000}"/>
    <cellStyle name="40% - Accent2 6 4 3" xfId="11232" xr:uid="{00000000-0005-0000-0000-0000D72B0000}"/>
    <cellStyle name="40% - Accent2 6 5" xfId="11233" xr:uid="{00000000-0005-0000-0000-0000D82B0000}"/>
    <cellStyle name="40% - Accent2 6 5 2" xfId="11234" xr:uid="{00000000-0005-0000-0000-0000D92B0000}"/>
    <cellStyle name="40% - Accent2 6 6" xfId="11235" xr:uid="{00000000-0005-0000-0000-0000DA2B0000}"/>
    <cellStyle name="40% - Accent2 6_draft transactions report_052009_rvsd" xfId="11236" xr:uid="{00000000-0005-0000-0000-0000DB2B0000}"/>
    <cellStyle name="40% - Accent2 60" xfId="11237" xr:uid="{00000000-0005-0000-0000-0000DC2B0000}"/>
    <cellStyle name="40% - Accent2 60 2" xfId="11238" xr:uid="{00000000-0005-0000-0000-0000DD2B0000}"/>
    <cellStyle name="40% - Accent2 60 2 2" xfId="11239" xr:uid="{00000000-0005-0000-0000-0000DE2B0000}"/>
    <cellStyle name="40% - Accent2 60 2 2 2" xfId="11240" xr:uid="{00000000-0005-0000-0000-0000DF2B0000}"/>
    <cellStyle name="40% - Accent2 60 2 3" xfId="11241" xr:uid="{00000000-0005-0000-0000-0000E02B0000}"/>
    <cellStyle name="40% - Accent2 60 3" xfId="11242" xr:uid="{00000000-0005-0000-0000-0000E12B0000}"/>
    <cellStyle name="40% - Accent2 60 3 2" xfId="11243" xr:uid="{00000000-0005-0000-0000-0000E22B0000}"/>
    <cellStyle name="40% - Accent2 60 4" xfId="11244" xr:uid="{00000000-0005-0000-0000-0000E32B0000}"/>
    <cellStyle name="40% - Accent2 61" xfId="11245" xr:uid="{00000000-0005-0000-0000-0000E42B0000}"/>
    <cellStyle name="40% - Accent2 61 2" xfId="11246" xr:uid="{00000000-0005-0000-0000-0000E52B0000}"/>
    <cellStyle name="40% - Accent2 61 2 2" xfId="11247" xr:uid="{00000000-0005-0000-0000-0000E62B0000}"/>
    <cellStyle name="40% - Accent2 61 2 2 2" xfId="11248" xr:uid="{00000000-0005-0000-0000-0000E72B0000}"/>
    <cellStyle name="40% - Accent2 61 2 3" xfId="11249" xr:uid="{00000000-0005-0000-0000-0000E82B0000}"/>
    <cellStyle name="40% - Accent2 61 3" xfId="11250" xr:uid="{00000000-0005-0000-0000-0000E92B0000}"/>
    <cellStyle name="40% - Accent2 61 3 2" xfId="11251" xr:uid="{00000000-0005-0000-0000-0000EA2B0000}"/>
    <cellStyle name="40% - Accent2 61 4" xfId="11252" xr:uid="{00000000-0005-0000-0000-0000EB2B0000}"/>
    <cellStyle name="40% - Accent2 62" xfId="11253" xr:uid="{00000000-0005-0000-0000-0000EC2B0000}"/>
    <cellStyle name="40% - Accent2 62 2" xfId="11254" xr:uid="{00000000-0005-0000-0000-0000ED2B0000}"/>
    <cellStyle name="40% - Accent2 62 2 2" xfId="11255" xr:uid="{00000000-0005-0000-0000-0000EE2B0000}"/>
    <cellStyle name="40% - Accent2 62 2 2 2" xfId="11256" xr:uid="{00000000-0005-0000-0000-0000EF2B0000}"/>
    <cellStyle name="40% - Accent2 62 2 3" xfId="11257" xr:uid="{00000000-0005-0000-0000-0000F02B0000}"/>
    <cellStyle name="40% - Accent2 62 3" xfId="11258" xr:uid="{00000000-0005-0000-0000-0000F12B0000}"/>
    <cellStyle name="40% - Accent2 62 3 2" xfId="11259" xr:uid="{00000000-0005-0000-0000-0000F22B0000}"/>
    <cellStyle name="40% - Accent2 62 4" xfId="11260" xr:uid="{00000000-0005-0000-0000-0000F32B0000}"/>
    <cellStyle name="40% - Accent2 63" xfId="11261" xr:uid="{00000000-0005-0000-0000-0000F42B0000}"/>
    <cellStyle name="40% - Accent2 63 2" xfId="11262" xr:uid="{00000000-0005-0000-0000-0000F52B0000}"/>
    <cellStyle name="40% - Accent2 63 2 2" xfId="11263" xr:uid="{00000000-0005-0000-0000-0000F62B0000}"/>
    <cellStyle name="40% - Accent2 63 2 2 2" xfId="11264" xr:uid="{00000000-0005-0000-0000-0000F72B0000}"/>
    <cellStyle name="40% - Accent2 63 2 3" xfId="11265" xr:uid="{00000000-0005-0000-0000-0000F82B0000}"/>
    <cellStyle name="40% - Accent2 63 3" xfId="11266" xr:uid="{00000000-0005-0000-0000-0000F92B0000}"/>
    <cellStyle name="40% - Accent2 63 3 2" xfId="11267" xr:uid="{00000000-0005-0000-0000-0000FA2B0000}"/>
    <cellStyle name="40% - Accent2 63 4" xfId="11268" xr:uid="{00000000-0005-0000-0000-0000FB2B0000}"/>
    <cellStyle name="40% - Accent2 64" xfId="11269" xr:uid="{00000000-0005-0000-0000-0000FC2B0000}"/>
    <cellStyle name="40% - Accent2 64 2" xfId="11270" xr:uid="{00000000-0005-0000-0000-0000FD2B0000}"/>
    <cellStyle name="40% - Accent2 64 2 2" xfId="11271" xr:uid="{00000000-0005-0000-0000-0000FE2B0000}"/>
    <cellStyle name="40% - Accent2 64 2 2 2" xfId="11272" xr:uid="{00000000-0005-0000-0000-0000FF2B0000}"/>
    <cellStyle name="40% - Accent2 64 2 3" xfId="11273" xr:uid="{00000000-0005-0000-0000-0000002C0000}"/>
    <cellStyle name="40% - Accent2 64 3" xfId="11274" xr:uid="{00000000-0005-0000-0000-0000012C0000}"/>
    <cellStyle name="40% - Accent2 64 3 2" xfId="11275" xr:uid="{00000000-0005-0000-0000-0000022C0000}"/>
    <cellStyle name="40% - Accent2 64 4" xfId="11276" xr:uid="{00000000-0005-0000-0000-0000032C0000}"/>
    <cellStyle name="40% - Accent2 65" xfId="11277" xr:uid="{00000000-0005-0000-0000-0000042C0000}"/>
    <cellStyle name="40% - Accent2 65 2" xfId="11278" xr:uid="{00000000-0005-0000-0000-0000052C0000}"/>
    <cellStyle name="40% - Accent2 65 2 2" xfId="11279" xr:uid="{00000000-0005-0000-0000-0000062C0000}"/>
    <cellStyle name="40% - Accent2 65 2 2 2" xfId="11280" xr:uid="{00000000-0005-0000-0000-0000072C0000}"/>
    <cellStyle name="40% - Accent2 65 2 3" xfId="11281" xr:uid="{00000000-0005-0000-0000-0000082C0000}"/>
    <cellStyle name="40% - Accent2 65 3" xfId="11282" xr:uid="{00000000-0005-0000-0000-0000092C0000}"/>
    <cellStyle name="40% - Accent2 65 3 2" xfId="11283" xr:uid="{00000000-0005-0000-0000-00000A2C0000}"/>
    <cellStyle name="40% - Accent2 65 4" xfId="11284" xr:uid="{00000000-0005-0000-0000-00000B2C0000}"/>
    <cellStyle name="40% - Accent2 66" xfId="11285" xr:uid="{00000000-0005-0000-0000-00000C2C0000}"/>
    <cellStyle name="40% - Accent2 66 2" xfId="11286" xr:uid="{00000000-0005-0000-0000-00000D2C0000}"/>
    <cellStyle name="40% - Accent2 66 2 2" xfId="11287" xr:uid="{00000000-0005-0000-0000-00000E2C0000}"/>
    <cellStyle name="40% - Accent2 66 2 2 2" xfId="11288" xr:uid="{00000000-0005-0000-0000-00000F2C0000}"/>
    <cellStyle name="40% - Accent2 66 2 3" xfId="11289" xr:uid="{00000000-0005-0000-0000-0000102C0000}"/>
    <cellStyle name="40% - Accent2 66 3" xfId="11290" xr:uid="{00000000-0005-0000-0000-0000112C0000}"/>
    <cellStyle name="40% - Accent2 66 3 2" xfId="11291" xr:uid="{00000000-0005-0000-0000-0000122C0000}"/>
    <cellStyle name="40% - Accent2 66 4" xfId="11292" xr:uid="{00000000-0005-0000-0000-0000132C0000}"/>
    <cellStyle name="40% - Accent2 67" xfId="11293" xr:uid="{00000000-0005-0000-0000-0000142C0000}"/>
    <cellStyle name="40% - Accent2 67 2" xfId="11294" xr:uid="{00000000-0005-0000-0000-0000152C0000}"/>
    <cellStyle name="40% - Accent2 67 2 2" xfId="11295" xr:uid="{00000000-0005-0000-0000-0000162C0000}"/>
    <cellStyle name="40% - Accent2 67 2 2 2" xfId="11296" xr:uid="{00000000-0005-0000-0000-0000172C0000}"/>
    <cellStyle name="40% - Accent2 67 2 3" xfId="11297" xr:uid="{00000000-0005-0000-0000-0000182C0000}"/>
    <cellStyle name="40% - Accent2 67 3" xfId="11298" xr:uid="{00000000-0005-0000-0000-0000192C0000}"/>
    <cellStyle name="40% - Accent2 67 3 2" xfId="11299" xr:uid="{00000000-0005-0000-0000-00001A2C0000}"/>
    <cellStyle name="40% - Accent2 67 4" xfId="11300" xr:uid="{00000000-0005-0000-0000-00001B2C0000}"/>
    <cellStyle name="40% - Accent2 68" xfId="11301" xr:uid="{00000000-0005-0000-0000-00001C2C0000}"/>
    <cellStyle name="40% - Accent2 68 2" xfId="11302" xr:uid="{00000000-0005-0000-0000-00001D2C0000}"/>
    <cellStyle name="40% - Accent2 68 2 2" xfId="11303" xr:uid="{00000000-0005-0000-0000-00001E2C0000}"/>
    <cellStyle name="40% - Accent2 68 2 2 2" xfId="11304" xr:uid="{00000000-0005-0000-0000-00001F2C0000}"/>
    <cellStyle name="40% - Accent2 68 2 3" xfId="11305" xr:uid="{00000000-0005-0000-0000-0000202C0000}"/>
    <cellStyle name="40% - Accent2 68 3" xfId="11306" xr:uid="{00000000-0005-0000-0000-0000212C0000}"/>
    <cellStyle name="40% - Accent2 68 3 2" xfId="11307" xr:uid="{00000000-0005-0000-0000-0000222C0000}"/>
    <cellStyle name="40% - Accent2 68 4" xfId="11308" xr:uid="{00000000-0005-0000-0000-0000232C0000}"/>
    <cellStyle name="40% - Accent2 69" xfId="11309" xr:uid="{00000000-0005-0000-0000-0000242C0000}"/>
    <cellStyle name="40% - Accent2 69 2" xfId="11310" xr:uid="{00000000-0005-0000-0000-0000252C0000}"/>
    <cellStyle name="40% - Accent2 69 2 2" xfId="11311" xr:uid="{00000000-0005-0000-0000-0000262C0000}"/>
    <cellStyle name="40% - Accent2 69 2 2 2" xfId="11312" xr:uid="{00000000-0005-0000-0000-0000272C0000}"/>
    <cellStyle name="40% - Accent2 69 2 3" xfId="11313" xr:uid="{00000000-0005-0000-0000-0000282C0000}"/>
    <cellStyle name="40% - Accent2 69 3" xfId="11314" xr:uid="{00000000-0005-0000-0000-0000292C0000}"/>
    <cellStyle name="40% - Accent2 69 3 2" xfId="11315" xr:uid="{00000000-0005-0000-0000-00002A2C0000}"/>
    <cellStyle name="40% - Accent2 69 4" xfId="11316" xr:uid="{00000000-0005-0000-0000-00002B2C0000}"/>
    <cellStyle name="40% - Accent2 7" xfId="11317" xr:uid="{00000000-0005-0000-0000-00002C2C0000}"/>
    <cellStyle name="40% - Accent2 7 2" xfId="11318" xr:uid="{00000000-0005-0000-0000-00002D2C0000}"/>
    <cellStyle name="40% - Accent2 7 2 2" xfId="11319" xr:uid="{00000000-0005-0000-0000-00002E2C0000}"/>
    <cellStyle name="40% - Accent2 7 2 2 2" xfId="11320" xr:uid="{00000000-0005-0000-0000-00002F2C0000}"/>
    <cellStyle name="40% - Accent2 7 2 2 2 2" xfId="11321" xr:uid="{00000000-0005-0000-0000-0000302C0000}"/>
    <cellStyle name="40% - Accent2 7 2 2 2 2 2" xfId="11322" xr:uid="{00000000-0005-0000-0000-0000312C0000}"/>
    <cellStyle name="40% - Accent2 7 2 2 2 3" xfId="11323" xr:uid="{00000000-0005-0000-0000-0000322C0000}"/>
    <cellStyle name="40% - Accent2 7 2 2 3" xfId="11324" xr:uid="{00000000-0005-0000-0000-0000332C0000}"/>
    <cellStyle name="40% - Accent2 7 2 2 3 2" xfId="11325" xr:uid="{00000000-0005-0000-0000-0000342C0000}"/>
    <cellStyle name="40% - Accent2 7 2 2 4" xfId="11326" xr:uid="{00000000-0005-0000-0000-0000352C0000}"/>
    <cellStyle name="40% - Accent2 7 2 3" xfId="11327" xr:uid="{00000000-0005-0000-0000-0000362C0000}"/>
    <cellStyle name="40% - Accent2 7 2 3 2" xfId="11328" xr:uid="{00000000-0005-0000-0000-0000372C0000}"/>
    <cellStyle name="40% - Accent2 7 2 3 2 2" xfId="11329" xr:uid="{00000000-0005-0000-0000-0000382C0000}"/>
    <cellStyle name="40% - Accent2 7 2 3 3" xfId="11330" xr:uid="{00000000-0005-0000-0000-0000392C0000}"/>
    <cellStyle name="40% - Accent2 7 2 4" xfId="11331" xr:uid="{00000000-0005-0000-0000-00003A2C0000}"/>
    <cellStyle name="40% - Accent2 7 2 4 2" xfId="11332" xr:uid="{00000000-0005-0000-0000-00003B2C0000}"/>
    <cellStyle name="40% - Accent2 7 2 5" xfId="11333" xr:uid="{00000000-0005-0000-0000-00003C2C0000}"/>
    <cellStyle name="40% - Accent2 7 2_draft transactions report_052009_rvsd" xfId="11334" xr:uid="{00000000-0005-0000-0000-00003D2C0000}"/>
    <cellStyle name="40% - Accent2 7 3" xfId="11335" xr:uid="{00000000-0005-0000-0000-00003E2C0000}"/>
    <cellStyle name="40% - Accent2 7 3 2" xfId="11336" xr:uid="{00000000-0005-0000-0000-00003F2C0000}"/>
    <cellStyle name="40% - Accent2 7 3 2 2" xfId="11337" xr:uid="{00000000-0005-0000-0000-0000402C0000}"/>
    <cellStyle name="40% - Accent2 7 3 2 2 2" xfId="11338" xr:uid="{00000000-0005-0000-0000-0000412C0000}"/>
    <cellStyle name="40% - Accent2 7 3 2 3" xfId="11339" xr:uid="{00000000-0005-0000-0000-0000422C0000}"/>
    <cellStyle name="40% - Accent2 7 3 3" xfId="11340" xr:uid="{00000000-0005-0000-0000-0000432C0000}"/>
    <cellStyle name="40% - Accent2 7 3 3 2" xfId="11341" xr:uid="{00000000-0005-0000-0000-0000442C0000}"/>
    <cellStyle name="40% - Accent2 7 3 4" xfId="11342" xr:uid="{00000000-0005-0000-0000-0000452C0000}"/>
    <cellStyle name="40% - Accent2 7 4" xfId="11343" xr:uid="{00000000-0005-0000-0000-0000462C0000}"/>
    <cellStyle name="40% - Accent2 7 4 2" xfId="11344" xr:uid="{00000000-0005-0000-0000-0000472C0000}"/>
    <cellStyle name="40% - Accent2 7 4 2 2" xfId="11345" xr:uid="{00000000-0005-0000-0000-0000482C0000}"/>
    <cellStyle name="40% - Accent2 7 4 3" xfId="11346" xr:uid="{00000000-0005-0000-0000-0000492C0000}"/>
    <cellStyle name="40% - Accent2 7 5" xfId="11347" xr:uid="{00000000-0005-0000-0000-00004A2C0000}"/>
    <cellStyle name="40% - Accent2 7 5 2" xfId="11348" xr:uid="{00000000-0005-0000-0000-00004B2C0000}"/>
    <cellStyle name="40% - Accent2 7 6" xfId="11349" xr:uid="{00000000-0005-0000-0000-00004C2C0000}"/>
    <cellStyle name="40% - Accent2 7_draft transactions report_052009_rvsd" xfId="11350" xr:uid="{00000000-0005-0000-0000-00004D2C0000}"/>
    <cellStyle name="40% - Accent2 70" xfId="11351" xr:uid="{00000000-0005-0000-0000-00004E2C0000}"/>
    <cellStyle name="40% - Accent2 70 2" xfId="11352" xr:uid="{00000000-0005-0000-0000-00004F2C0000}"/>
    <cellStyle name="40% - Accent2 70 2 2" xfId="11353" xr:uid="{00000000-0005-0000-0000-0000502C0000}"/>
    <cellStyle name="40% - Accent2 70 2 2 2" xfId="11354" xr:uid="{00000000-0005-0000-0000-0000512C0000}"/>
    <cellStyle name="40% - Accent2 70 2 3" xfId="11355" xr:uid="{00000000-0005-0000-0000-0000522C0000}"/>
    <cellStyle name="40% - Accent2 70 3" xfId="11356" xr:uid="{00000000-0005-0000-0000-0000532C0000}"/>
    <cellStyle name="40% - Accent2 70 3 2" xfId="11357" xr:uid="{00000000-0005-0000-0000-0000542C0000}"/>
    <cellStyle name="40% - Accent2 70 4" xfId="11358" xr:uid="{00000000-0005-0000-0000-0000552C0000}"/>
    <cellStyle name="40% - Accent2 71" xfId="11359" xr:uid="{00000000-0005-0000-0000-0000562C0000}"/>
    <cellStyle name="40% - Accent2 71 2" xfId="11360" xr:uid="{00000000-0005-0000-0000-0000572C0000}"/>
    <cellStyle name="40% - Accent2 71 2 2" xfId="11361" xr:uid="{00000000-0005-0000-0000-0000582C0000}"/>
    <cellStyle name="40% - Accent2 71 2 2 2" xfId="11362" xr:uid="{00000000-0005-0000-0000-0000592C0000}"/>
    <cellStyle name="40% - Accent2 71 2 3" xfId="11363" xr:uid="{00000000-0005-0000-0000-00005A2C0000}"/>
    <cellStyle name="40% - Accent2 71 3" xfId="11364" xr:uid="{00000000-0005-0000-0000-00005B2C0000}"/>
    <cellStyle name="40% - Accent2 71 3 2" xfId="11365" xr:uid="{00000000-0005-0000-0000-00005C2C0000}"/>
    <cellStyle name="40% - Accent2 71 4" xfId="11366" xr:uid="{00000000-0005-0000-0000-00005D2C0000}"/>
    <cellStyle name="40% - Accent2 72" xfId="11367" xr:uid="{00000000-0005-0000-0000-00005E2C0000}"/>
    <cellStyle name="40% - Accent2 72 2" xfId="11368" xr:uid="{00000000-0005-0000-0000-00005F2C0000}"/>
    <cellStyle name="40% - Accent2 72 2 2" xfId="11369" xr:uid="{00000000-0005-0000-0000-0000602C0000}"/>
    <cellStyle name="40% - Accent2 72 2 2 2" xfId="11370" xr:uid="{00000000-0005-0000-0000-0000612C0000}"/>
    <cellStyle name="40% - Accent2 72 2 3" xfId="11371" xr:uid="{00000000-0005-0000-0000-0000622C0000}"/>
    <cellStyle name="40% - Accent2 72 3" xfId="11372" xr:uid="{00000000-0005-0000-0000-0000632C0000}"/>
    <cellStyle name="40% - Accent2 72 3 2" xfId="11373" xr:uid="{00000000-0005-0000-0000-0000642C0000}"/>
    <cellStyle name="40% - Accent2 72 4" xfId="11374" xr:uid="{00000000-0005-0000-0000-0000652C0000}"/>
    <cellStyle name="40% - Accent2 73" xfId="11375" xr:uid="{00000000-0005-0000-0000-0000662C0000}"/>
    <cellStyle name="40% - Accent2 73 2" xfId="11376" xr:uid="{00000000-0005-0000-0000-0000672C0000}"/>
    <cellStyle name="40% - Accent2 73 2 2" xfId="11377" xr:uid="{00000000-0005-0000-0000-0000682C0000}"/>
    <cellStyle name="40% - Accent2 73 2 2 2" xfId="11378" xr:uid="{00000000-0005-0000-0000-0000692C0000}"/>
    <cellStyle name="40% - Accent2 73 2 3" xfId="11379" xr:uid="{00000000-0005-0000-0000-00006A2C0000}"/>
    <cellStyle name="40% - Accent2 73 3" xfId="11380" xr:uid="{00000000-0005-0000-0000-00006B2C0000}"/>
    <cellStyle name="40% - Accent2 73 3 2" xfId="11381" xr:uid="{00000000-0005-0000-0000-00006C2C0000}"/>
    <cellStyle name="40% - Accent2 73 4" xfId="11382" xr:uid="{00000000-0005-0000-0000-00006D2C0000}"/>
    <cellStyle name="40% - Accent2 74" xfId="11383" xr:uid="{00000000-0005-0000-0000-00006E2C0000}"/>
    <cellStyle name="40% - Accent2 74 2" xfId="11384" xr:uid="{00000000-0005-0000-0000-00006F2C0000}"/>
    <cellStyle name="40% - Accent2 74 2 2" xfId="11385" xr:uid="{00000000-0005-0000-0000-0000702C0000}"/>
    <cellStyle name="40% - Accent2 74 2 2 2" xfId="11386" xr:uid="{00000000-0005-0000-0000-0000712C0000}"/>
    <cellStyle name="40% - Accent2 74 2 3" xfId="11387" xr:uid="{00000000-0005-0000-0000-0000722C0000}"/>
    <cellStyle name="40% - Accent2 74 3" xfId="11388" xr:uid="{00000000-0005-0000-0000-0000732C0000}"/>
    <cellStyle name="40% - Accent2 74 3 2" xfId="11389" xr:uid="{00000000-0005-0000-0000-0000742C0000}"/>
    <cellStyle name="40% - Accent2 74 4" xfId="11390" xr:uid="{00000000-0005-0000-0000-0000752C0000}"/>
    <cellStyle name="40% - Accent2 75" xfId="11391" xr:uid="{00000000-0005-0000-0000-0000762C0000}"/>
    <cellStyle name="40% - Accent2 75 2" xfId="11392" xr:uid="{00000000-0005-0000-0000-0000772C0000}"/>
    <cellStyle name="40% - Accent2 75 2 2" xfId="11393" xr:uid="{00000000-0005-0000-0000-0000782C0000}"/>
    <cellStyle name="40% - Accent2 75 2 2 2" xfId="11394" xr:uid="{00000000-0005-0000-0000-0000792C0000}"/>
    <cellStyle name="40% - Accent2 75 2 3" xfId="11395" xr:uid="{00000000-0005-0000-0000-00007A2C0000}"/>
    <cellStyle name="40% - Accent2 75 3" xfId="11396" xr:uid="{00000000-0005-0000-0000-00007B2C0000}"/>
    <cellStyle name="40% - Accent2 75 3 2" xfId="11397" xr:uid="{00000000-0005-0000-0000-00007C2C0000}"/>
    <cellStyle name="40% - Accent2 75 4" xfId="11398" xr:uid="{00000000-0005-0000-0000-00007D2C0000}"/>
    <cellStyle name="40% - Accent2 76" xfId="11399" xr:uid="{00000000-0005-0000-0000-00007E2C0000}"/>
    <cellStyle name="40% - Accent2 76 2" xfId="11400" xr:uid="{00000000-0005-0000-0000-00007F2C0000}"/>
    <cellStyle name="40% - Accent2 76 2 2" xfId="11401" xr:uid="{00000000-0005-0000-0000-0000802C0000}"/>
    <cellStyle name="40% - Accent2 76 2 2 2" xfId="11402" xr:uid="{00000000-0005-0000-0000-0000812C0000}"/>
    <cellStyle name="40% - Accent2 76 2 3" xfId="11403" xr:uid="{00000000-0005-0000-0000-0000822C0000}"/>
    <cellStyle name="40% - Accent2 76 3" xfId="11404" xr:uid="{00000000-0005-0000-0000-0000832C0000}"/>
    <cellStyle name="40% - Accent2 76 3 2" xfId="11405" xr:uid="{00000000-0005-0000-0000-0000842C0000}"/>
    <cellStyle name="40% - Accent2 76 4" xfId="11406" xr:uid="{00000000-0005-0000-0000-0000852C0000}"/>
    <cellStyle name="40% - Accent2 77" xfId="11407" xr:uid="{00000000-0005-0000-0000-0000862C0000}"/>
    <cellStyle name="40% - Accent2 77 2" xfId="11408" xr:uid="{00000000-0005-0000-0000-0000872C0000}"/>
    <cellStyle name="40% - Accent2 77 2 2" xfId="11409" xr:uid="{00000000-0005-0000-0000-0000882C0000}"/>
    <cellStyle name="40% - Accent2 77 2 2 2" xfId="11410" xr:uid="{00000000-0005-0000-0000-0000892C0000}"/>
    <cellStyle name="40% - Accent2 77 2 3" xfId="11411" xr:uid="{00000000-0005-0000-0000-00008A2C0000}"/>
    <cellStyle name="40% - Accent2 77 3" xfId="11412" xr:uid="{00000000-0005-0000-0000-00008B2C0000}"/>
    <cellStyle name="40% - Accent2 77 3 2" xfId="11413" xr:uid="{00000000-0005-0000-0000-00008C2C0000}"/>
    <cellStyle name="40% - Accent2 77 4" xfId="11414" xr:uid="{00000000-0005-0000-0000-00008D2C0000}"/>
    <cellStyle name="40% - Accent2 78" xfId="11415" xr:uid="{00000000-0005-0000-0000-00008E2C0000}"/>
    <cellStyle name="40% - Accent2 78 2" xfId="11416" xr:uid="{00000000-0005-0000-0000-00008F2C0000}"/>
    <cellStyle name="40% - Accent2 78 2 2" xfId="11417" xr:uid="{00000000-0005-0000-0000-0000902C0000}"/>
    <cellStyle name="40% - Accent2 78 2 2 2" xfId="11418" xr:uid="{00000000-0005-0000-0000-0000912C0000}"/>
    <cellStyle name="40% - Accent2 78 2 3" xfId="11419" xr:uid="{00000000-0005-0000-0000-0000922C0000}"/>
    <cellStyle name="40% - Accent2 78 3" xfId="11420" xr:uid="{00000000-0005-0000-0000-0000932C0000}"/>
    <cellStyle name="40% - Accent2 78 3 2" xfId="11421" xr:uid="{00000000-0005-0000-0000-0000942C0000}"/>
    <cellStyle name="40% - Accent2 78 4" xfId="11422" xr:uid="{00000000-0005-0000-0000-0000952C0000}"/>
    <cellStyle name="40% - Accent2 79" xfId="11423" xr:uid="{00000000-0005-0000-0000-0000962C0000}"/>
    <cellStyle name="40% - Accent2 79 2" xfId="11424" xr:uid="{00000000-0005-0000-0000-0000972C0000}"/>
    <cellStyle name="40% - Accent2 79 2 2" xfId="11425" xr:uid="{00000000-0005-0000-0000-0000982C0000}"/>
    <cellStyle name="40% - Accent2 79 2 2 2" xfId="11426" xr:uid="{00000000-0005-0000-0000-0000992C0000}"/>
    <cellStyle name="40% - Accent2 79 2 3" xfId="11427" xr:uid="{00000000-0005-0000-0000-00009A2C0000}"/>
    <cellStyle name="40% - Accent2 79 3" xfId="11428" xr:uid="{00000000-0005-0000-0000-00009B2C0000}"/>
    <cellStyle name="40% - Accent2 79 3 2" xfId="11429" xr:uid="{00000000-0005-0000-0000-00009C2C0000}"/>
    <cellStyle name="40% - Accent2 79 4" xfId="11430" xr:uid="{00000000-0005-0000-0000-00009D2C0000}"/>
    <cellStyle name="40% - Accent2 8" xfId="11431" xr:uid="{00000000-0005-0000-0000-00009E2C0000}"/>
    <cellStyle name="40% - Accent2 8 2" xfId="11432" xr:uid="{00000000-0005-0000-0000-00009F2C0000}"/>
    <cellStyle name="40% - Accent2 8 2 2" xfId="11433" xr:uid="{00000000-0005-0000-0000-0000A02C0000}"/>
    <cellStyle name="40% - Accent2 8 2 2 2" xfId="11434" xr:uid="{00000000-0005-0000-0000-0000A12C0000}"/>
    <cellStyle name="40% - Accent2 8 2 2 2 2" xfId="11435" xr:uid="{00000000-0005-0000-0000-0000A22C0000}"/>
    <cellStyle name="40% - Accent2 8 2 2 2 2 2" xfId="11436" xr:uid="{00000000-0005-0000-0000-0000A32C0000}"/>
    <cellStyle name="40% - Accent2 8 2 2 2 3" xfId="11437" xr:uid="{00000000-0005-0000-0000-0000A42C0000}"/>
    <cellStyle name="40% - Accent2 8 2 2 3" xfId="11438" xr:uid="{00000000-0005-0000-0000-0000A52C0000}"/>
    <cellStyle name="40% - Accent2 8 2 2 3 2" xfId="11439" xr:uid="{00000000-0005-0000-0000-0000A62C0000}"/>
    <cellStyle name="40% - Accent2 8 2 2 4" xfId="11440" xr:uid="{00000000-0005-0000-0000-0000A72C0000}"/>
    <cellStyle name="40% - Accent2 8 2 3" xfId="11441" xr:uid="{00000000-0005-0000-0000-0000A82C0000}"/>
    <cellStyle name="40% - Accent2 8 2 3 2" xfId="11442" xr:uid="{00000000-0005-0000-0000-0000A92C0000}"/>
    <cellStyle name="40% - Accent2 8 2 3 2 2" xfId="11443" xr:uid="{00000000-0005-0000-0000-0000AA2C0000}"/>
    <cellStyle name="40% - Accent2 8 2 3 3" xfId="11444" xr:uid="{00000000-0005-0000-0000-0000AB2C0000}"/>
    <cellStyle name="40% - Accent2 8 2 4" xfId="11445" xr:uid="{00000000-0005-0000-0000-0000AC2C0000}"/>
    <cellStyle name="40% - Accent2 8 2 4 2" xfId="11446" xr:uid="{00000000-0005-0000-0000-0000AD2C0000}"/>
    <cellStyle name="40% - Accent2 8 2 5" xfId="11447" xr:uid="{00000000-0005-0000-0000-0000AE2C0000}"/>
    <cellStyle name="40% - Accent2 8 2_draft transactions report_052009_rvsd" xfId="11448" xr:uid="{00000000-0005-0000-0000-0000AF2C0000}"/>
    <cellStyle name="40% - Accent2 8 3" xfId="11449" xr:uid="{00000000-0005-0000-0000-0000B02C0000}"/>
    <cellStyle name="40% - Accent2 8 3 2" xfId="11450" xr:uid="{00000000-0005-0000-0000-0000B12C0000}"/>
    <cellStyle name="40% - Accent2 8 3 2 2" xfId="11451" xr:uid="{00000000-0005-0000-0000-0000B22C0000}"/>
    <cellStyle name="40% - Accent2 8 3 2 2 2" xfId="11452" xr:uid="{00000000-0005-0000-0000-0000B32C0000}"/>
    <cellStyle name="40% - Accent2 8 3 2 3" xfId="11453" xr:uid="{00000000-0005-0000-0000-0000B42C0000}"/>
    <cellStyle name="40% - Accent2 8 3 3" xfId="11454" xr:uid="{00000000-0005-0000-0000-0000B52C0000}"/>
    <cellStyle name="40% - Accent2 8 3 3 2" xfId="11455" xr:uid="{00000000-0005-0000-0000-0000B62C0000}"/>
    <cellStyle name="40% - Accent2 8 3 4" xfId="11456" xr:uid="{00000000-0005-0000-0000-0000B72C0000}"/>
    <cellStyle name="40% - Accent2 8 4" xfId="11457" xr:uid="{00000000-0005-0000-0000-0000B82C0000}"/>
    <cellStyle name="40% - Accent2 8 4 2" xfId="11458" xr:uid="{00000000-0005-0000-0000-0000B92C0000}"/>
    <cellStyle name="40% - Accent2 8 4 2 2" xfId="11459" xr:uid="{00000000-0005-0000-0000-0000BA2C0000}"/>
    <cellStyle name="40% - Accent2 8 4 3" xfId="11460" xr:uid="{00000000-0005-0000-0000-0000BB2C0000}"/>
    <cellStyle name="40% - Accent2 8 5" xfId="11461" xr:uid="{00000000-0005-0000-0000-0000BC2C0000}"/>
    <cellStyle name="40% - Accent2 8 5 2" xfId="11462" xr:uid="{00000000-0005-0000-0000-0000BD2C0000}"/>
    <cellStyle name="40% - Accent2 8 6" xfId="11463" xr:uid="{00000000-0005-0000-0000-0000BE2C0000}"/>
    <cellStyle name="40% - Accent2 8_draft transactions report_052009_rvsd" xfId="11464" xr:uid="{00000000-0005-0000-0000-0000BF2C0000}"/>
    <cellStyle name="40% - Accent2 80" xfId="11465" xr:uid="{00000000-0005-0000-0000-0000C02C0000}"/>
    <cellStyle name="40% - Accent2 80 2" xfId="11466" xr:uid="{00000000-0005-0000-0000-0000C12C0000}"/>
    <cellStyle name="40% - Accent2 80 2 2" xfId="11467" xr:uid="{00000000-0005-0000-0000-0000C22C0000}"/>
    <cellStyle name="40% - Accent2 80 2 2 2" xfId="11468" xr:uid="{00000000-0005-0000-0000-0000C32C0000}"/>
    <cellStyle name="40% - Accent2 80 2 3" xfId="11469" xr:uid="{00000000-0005-0000-0000-0000C42C0000}"/>
    <cellStyle name="40% - Accent2 80 3" xfId="11470" xr:uid="{00000000-0005-0000-0000-0000C52C0000}"/>
    <cellStyle name="40% - Accent2 80 3 2" xfId="11471" xr:uid="{00000000-0005-0000-0000-0000C62C0000}"/>
    <cellStyle name="40% - Accent2 80 4" xfId="11472" xr:uid="{00000000-0005-0000-0000-0000C72C0000}"/>
    <cellStyle name="40% - Accent2 81" xfId="11473" xr:uid="{00000000-0005-0000-0000-0000C82C0000}"/>
    <cellStyle name="40% - Accent2 81 2" xfId="11474" xr:uid="{00000000-0005-0000-0000-0000C92C0000}"/>
    <cellStyle name="40% - Accent2 81 2 2" xfId="11475" xr:uid="{00000000-0005-0000-0000-0000CA2C0000}"/>
    <cellStyle name="40% - Accent2 81 2 2 2" xfId="11476" xr:uid="{00000000-0005-0000-0000-0000CB2C0000}"/>
    <cellStyle name="40% - Accent2 81 2 3" xfId="11477" xr:uid="{00000000-0005-0000-0000-0000CC2C0000}"/>
    <cellStyle name="40% - Accent2 81 3" xfId="11478" xr:uid="{00000000-0005-0000-0000-0000CD2C0000}"/>
    <cellStyle name="40% - Accent2 81 3 2" xfId="11479" xr:uid="{00000000-0005-0000-0000-0000CE2C0000}"/>
    <cellStyle name="40% - Accent2 81 4" xfId="11480" xr:uid="{00000000-0005-0000-0000-0000CF2C0000}"/>
    <cellStyle name="40% - Accent2 82" xfId="11481" xr:uid="{00000000-0005-0000-0000-0000D02C0000}"/>
    <cellStyle name="40% - Accent2 82 2" xfId="11482" xr:uid="{00000000-0005-0000-0000-0000D12C0000}"/>
    <cellStyle name="40% - Accent2 83" xfId="11483" xr:uid="{00000000-0005-0000-0000-0000D22C0000}"/>
    <cellStyle name="40% - Accent2 83 2" xfId="11484" xr:uid="{00000000-0005-0000-0000-0000D32C0000}"/>
    <cellStyle name="40% - Accent2 84" xfId="11485" xr:uid="{00000000-0005-0000-0000-0000D42C0000}"/>
    <cellStyle name="40% - Accent2 84 2" xfId="11486" xr:uid="{00000000-0005-0000-0000-0000D52C0000}"/>
    <cellStyle name="40% - Accent2 85" xfId="11487" xr:uid="{00000000-0005-0000-0000-0000D62C0000}"/>
    <cellStyle name="40% - Accent2 85 2" xfId="11488" xr:uid="{00000000-0005-0000-0000-0000D72C0000}"/>
    <cellStyle name="40% - Accent2 85 2 2" xfId="11489" xr:uid="{00000000-0005-0000-0000-0000D82C0000}"/>
    <cellStyle name="40% - Accent2 85 2 2 2" xfId="11490" xr:uid="{00000000-0005-0000-0000-0000D92C0000}"/>
    <cellStyle name="40% - Accent2 85 2 3" xfId="11491" xr:uid="{00000000-0005-0000-0000-0000DA2C0000}"/>
    <cellStyle name="40% - Accent2 85 3" xfId="11492" xr:uid="{00000000-0005-0000-0000-0000DB2C0000}"/>
    <cellStyle name="40% - Accent2 85 3 2" xfId="11493" xr:uid="{00000000-0005-0000-0000-0000DC2C0000}"/>
    <cellStyle name="40% - Accent2 85 4" xfId="11494" xr:uid="{00000000-0005-0000-0000-0000DD2C0000}"/>
    <cellStyle name="40% - Accent2 86" xfId="11495" xr:uid="{00000000-0005-0000-0000-0000DE2C0000}"/>
    <cellStyle name="40% - Accent2 86 2" xfId="11496" xr:uid="{00000000-0005-0000-0000-0000DF2C0000}"/>
    <cellStyle name="40% - Accent2 86 2 2" xfId="11497" xr:uid="{00000000-0005-0000-0000-0000E02C0000}"/>
    <cellStyle name="40% - Accent2 86 2 2 2" xfId="11498" xr:uid="{00000000-0005-0000-0000-0000E12C0000}"/>
    <cellStyle name="40% - Accent2 86 2 3" xfId="11499" xr:uid="{00000000-0005-0000-0000-0000E22C0000}"/>
    <cellStyle name="40% - Accent2 86 3" xfId="11500" xr:uid="{00000000-0005-0000-0000-0000E32C0000}"/>
    <cellStyle name="40% - Accent2 86 3 2" xfId="11501" xr:uid="{00000000-0005-0000-0000-0000E42C0000}"/>
    <cellStyle name="40% - Accent2 86 4" xfId="11502" xr:uid="{00000000-0005-0000-0000-0000E52C0000}"/>
    <cellStyle name="40% - Accent2 87" xfId="11503" xr:uid="{00000000-0005-0000-0000-0000E62C0000}"/>
    <cellStyle name="40% - Accent2 87 2" xfId="11504" xr:uid="{00000000-0005-0000-0000-0000E72C0000}"/>
    <cellStyle name="40% - Accent2 87 2 2" xfId="11505" xr:uid="{00000000-0005-0000-0000-0000E82C0000}"/>
    <cellStyle name="40% - Accent2 87 2 2 2" xfId="11506" xr:uid="{00000000-0005-0000-0000-0000E92C0000}"/>
    <cellStyle name="40% - Accent2 87 2 3" xfId="11507" xr:uid="{00000000-0005-0000-0000-0000EA2C0000}"/>
    <cellStyle name="40% - Accent2 87 3" xfId="11508" xr:uid="{00000000-0005-0000-0000-0000EB2C0000}"/>
    <cellStyle name="40% - Accent2 87 3 2" xfId="11509" xr:uid="{00000000-0005-0000-0000-0000EC2C0000}"/>
    <cellStyle name="40% - Accent2 87 4" xfId="11510" xr:uid="{00000000-0005-0000-0000-0000ED2C0000}"/>
    <cellStyle name="40% - Accent2 88" xfId="11511" xr:uid="{00000000-0005-0000-0000-0000EE2C0000}"/>
    <cellStyle name="40% - Accent2 88 2" xfId="11512" xr:uid="{00000000-0005-0000-0000-0000EF2C0000}"/>
    <cellStyle name="40% - Accent2 88 2 2" xfId="11513" xr:uid="{00000000-0005-0000-0000-0000F02C0000}"/>
    <cellStyle name="40% - Accent2 88 2 2 2" xfId="11514" xr:uid="{00000000-0005-0000-0000-0000F12C0000}"/>
    <cellStyle name="40% - Accent2 88 2 3" xfId="11515" xr:uid="{00000000-0005-0000-0000-0000F22C0000}"/>
    <cellStyle name="40% - Accent2 88 3" xfId="11516" xr:uid="{00000000-0005-0000-0000-0000F32C0000}"/>
    <cellStyle name="40% - Accent2 88 3 2" xfId="11517" xr:uid="{00000000-0005-0000-0000-0000F42C0000}"/>
    <cellStyle name="40% - Accent2 88 4" xfId="11518" xr:uid="{00000000-0005-0000-0000-0000F52C0000}"/>
    <cellStyle name="40% - Accent2 89" xfId="11519" xr:uid="{00000000-0005-0000-0000-0000F62C0000}"/>
    <cellStyle name="40% - Accent2 89 2" xfId="11520" xr:uid="{00000000-0005-0000-0000-0000F72C0000}"/>
    <cellStyle name="40% - Accent2 89 2 2" xfId="11521" xr:uid="{00000000-0005-0000-0000-0000F82C0000}"/>
    <cellStyle name="40% - Accent2 89 2 2 2" xfId="11522" xr:uid="{00000000-0005-0000-0000-0000F92C0000}"/>
    <cellStyle name="40% - Accent2 89 2 3" xfId="11523" xr:uid="{00000000-0005-0000-0000-0000FA2C0000}"/>
    <cellStyle name="40% - Accent2 89 3" xfId="11524" xr:uid="{00000000-0005-0000-0000-0000FB2C0000}"/>
    <cellStyle name="40% - Accent2 89 3 2" xfId="11525" xr:uid="{00000000-0005-0000-0000-0000FC2C0000}"/>
    <cellStyle name="40% - Accent2 89 4" xfId="11526" xr:uid="{00000000-0005-0000-0000-0000FD2C0000}"/>
    <cellStyle name="40% - Accent2 9" xfId="11527" xr:uid="{00000000-0005-0000-0000-0000FE2C0000}"/>
    <cellStyle name="40% - Accent2 9 2" xfId="11528" xr:uid="{00000000-0005-0000-0000-0000FF2C0000}"/>
    <cellStyle name="40% - Accent2 9 2 2" xfId="11529" xr:uid="{00000000-0005-0000-0000-0000002D0000}"/>
    <cellStyle name="40% - Accent2 9 2 2 2" xfId="11530" xr:uid="{00000000-0005-0000-0000-0000012D0000}"/>
    <cellStyle name="40% - Accent2 9 2 2 2 2" xfId="11531" xr:uid="{00000000-0005-0000-0000-0000022D0000}"/>
    <cellStyle name="40% - Accent2 9 2 2 2 2 2" xfId="11532" xr:uid="{00000000-0005-0000-0000-0000032D0000}"/>
    <cellStyle name="40% - Accent2 9 2 2 2 3" xfId="11533" xr:uid="{00000000-0005-0000-0000-0000042D0000}"/>
    <cellStyle name="40% - Accent2 9 2 2 3" xfId="11534" xr:uid="{00000000-0005-0000-0000-0000052D0000}"/>
    <cellStyle name="40% - Accent2 9 2 2 3 2" xfId="11535" xr:uid="{00000000-0005-0000-0000-0000062D0000}"/>
    <cellStyle name="40% - Accent2 9 2 2 4" xfId="11536" xr:uid="{00000000-0005-0000-0000-0000072D0000}"/>
    <cellStyle name="40% - Accent2 9 2 3" xfId="11537" xr:uid="{00000000-0005-0000-0000-0000082D0000}"/>
    <cellStyle name="40% - Accent2 9 2 3 2" xfId="11538" xr:uid="{00000000-0005-0000-0000-0000092D0000}"/>
    <cellStyle name="40% - Accent2 9 2 3 2 2" xfId="11539" xr:uid="{00000000-0005-0000-0000-00000A2D0000}"/>
    <cellStyle name="40% - Accent2 9 2 3 3" xfId="11540" xr:uid="{00000000-0005-0000-0000-00000B2D0000}"/>
    <cellStyle name="40% - Accent2 9 2 4" xfId="11541" xr:uid="{00000000-0005-0000-0000-00000C2D0000}"/>
    <cellStyle name="40% - Accent2 9 2 4 2" xfId="11542" xr:uid="{00000000-0005-0000-0000-00000D2D0000}"/>
    <cellStyle name="40% - Accent2 9 2 5" xfId="11543" xr:uid="{00000000-0005-0000-0000-00000E2D0000}"/>
    <cellStyle name="40% - Accent2 9 2_draft transactions report_052009_rvsd" xfId="11544" xr:uid="{00000000-0005-0000-0000-00000F2D0000}"/>
    <cellStyle name="40% - Accent2 9 3" xfId="11545" xr:uid="{00000000-0005-0000-0000-0000102D0000}"/>
    <cellStyle name="40% - Accent2 9 3 2" xfId="11546" xr:uid="{00000000-0005-0000-0000-0000112D0000}"/>
    <cellStyle name="40% - Accent2 9 3 2 2" xfId="11547" xr:uid="{00000000-0005-0000-0000-0000122D0000}"/>
    <cellStyle name="40% - Accent2 9 3 2 2 2" xfId="11548" xr:uid="{00000000-0005-0000-0000-0000132D0000}"/>
    <cellStyle name="40% - Accent2 9 3 2 3" xfId="11549" xr:uid="{00000000-0005-0000-0000-0000142D0000}"/>
    <cellStyle name="40% - Accent2 9 3 3" xfId="11550" xr:uid="{00000000-0005-0000-0000-0000152D0000}"/>
    <cellStyle name="40% - Accent2 9 3 3 2" xfId="11551" xr:uid="{00000000-0005-0000-0000-0000162D0000}"/>
    <cellStyle name="40% - Accent2 9 3 4" xfId="11552" xr:uid="{00000000-0005-0000-0000-0000172D0000}"/>
    <cellStyle name="40% - Accent2 9 4" xfId="11553" xr:uid="{00000000-0005-0000-0000-0000182D0000}"/>
    <cellStyle name="40% - Accent2 9 4 2" xfId="11554" xr:uid="{00000000-0005-0000-0000-0000192D0000}"/>
    <cellStyle name="40% - Accent2 9 4 2 2" xfId="11555" xr:uid="{00000000-0005-0000-0000-00001A2D0000}"/>
    <cellStyle name="40% - Accent2 9 4 3" xfId="11556" xr:uid="{00000000-0005-0000-0000-00001B2D0000}"/>
    <cellStyle name="40% - Accent2 9 5" xfId="11557" xr:uid="{00000000-0005-0000-0000-00001C2D0000}"/>
    <cellStyle name="40% - Accent2 9 5 2" xfId="11558" xr:uid="{00000000-0005-0000-0000-00001D2D0000}"/>
    <cellStyle name="40% - Accent2 9 6" xfId="11559" xr:uid="{00000000-0005-0000-0000-00001E2D0000}"/>
    <cellStyle name="40% - Accent2 9_draft transactions report_052009_rvsd" xfId="11560" xr:uid="{00000000-0005-0000-0000-00001F2D0000}"/>
    <cellStyle name="40% - Accent2 90" xfId="11561" xr:uid="{00000000-0005-0000-0000-0000202D0000}"/>
    <cellStyle name="40% - Accent2 90 2" xfId="11562" xr:uid="{00000000-0005-0000-0000-0000212D0000}"/>
    <cellStyle name="40% - Accent2 90 2 2" xfId="11563" xr:uid="{00000000-0005-0000-0000-0000222D0000}"/>
    <cellStyle name="40% - Accent2 90 2 2 2" xfId="11564" xr:uid="{00000000-0005-0000-0000-0000232D0000}"/>
    <cellStyle name="40% - Accent2 90 2 3" xfId="11565" xr:uid="{00000000-0005-0000-0000-0000242D0000}"/>
    <cellStyle name="40% - Accent2 90 3" xfId="11566" xr:uid="{00000000-0005-0000-0000-0000252D0000}"/>
    <cellStyle name="40% - Accent2 90 3 2" xfId="11567" xr:uid="{00000000-0005-0000-0000-0000262D0000}"/>
    <cellStyle name="40% - Accent2 90 4" xfId="11568" xr:uid="{00000000-0005-0000-0000-0000272D0000}"/>
    <cellStyle name="40% - Accent2 91" xfId="11569" xr:uid="{00000000-0005-0000-0000-0000282D0000}"/>
    <cellStyle name="40% - Accent2 91 2" xfId="11570" xr:uid="{00000000-0005-0000-0000-0000292D0000}"/>
    <cellStyle name="40% - Accent2 91 2 2" xfId="11571" xr:uid="{00000000-0005-0000-0000-00002A2D0000}"/>
    <cellStyle name="40% - Accent2 91 2 2 2" xfId="11572" xr:uid="{00000000-0005-0000-0000-00002B2D0000}"/>
    <cellStyle name="40% - Accent2 91 2 3" xfId="11573" xr:uid="{00000000-0005-0000-0000-00002C2D0000}"/>
    <cellStyle name="40% - Accent2 91 3" xfId="11574" xr:uid="{00000000-0005-0000-0000-00002D2D0000}"/>
    <cellStyle name="40% - Accent2 91 3 2" xfId="11575" xr:uid="{00000000-0005-0000-0000-00002E2D0000}"/>
    <cellStyle name="40% - Accent2 91 4" xfId="11576" xr:uid="{00000000-0005-0000-0000-00002F2D0000}"/>
    <cellStyle name="40% - Accent2 92" xfId="11577" xr:uid="{00000000-0005-0000-0000-0000302D0000}"/>
    <cellStyle name="40% - Accent2 92 2" xfId="11578" xr:uid="{00000000-0005-0000-0000-0000312D0000}"/>
    <cellStyle name="40% - Accent2 92 2 2" xfId="11579" xr:uid="{00000000-0005-0000-0000-0000322D0000}"/>
    <cellStyle name="40% - Accent2 92 2 2 2" xfId="11580" xr:uid="{00000000-0005-0000-0000-0000332D0000}"/>
    <cellStyle name="40% - Accent2 92 2 3" xfId="11581" xr:uid="{00000000-0005-0000-0000-0000342D0000}"/>
    <cellStyle name="40% - Accent2 92 3" xfId="11582" xr:uid="{00000000-0005-0000-0000-0000352D0000}"/>
    <cellStyle name="40% - Accent2 92 3 2" xfId="11583" xr:uid="{00000000-0005-0000-0000-0000362D0000}"/>
    <cellStyle name="40% - Accent2 92 4" xfId="11584" xr:uid="{00000000-0005-0000-0000-0000372D0000}"/>
    <cellStyle name="40% - Accent2 93" xfId="11585" xr:uid="{00000000-0005-0000-0000-0000382D0000}"/>
    <cellStyle name="40% - Accent2 93 2" xfId="11586" xr:uid="{00000000-0005-0000-0000-0000392D0000}"/>
    <cellStyle name="40% - Accent2 93 2 2" xfId="11587" xr:uid="{00000000-0005-0000-0000-00003A2D0000}"/>
    <cellStyle name="40% - Accent2 93 2 2 2" xfId="11588" xr:uid="{00000000-0005-0000-0000-00003B2D0000}"/>
    <cellStyle name="40% - Accent2 93 2 3" xfId="11589" xr:uid="{00000000-0005-0000-0000-00003C2D0000}"/>
    <cellStyle name="40% - Accent2 93 3" xfId="11590" xr:uid="{00000000-0005-0000-0000-00003D2D0000}"/>
    <cellStyle name="40% - Accent2 93 3 2" xfId="11591" xr:uid="{00000000-0005-0000-0000-00003E2D0000}"/>
    <cellStyle name="40% - Accent2 93 4" xfId="11592" xr:uid="{00000000-0005-0000-0000-00003F2D0000}"/>
    <cellStyle name="40% - Accent2 94" xfId="11593" xr:uid="{00000000-0005-0000-0000-0000402D0000}"/>
    <cellStyle name="40% - Accent2 94 2" xfId="11594" xr:uid="{00000000-0005-0000-0000-0000412D0000}"/>
    <cellStyle name="40% - Accent2 94 2 2" xfId="11595" xr:uid="{00000000-0005-0000-0000-0000422D0000}"/>
    <cellStyle name="40% - Accent2 94 2 2 2" xfId="11596" xr:uid="{00000000-0005-0000-0000-0000432D0000}"/>
    <cellStyle name="40% - Accent2 94 2 3" xfId="11597" xr:uid="{00000000-0005-0000-0000-0000442D0000}"/>
    <cellStyle name="40% - Accent2 94 3" xfId="11598" xr:uid="{00000000-0005-0000-0000-0000452D0000}"/>
    <cellStyle name="40% - Accent2 94 3 2" xfId="11599" xr:uid="{00000000-0005-0000-0000-0000462D0000}"/>
    <cellStyle name="40% - Accent2 94 4" xfId="11600" xr:uid="{00000000-0005-0000-0000-0000472D0000}"/>
    <cellStyle name="40% - Accent2 95" xfId="11601" xr:uid="{00000000-0005-0000-0000-0000482D0000}"/>
    <cellStyle name="40% - Accent2 95 2" xfId="11602" xr:uid="{00000000-0005-0000-0000-0000492D0000}"/>
    <cellStyle name="40% - Accent2 95 2 2" xfId="11603" xr:uid="{00000000-0005-0000-0000-00004A2D0000}"/>
    <cellStyle name="40% - Accent2 95 2 2 2" xfId="11604" xr:uid="{00000000-0005-0000-0000-00004B2D0000}"/>
    <cellStyle name="40% - Accent2 95 2 3" xfId="11605" xr:uid="{00000000-0005-0000-0000-00004C2D0000}"/>
    <cellStyle name="40% - Accent2 95 3" xfId="11606" xr:uid="{00000000-0005-0000-0000-00004D2D0000}"/>
    <cellStyle name="40% - Accent2 95 3 2" xfId="11607" xr:uid="{00000000-0005-0000-0000-00004E2D0000}"/>
    <cellStyle name="40% - Accent2 95 4" xfId="11608" xr:uid="{00000000-0005-0000-0000-00004F2D0000}"/>
    <cellStyle name="40% - Accent2 96" xfId="11609" xr:uid="{00000000-0005-0000-0000-0000502D0000}"/>
    <cellStyle name="40% - Accent2 96 2" xfId="11610" xr:uid="{00000000-0005-0000-0000-0000512D0000}"/>
    <cellStyle name="40% - Accent2 96 2 2" xfId="11611" xr:uid="{00000000-0005-0000-0000-0000522D0000}"/>
    <cellStyle name="40% - Accent2 96 2 2 2" xfId="11612" xr:uid="{00000000-0005-0000-0000-0000532D0000}"/>
    <cellStyle name="40% - Accent2 96 2 3" xfId="11613" xr:uid="{00000000-0005-0000-0000-0000542D0000}"/>
    <cellStyle name="40% - Accent2 96 3" xfId="11614" xr:uid="{00000000-0005-0000-0000-0000552D0000}"/>
    <cellStyle name="40% - Accent2 96 3 2" xfId="11615" xr:uid="{00000000-0005-0000-0000-0000562D0000}"/>
    <cellStyle name="40% - Accent2 96 4" xfId="11616" xr:uid="{00000000-0005-0000-0000-0000572D0000}"/>
    <cellStyle name="40% - Accent2 97" xfId="11617" xr:uid="{00000000-0005-0000-0000-0000582D0000}"/>
    <cellStyle name="40% - Accent2 97 2" xfId="11618" xr:uid="{00000000-0005-0000-0000-0000592D0000}"/>
    <cellStyle name="40% - Accent2 97 2 2" xfId="11619" xr:uid="{00000000-0005-0000-0000-00005A2D0000}"/>
    <cellStyle name="40% - Accent2 97 2 2 2" xfId="11620" xr:uid="{00000000-0005-0000-0000-00005B2D0000}"/>
    <cellStyle name="40% - Accent2 97 2 3" xfId="11621" xr:uid="{00000000-0005-0000-0000-00005C2D0000}"/>
    <cellStyle name="40% - Accent2 97 3" xfId="11622" xr:uid="{00000000-0005-0000-0000-00005D2D0000}"/>
    <cellStyle name="40% - Accent2 97 3 2" xfId="11623" xr:uid="{00000000-0005-0000-0000-00005E2D0000}"/>
    <cellStyle name="40% - Accent2 97 4" xfId="11624" xr:uid="{00000000-0005-0000-0000-00005F2D0000}"/>
    <cellStyle name="40% - Accent2 98" xfId="11625" xr:uid="{00000000-0005-0000-0000-0000602D0000}"/>
    <cellStyle name="40% - Accent2 98 2" xfId="11626" xr:uid="{00000000-0005-0000-0000-0000612D0000}"/>
    <cellStyle name="40% - Accent2 98 2 2" xfId="11627" xr:uid="{00000000-0005-0000-0000-0000622D0000}"/>
    <cellStyle name="40% - Accent2 98 2 2 2" xfId="11628" xr:uid="{00000000-0005-0000-0000-0000632D0000}"/>
    <cellStyle name="40% - Accent2 98 2 3" xfId="11629" xr:uid="{00000000-0005-0000-0000-0000642D0000}"/>
    <cellStyle name="40% - Accent2 98 3" xfId="11630" xr:uid="{00000000-0005-0000-0000-0000652D0000}"/>
    <cellStyle name="40% - Accent2 98 3 2" xfId="11631" xr:uid="{00000000-0005-0000-0000-0000662D0000}"/>
    <cellStyle name="40% - Accent2 98 4" xfId="11632" xr:uid="{00000000-0005-0000-0000-0000672D0000}"/>
    <cellStyle name="40% - Accent2 99" xfId="11633" xr:uid="{00000000-0005-0000-0000-0000682D0000}"/>
    <cellStyle name="40% - Accent2 99 2" xfId="11634" xr:uid="{00000000-0005-0000-0000-0000692D0000}"/>
    <cellStyle name="40% - Accent2 99 2 2" xfId="11635" xr:uid="{00000000-0005-0000-0000-00006A2D0000}"/>
    <cellStyle name="40% - Accent2 99 2 2 2" xfId="11636" xr:uid="{00000000-0005-0000-0000-00006B2D0000}"/>
    <cellStyle name="40% - Accent2 99 2 3" xfId="11637" xr:uid="{00000000-0005-0000-0000-00006C2D0000}"/>
    <cellStyle name="40% - Accent2 99 3" xfId="11638" xr:uid="{00000000-0005-0000-0000-00006D2D0000}"/>
    <cellStyle name="40% - Accent2 99 3 2" xfId="11639" xr:uid="{00000000-0005-0000-0000-00006E2D0000}"/>
    <cellStyle name="40% - Accent2 99 4" xfId="11640" xr:uid="{00000000-0005-0000-0000-00006F2D0000}"/>
    <cellStyle name="40% - Accent3 10" xfId="11641" xr:uid="{00000000-0005-0000-0000-0000702D0000}"/>
    <cellStyle name="40% - Accent3 10 2" xfId="11642" xr:uid="{00000000-0005-0000-0000-0000712D0000}"/>
    <cellStyle name="40% - Accent3 10 2 2" xfId="11643" xr:uid="{00000000-0005-0000-0000-0000722D0000}"/>
    <cellStyle name="40% - Accent3 10 2 2 2" xfId="11644" xr:uid="{00000000-0005-0000-0000-0000732D0000}"/>
    <cellStyle name="40% - Accent3 10 2 2 2 2" xfId="11645" xr:uid="{00000000-0005-0000-0000-0000742D0000}"/>
    <cellStyle name="40% - Accent3 10 2 2 3" xfId="11646" xr:uid="{00000000-0005-0000-0000-0000752D0000}"/>
    <cellStyle name="40% - Accent3 10 2 3" xfId="11647" xr:uid="{00000000-0005-0000-0000-0000762D0000}"/>
    <cellStyle name="40% - Accent3 10 2 3 2" xfId="11648" xr:uid="{00000000-0005-0000-0000-0000772D0000}"/>
    <cellStyle name="40% - Accent3 10 2 4" xfId="11649" xr:uid="{00000000-0005-0000-0000-0000782D0000}"/>
    <cellStyle name="40% - Accent3 10 3" xfId="11650" xr:uid="{00000000-0005-0000-0000-0000792D0000}"/>
    <cellStyle name="40% - Accent3 10 3 2" xfId="11651" xr:uid="{00000000-0005-0000-0000-00007A2D0000}"/>
    <cellStyle name="40% - Accent3 10 3 2 2" xfId="11652" xr:uid="{00000000-0005-0000-0000-00007B2D0000}"/>
    <cellStyle name="40% - Accent3 10 3 3" xfId="11653" xr:uid="{00000000-0005-0000-0000-00007C2D0000}"/>
    <cellStyle name="40% - Accent3 10 4" xfId="11654" xr:uid="{00000000-0005-0000-0000-00007D2D0000}"/>
    <cellStyle name="40% - Accent3 10 4 2" xfId="11655" xr:uid="{00000000-0005-0000-0000-00007E2D0000}"/>
    <cellStyle name="40% - Accent3 10 5" xfId="11656" xr:uid="{00000000-0005-0000-0000-00007F2D0000}"/>
    <cellStyle name="40% - Accent3 10_draft transactions report_052009_rvsd" xfId="11657" xr:uid="{00000000-0005-0000-0000-0000802D0000}"/>
    <cellStyle name="40% - Accent3 100" xfId="11658" xr:uid="{00000000-0005-0000-0000-0000812D0000}"/>
    <cellStyle name="40% - Accent3 100 2" xfId="11659" xr:uid="{00000000-0005-0000-0000-0000822D0000}"/>
    <cellStyle name="40% - Accent3 101" xfId="11660" xr:uid="{00000000-0005-0000-0000-0000832D0000}"/>
    <cellStyle name="40% - Accent3 101 2" xfId="11661" xr:uid="{00000000-0005-0000-0000-0000842D0000}"/>
    <cellStyle name="40% - Accent3 102" xfId="11662" xr:uid="{00000000-0005-0000-0000-0000852D0000}"/>
    <cellStyle name="40% - Accent3 102 2" xfId="11663" xr:uid="{00000000-0005-0000-0000-0000862D0000}"/>
    <cellStyle name="40% - Accent3 103" xfId="11664" xr:uid="{00000000-0005-0000-0000-0000872D0000}"/>
    <cellStyle name="40% - Accent3 103 2" xfId="11665" xr:uid="{00000000-0005-0000-0000-0000882D0000}"/>
    <cellStyle name="40% - Accent3 104" xfId="11666" xr:uid="{00000000-0005-0000-0000-0000892D0000}"/>
    <cellStyle name="40% - Accent3 104 2" xfId="11667" xr:uid="{00000000-0005-0000-0000-00008A2D0000}"/>
    <cellStyle name="40% - Accent3 105" xfId="11668" xr:uid="{00000000-0005-0000-0000-00008B2D0000}"/>
    <cellStyle name="40% - Accent3 105 2" xfId="11669" xr:uid="{00000000-0005-0000-0000-00008C2D0000}"/>
    <cellStyle name="40% - Accent3 106" xfId="11670" xr:uid="{00000000-0005-0000-0000-00008D2D0000}"/>
    <cellStyle name="40% - Accent3 106 2" xfId="11671" xr:uid="{00000000-0005-0000-0000-00008E2D0000}"/>
    <cellStyle name="40% - Accent3 107" xfId="11672" xr:uid="{00000000-0005-0000-0000-00008F2D0000}"/>
    <cellStyle name="40% - Accent3 107 2" xfId="11673" xr:uid="{00000000-0005-0000-0000-0000902D0000}"/>
    <cellStyle name="40% - Accent3 108" xfId="11674" xr:uid="{00000000-0005-0000-0000-0000912D0000}"/>
    <cellStyle name="40% - Accent3 108 2" xfId="11675" xr:uid="{00000000-0005-0000-0000-0000922D0000}"/>
    <cellStyle name="40% - Accent3 109" xfId="11676" xr:uid="{00000000-0005-0000-0000-0000932D0000}"/>
    <cellStyle name="40% - Accent3 109 2" xfId="11677" xr:uid="{00000000-0005-0000-0000-0000942D0000}"/>
    <cellStyle name="40% - Accent3 11" xfId="11678" xr:uid="{00000000-0005-0000-0000-0000952D0000}"/>
    <cellStyle name="40% - Accent3 11 2" xfId="11679" xr:uid="{00000000-0005-0000-0000-0000962D0000}"/>
    <cellStyle name="40% - Accent3 11 2 2" xfId="11680" xr:uid="{00000000-0005-0000-0000-0000972D0000}"/>
    <cellStyle name="40% - Accent3 11 2 2 2" xfId="11681" xr:uid="{00000000-0005-0000-0000-0000982D0000}"/>
    <cellStyle name="40% - Accent3 11 2 2 2 2" xfId="11682" xr:uid="{00000000-0005-0000-0000-0000992D0000}"/>
    <cellStyle name="40% - Accent3 11 2 2 3" xfId="11683" xr:uid="{00000000-0005-0000-0000-00009A2D0000}"/>
    <cellStyle name="40% - Accent3 11 2 3" xfId="11684" xr:uid="{00000000-0005-0000-0000-00009B2D0000}"/>
    <cellStyle name="40% - Accent3 11 2 3 2" xfId="11685" xr:uid="{00000000-0005-0000-0000-00009C2D0000}"/>
    <cellStyle name="40% - Accent3 11 2 4" xfId="11686" xr:uid="{00000000-0005-0000-0000-00009D2D0000}"/>
    <cellStyle name="40% - Accent3 11 3" xfId="11687" xr:uid="{00000000-0005-0000-0000-00009E2D0000}"/>
    <cellStyle name="40% - Accent3 11 3 2" xfId="11688" xr:uid="{00000000-0005-0000-0000-00009F2D0000}"/>
    <cellStyle name="40% - Accent3 11 3 2 2" xfId="11689" xr:uid="{00000000-0005-0000-0000-0000A02D0000}"/>
    <cellStyle name="40% - Accent3 11 3 3" xfId="11690" xr:uid="{00000000-0005-0000-0000-0000A12D0000}"/>
    <cellStyle name="40% - Accent3 11 4" xfId="11691" xr:uid="{00000000-0005-0000-0000-0000A22D0000}"/>
    <cellStyle name="40% - Accent3 11 4 2" xfId="11692" xr:uid="{00000000-0005-0000-0000-0000A32D0000}"/>
    <cellStyle name="40% - Accent3 11 5" xfId="11693" xr:uid="{00000000-0005-0000-0000-0000A42D0000}"/>
    <cellStyle name="40% - Accent3 11_draft transactions report_052009_rvsd" xfId="11694" xr:uid="{00000000-0005-0000-0000-0000A52D0000}"/>
    <cellStyle name="40% - Accent3 110" xfId="11695" xr:uid="{00000000-0005-0000-0000-0000A62D0000}"/>
    <cellStyle name="40% - Accent3 110 2" xfId="11696" xr:uid="{00000000-0005-0000-0000-0000A72D0000}"/>
    <cellStyle name="40% - Accent3 110 2 2" xfId="11697" xr:uid="{00000000-0005-0000-0000-0000A82D0000}"/>
    <cellStyle name="40% - Accent3 110 2 2 2" xfId="11698" xr:uid="{00000000-0005-0000-0000-0000A92D0000}"/>
    <cellStyle name="40% - Accent3 110 2 3" xfId="11699" xr:uid="{00000000-0005-0000-0000-0000AA2D0000}"/>
    <cellStyle name="40% - Accent3 110 3" xfId="11700" xr:uid="{00000000-0005-0000-0000-0000AB2D0000}"/>
    <cellStyle name="40% - Accent3 110 3 2" xfId="11701" xr:uid="{00000000-0005-0000-0000-0000AC2D0000}"/>
    <cellStyle name="40% - Accent3 110 4" xfId="11702" xr:uid="{00000000-0005-0000-0000-0000AD2D0000}"/>
    <cellStyle name="40% - Accent3 111" xfId="11703" xr:uid="{00000000-0005-0000-0000-0000AE2D0000}"/>
    <cellStyle name="40% - Accent3 111 2" xfId="11704" xr:uid="{00000000-0005-0000-0000-0000AF2D0000}"/>
    <cellStyle name="40% - Accent3 111 2 2" xfId="11705" xr:uid="{00000000-0005-0000-0000-0000B02D0000}"/>
    <cellStyle name="40% - Accent3 111 2 2 2" xfId="11706" xr:uid="{00000000-0005-0000-0000-0000B12D0000}"/>
    <cellStyle name="40% - Accent3 111 2 3" xfId="11707" xr:uid="{00000000-0005-0000-0000-0000B22D0000}"/>
    <cellStyle name="40% - Accent3 111 3" xfId="11708" xr:uid="{00000000-0005-0000-0000-0000B32D0000}"/>
    <cellStyle name="40% - Accent3 111 3 2" xfId="11709" xr:uid="{00000000-0005-0000-0000-0000B42D0000}"/>
    <cellStyle name="40% - Accent3 111 4" xfId="11710" xr:uid="{00000000-0005-0000-0000-0000B52D0000}"/>
    <cellStyle name="40% - Accent3 112" xfId="11711" xr:uid="{00000000-0005-0000-0000-0000B62D0000}"/>
    <cellStyle name="40% - Accent3 112 2" xfId="11712" xr:uid="{00000000-0005-0000-0000-0000B72D0000}"/>
    <cellStyle name="40% - Accent3 112 2 2" xfId="11713" xr:uid="{00000000-0005-0000-0000-0000B82D0000}"/>
    <cellStyle name="40% - Accent3 112 2 2 2" xfId="11714" xr:uid="{00000000-0005-0000-0000-0000B92D0000}"/>
    <cellStyle name="40% - Accent3 112 2 3" xfId="11715" xr:uid="{00000000-0005-0000-0000-0000BA2D0000}"/>
    <cellStyle name="40% - Accent3 112 3" xfId="11716" xr:uid="{00000000-0005-0000-0000-0000BB2D0000}"/>
    <cellStyle name="40% - Accent3 112 3 2" xfId="11717" xr:uid="{00000000-0005-0000-0000-0000BC2D0000}"/>
    <cellStyle name="40% - Accent3 112 4" xfId="11718" xr:uid="{00000000-0005-0000-0000-0000BD2D0000}"/>
    <cellStyle name="40% - Accent3 113" xfId="11719" xr:uid="{00000000-0005-0000-0000-0000BE2D0000}"/>
    <cellStyle name="40% - Accent3 113 2" xfId="11720" xr:uid="{00000000-0005-0000-0000-0000BF2D0000}"/>
    <cellStyle name="40% - Accent3 113 2 2" xfId="11721" xr:uid="{00000000-0005-0000-0000-0000C02D0000}"/>
    <cellStyle name="40% - Accent3 113 2 2 2" xfId="11722" xr:uid="{00000000-0005-0000-0000-0000C12D0000}"/>
    <cellStyle name="40% - Accent3 113 2 3" xfId="11723" xr:uid="{00000000-0005-0000-0000-0000C22D0000}"/>
    <cellStyle name="40% - Accent3 113 3" xfId="11724" xr:uid="{00000000-0005-0000-0000-0000C32D0000}"/>
    <cellStyle name="40% - Accent3 113 3 2" xfId="11725" xr:uid="{00000000-0005-0000-0000-0000C42D0000}"/>
    <cellStyle name="40% - Accent3 113 4" xfId="11726" xr:uid="{00000000-0005-0000-0000-0000C52D0000}"/>
    <cellStyle name="40% - Accent3 114" xfId="11727" xr:uid="{00000000-0005-0000-0000-0000C62D0000}"/>
    <cellStyle name="40% - Accent3 114 2" xfId="11728" xr:uid="{00000000-0005-0000-0000-0000C72D0000}"/>
    <cellStyle name="40% - Accent3 114 2 2" xfId="11729" xr:uid="{00000000-0005-0000-0000-0000C82D0000}"/>
    <cellStyle name="40% - Accent3 114 2 2 2" xfId="11730" xr:uid="{00000000-0005-0000-0000-0000C92D0000}"/>
    <cellStyle name="40% - Accent3 114 2 3" xfId="11731" xr:uid="{00000000-0005-0000-0000-0000CA2D0000}"/>
    <cellStyle name="40% - Accent3 114 3" xfId="11732" xr:uid="{00000000-0005-0000-0000-0000CB2D0000}"/>
    <cellStyle name="40% - Accent3 114 3 2" xfId="11733" xr:uid="{00000000-0005-0000-0000-0000CC2D0000}"/>
    <cellStyle name="40% - Accent3 114 4" xfId="11734" xr:uid="{00000000-0005-0000-0000-0000CD2D0000}"/>
    <cellStyle name="40% - Accent3 115" xfId="11735" xr:uid="{00000000-0005-0000-0000-0000CE2D0000}"/>
    <cellStyle name="40% - Accent3 115 2" xfId="11736" xr:uid="{00000000-0005-0000-0000-0000CF2D0000}"/>
    <cellStyle name="40% - Accent3 115 2 2" xfId="11737" xr:uid="{00000000-0005-0000-0000-0000D02D0000}"/>
    <cellStyle name="40% - Accent3 115 2 2 2" xfId="11738" xr:uid="{00000000-0005-0000-0000-0000D12D0000}"/>
    <cellStyle name="40% - Accent3 115 2 3" xfId="11739" xr:uid="{00000000-0005-0000-0000-0000D22D0000}"/>
    <cellStyle name="40% - Accent3 115 3" xfId="11740" xr:uid="{00000000-0005-0000-0000-0000D32D0000}"/>
    <cellStyle name="40% - Accent3 115 3 2" xfId="11741" xr:uid="{00000000-0005-0000-0000-0000D42D0000}"/>
    <cellStyle name="40% - Accent3 115 4" xfId="11742" xr:uid="{00000000-0005-0000-0000-0000D52D0000}"/>
    <cellStyle name="40% - Accent3 116" xfId="11743" xr:uid="{00000000-0005-0000-0000-0000D62D0000}"/>
    <cellStyle name="40% - Accent3 116 2" xfId="11744" xr:uid="{00000000-0005-0000-0000-0000D72D0000}"/>
    <cellStyle name="40% - Accent3 116 2 2" xfId="11745" xr:uid="{00000000-0005-0000-0000-0000D82D0000}"/>
    <cellStyle name="40% - Accent3 116 2 2 2" xfId="11746" xr:uid="{00000000-0005-0000-0000-0000D92D0000}"/>
    <cellStyle name="40% - Accent3 116 2 3" xfId="11747" xr:uid="{00000000-0005-0000-0000-0000DA2D0000}"/>
    <cellStyle name="40% - Accent3 116 3" xfId="11748" xr:uid="{00000000-0005-0000-0000-0000DB2D0000}"/>
    <cellStyle name="40% - Accent3 116 3 2" xfId="11749" xr:uid="{00000000-0005-0000-0000-0000DC2D0000}"/>
    <cellStyle name="40% - Accent3 116 4" xfId="11750" xr:uid="{00000000-0005-0000-0000-0000DD2D0000}"/>
    <cellStyle name="40% - Accent3 117" xfId="11751" xr:uid="{00000000-0005-0000-0000-0000DE2D0000}"/>
    <cellStyle name="40% - Accent3 117 2" xfId="11752" xr:uid="{00000000-0005-0000-0000-0000DF2D0000}"/>
    <cellStyle name="40% - Accent3 117 2 2" xfId="11753" xr:uid="{00000000-0005-0000-0000-0000E02D0000}"/>
    <cellStyle name="40% - Accent3 117 2 2 2" xfId="11754" xr:uid="{00000000-0005-0000-0000-0000E12D0000}"/>
    <cellStyle name="40% - Accent3 117 2 3" xfId="11755" xr:uid="{00000000-0005-0000-0000-0000E22D0000}"/>
    <cellStyle name="40% - Accent3 117 3" xfId="11756" xr:uid="{00000000-0005-0000-0000-0000E32D0000}"/>
    <cellStyle name="40% - Accent3 117 3 2" xfId="11757" xr:uid="{00000000-0005-0000-0000-0000E42D0000}"/>
    <cellStyle name="40% - Accent3 117 4" xfId="11758" xr:uid="{00000000-0005-0000-0000-0000E52D0000}"/>
    <cellStyle name="40% - Accent3 118" xfId="11759" xr:uid="{00000000-0005-0000-0000-0000E62D0000}"/>
    <cellStyle name="40% - Accent3 118 2" xfId="11760" xr:uid="{00000000-0005-0000-0000-0000E72D0000}"/>
    <cellStyle name="40% - Accent3 118 2 2" xfId="11761" xr:uid="{00000000-0005-0000-0000-0000E82D0000}"/>
    <cellStyle name="40% - Accent3 118 2 2 2" xfId="11762" xr:uid="{00000000-0005-0000-0000-0000E92D0000}"/>
    <cellStyle name="40% - Accent3 118 2 3" xfId="11763" xr:uid="{00000000-0005-0000-0000-0000EA2D0000}"/>
    <cellStyle name="40% - Accent3 118 3" xfId="11764" xr:uid="{00000000-0005-0000-0000-0000EB2D0000}"/>
    <cellStyle name="40% - Accent3 118 3 2" xfId="11765" xr:uid="{00000000-0005-0000-0000-0000EC2D0000}"/>
    <cellStyle name="40% - Accent3 118 4" xfId="11766" xr:uid="{00000000-0005-0000-0000-0000ED2D0000}"/>
    <cellStyle name="40% - Accent3 119" xfId="11767" xr:uid="{00000000-0005-0000-0000-0000EE2D0000}"/>
    <cellStyle name="40% - Accent3 119 2" xfId="11768" xr:uid="{00000000-0005-0000-0000-0000EF2D0000}"/>
    <cellStyle name="40% - Accent3 119 2 2" xfId="11769" xr:uid="{00000000-0005-0000-0000-0000F02D0000}"/>
    <cellStyle name="40% - Accent3 119 2 2 2" xfId="11770" xr:uid="{00000000-0005-0000-0000-0000F12D0000}"/>
    <cellStyle name="40% - Accent3 119 2 3" xfId="11771" xr:uid="{00000000-0005-0000-0000-0000F22D0000}"/>
    <cellStyle name="40% - Accent3 119 3" xfId="11772" xr:uid="{00000000-0005-0000-0000-0000F32D0000}"/>
    <cellStyle name="40% - Accent3 119 3 2" xfId="11773" xr:uid="{00000000-0005-0000-0000-0000F42D0000}"/>
    <cellStyle name="40% - Accent3 119 4" xfId="11774" xr:uid="{00000000-0005-0000-0000-0000F52D0000}"/>
    <cellStyle name="40% - Accent3 12" xfId="11775" xr:uid="{00000000-0005-0000-0000-0000F62D0000}"/>
    <cellStyle name="40% - Accent3 12 2" xfId="11776" xr:uid="{00000000-0005-0000-0000-0000F72D0000}"/>
    <cellStyle name="40% - Accent3 12 2 2" xfId="11777" xr:uid="{00000000-0005-0000-0000-0000F82D0000}"/>
    <cellStyle name="40% - Accent3 12 2 2 2" xfId="11778" xr:uid="{00000000-0005-0000-0000-0000F92D0000}"/>
    <cellStyle name="40% - Accent3 12 2 2 2 2" xfId="11779" xr:uid="{00000000-0005-0000-0000-0000FA2D0000}"/>
    <cellStyle name="40% - Accent3 12 2 2 3" xfId="11780" xr:uid="{00000000-0005-0000-0000-0000FB2D0000}"/>
    <cellStyle name="40% - Accent3 12 2 3" xfId="11781" xr:uid="{00000000-0005-0000-0000-0000FC2D0000}"/>
    <cellStyle name="40% - Accent3 12 2 3 2" xfId="11782" xr:uid="{00000000-0005-0000-0000-0000FD2D0000}"/>
    <cellStyle name="40% - Accent3 12 2 4" xfId="11783" xr:uid="{00000000-0005-0000-0000-0000FE2D0000}"/>
    <cellStyle name="40% - Accent3 12 3" xfId="11784" xr:uid="{00000000-0005-0000-0000-0000FF2D0000}"/>
    <cellStyle name="40% - Accent3 12 3 2" xfId="11785" xr:uid="{00000000-0005-0000-0000-0000002E0000}"/>
    <cellStyle name="40% - Accent3 12 3 2 2" xfId="11786" xr:uid="{00000000-0005-0000-0000-0000012E0000}"/>
    <cellStyle name="40% - Accent3 12 3 3" xfId="11787" xr:uid="{00000000-0005-0000-0000-0000022E0000}"/>
    <cellStyle name="40% - Accent3 12 4" xfId="11788" xr:uid="{00000000-0005-0000-0000-0000032E0000}"/>
    <cellStyle name="40% - Accent3 12 4 2" xfId="11789" xr:uid="{00000000-0005-0000-0000-0000042E0000}"/>
    <cellStyle name="40% - Accent3 12 5" xfId="11790" xr:uid="{00000000-0005-0000-0000-0000052E0000}"/>
    <cellStyle name="40% - Accent3 12_draft transactions report_052009_rvsd" xfId="11791" xr:uid="{00000000-0005-0000-0000-0000062E0000}"/>
    <cellStyle name="40% - Accent3 120" xfId="11792" xr:uid="{00000000-0005-0000-0000-0000072E0000}"/>
    <cellStyle name="40% - Accent3 120 2" xfId="11793" xr:uid="{00000000-0005-0000-0000-0000082E0000}"/>
    <cellStyle name="40% - Accent3 120 2 2" xfId="11794" xr:uid="{00000000-0005-0000-0000-0000092E0000}"/>
    <cellStyle name="40% - Accent3 120 2 2 2" xfId="11795" xr:uid="{00000000-0005-0000-0000-00000A2E0000}"/>
    <cellStyle name="40% - Accent3 120 2 3" xfId="11796" xr:uid="{00000000-0005-0000-0000-00000B2E0000}"/>
    <cellStyle name="40% - Accent3 120 3" xfId="11797" xr:uid="{00000000-0005-0000-0000-00000C2E0000}"/>
    <cellStyle name="40% - Accent3 120 3 2" xfId="11798" xr:uid="{00000000-0005-0000-0000-00000D2E0000}"/>
    <cellStyle name="40% - Accent3 120 4" xfId="11799" xr:uid="{00000000-0005-0000-0000-00000E2E0000}"/>
    <cellStyle name="40% - Accent3 121" xfId="11800" xr:uid="{00000000-0005-0000-0000-00000F2E0000}"/>
    <cellStyle name="40% - Accent3 121 2" xfId="11801" xr:uid="{00000000-0005-0000-0000-0000102E0000}"/>
    <cellStyle name="40% - Accent3 121 2 2" xfId="11802" xr:uid="{00000000-0005-0000-0000-0000112E0000}"/>
    <cellStyle name="40% - Accent3 121 2 2 2" xfId="11803" xr:uid="{00000000-0005-0000-0000-0000122E0000}"/>
    <cellStyle name="40% - Accent3 121 2 3" xfId="11804" xr:uid="{00000000-0005-0000-0000-0000132E0000}"/>
    <cellStyle name="40% - Accent3 121 3" xfId="11805" xr:uid="{00000000-0005-0000-0000-0000142E0000}"/>
    <cellStyle name="40% - Accent3 121 3 2" xfId="11806" xr:uid="{00000000-0005-0000-0000-0000152E0000}"/>
    <cellStyle name="40% - Accent3 121 4" xfId="11807" xr:uid="{00000000-0005-0000-0000-0000162E0000}"/>
    <cellStyle name="40% - Accent3 122" xfId="11808" xr:uid="{00000000-0005-0000-0000-0000172E0000}"/>
    <cellStyle name="40% - Accent3 123" xfId="11809" xr:uid="{00000000-0005-0000-0000-0000182E0000}"/>
    <cellStyle name="40% - Accent3 124" xfId="11810" xr:uid="{00000000-0005-0000-0000-0000192E0000}"/>
    <cellStyle name="40% - Accent3 125" xfId="11811" xr:uid="{00000000-0005-0000-0000-00001A2E0000}"/>
    <cellStyle name="40% - Accent3 126" xfId="11812" xr:uid="{00000000-0005-0000-0000-00001B2E0000}"/>
    <cellStyle name="40% - Accent3 127" xfId="11813" xr:uid="{00000000-0005-0000-0000-00001C2E0000}"/>
    <cellStyle name="40% - Accent3 127 2" xfId="11814" xr:uid="{00000000-0005-0000-0000-00001D2E0000}"/>
    <cellStyle name="40% - Accent3 127 2 2" xfId="11815" xr:uid="{00000000-0005-0000-0000-00001E2E0000}"/>
    <cellStyle name="40% - Accent3 127 2 2 2" xfId="11816" xr:uid="{00000000-0005-0000-0000-00001F2E0000}"/>
    <cellStyle name="40% - Accent3 127 2 3" xfId="11817" xr:uid="{00000000-0005-0000-0000-0000202E0000}"/>
    <cellStyle name="40% - Accent3 127 3" xfId="11818" xr:uid="{00000000-0005-0000-0000-0000212E0000}"/>
    <cellStyle name="40% - Accent3 127 3 2" xfId="11819" xr:uid="{00000000-0005-0000-0000-0000222E0000}"/>
    <cellStyle name="40% - Accent3 127 4" xfId="11820" xr:uid="{00000000-0005-0000-0000-0000232E0000}"/>
    <cellStyle name="40% - Accent3 128" xfId="11821" xr:uid="{00000000-0005-0000-0000-0000242E0000}"/>
    <cellStyle name="40% - Accent3 128 2" xfId="11822" xr:uid="{00000000-0005-0000-0000-0000252E0000}"/>
    <cellStyle name="40% - Accent3 128 2 2" xfId="11823" xr:uid="{00000000-0005-0000-0000-0000262E0000}"/>
    <cellStyle name="40% - Accent3 128 2 2 2" xfId="11824" xr:uid="{00000000-0005-0000-0000-0000272E0000}"/>
    <cellStyle name="40% - Accent3 128 2 3" xfId="11825" xr:uid="{00000000-0005-0000-0000-0000282E0000}"/>
    <cellStyle name="40% - Accent3 128 3" xfId="11826" xr:uid="{00000000-0005-0000-0000-0000292E0000}"/>
    <cellStyle name="40% - Accent3 128 3 2" xfId="11827" xr:uid="{00000000-0005-0000-0000-00002A2E0000}"/>
    <cellStyle name="40% - Accent3 128 4" xfId="11828" xr:uid="{00000000-0005-0000-0000-00002B2E0000}"/>
    <cellStyle name="40% - Accent3 129" xfId="11829" xr:uid="{00000000-0005-0000-0000-00002C2E0000}"/>
    <cellStyle name="40% - Accent3 129 2" xfId="11830" xr:uid="{00000000-0005-0000-0000-00002D2E0000}"/>
    <cellStyle name="40% - Accent3 129 2 2" xfId="11831" xr:uid="{00000000-0005-0000-0000-00002E2E0000}"/>
    <cellStyle name="40% - Accent3 129 2 2 2" xfId="11832" xr:uid="{00000000-0005-0000-0000-00002F2E0000}"/>
    <cellStyle name="40% - Accent3 129 2 3" xfId="11833" xr:uid="{00000000-0005-0000-0000-0000302E0000}"/>
    <cellStyle name="40% - Accent3 129 3" xfId="11834" xr:uid="{00000000-0005-0000-0000-0000312E0000}"/>
    <cellStyle name="40% - Accent3 129 3 2" xfId="11835" xr:uid="{00000000-0005-0000-0000-0000322E0000}"/>
    <cellStyle name="40% - Accent3 129 4" xfId="11836" xr:uid="{00000000-0005-0000-0000-0000332E0000}"/>
    <cellStyle name="40% - Accent3 13" xfId="11837" xr:uid="{00000000-0005-0000-0000-0000342E0000}"/>
    <cellStyle name="40% - Accent3 13 2" xfId="11838" xr:uid="{00000000-0005-0000-0000-0000352E0000}"/>
    <cellStyle name="40% - Accent3 13 2 2" xfId="11839" xr:uid="{00000000-0005-0000-0000-0000362E0000}"/>
    <cellStyle name="40% - Accent3 13 2 2 2" xfId="11840" xr:uid="{00000000-0005-0000-0000-0000372E0000}"/>
    <cellStyle name="40% - Accent3 13 2 2 2 2" xfId="11841" xr:uid="{00000000-0005-0000-0000-0000382E0000}"/>
    <cellStyle name="40% - Accent3 13 2 2 3" xfId="11842" xr:uid="{00000000-0005-0000-0000-0000392E0000}"/>
    <cellStyle name="40% - Accent3 13 2 3" xfId="11843" xr:uid="{00000000-0005-0000-0000-00003A2E0000}"/>
    <cellStyle name="40% - Accent3 13 2 3 2" xfId="11844" xr:uid="{00000000-0005-0000-0000-00003B2E0000}"/>
    <cellStyle name="40% - Accent3 13 2 4" xfId="11845" xr:uid="{00000000-0005-0000-0000-00003C2E0000}"/>
    <cellStyle name="40% - Accent3 13 3" xfId="11846" xr:uid="{00000000-0005-0000-0000-00003D2E0000}"/>
    <cellStyle name="40% - Accent3 13 3 2" xfId="11847" xr:uid="{00000000-0005-0000-0000-00003E2E0000}"/>
    <cellStyle name="40% - Accent3 13 3 2 2" xfId="11848" xr:uid="{00000000-0005-0000-0000-00003F2E0000}"/>
    <cellStyle name="40% - Accent3 13 3 3" xfId="11849" xr:uid="{00000000-0005-0000-0000-0000402E0000}"/>
    <cellStyle name="40% - Accent3 13 4" xfId="11850" xr:uid="{00000000-0005-0000-0000-0000412E0000}"/>
    <cellStyle name="40% - Accent3 13 4 2" xfId="11851" xr:uid="{00000000-0005-0000-0000-0000422E0000}"/>
    <cellStyle name="40% - Accent3 13 5" xfId="11852" xr:uid="{00000000-0005-0000-0000-0000432E0000}"/>
    <cellStyle name="40% - Accent3 13_draft transactions report_052009_rvsd" xfId="11853" xr:uid="{00000000-0005-0000-0000-0000442E0000}"/>
    <cellStyle name="40% - Accent3 130" xfId="11854" xr:uid="{00000000-0005-0000-0000-0000452E0000}"/>
    <cellStyle name="40% - Accent3 130 2" xfId="11855" xr:uid="{00000000-0005-0000-0000-0000462E0000}"/>
    <cellStyle name="40% - Accent3 130 2 2" xfId="11856" xr:uid="{00000000-0005-0000-0000-0000472E0000}"/>
    <cellStyle name="40% - Accent3 130 2 2 2" xfId="11857" xr:uid="{00000000-0005-0000-0000-0000482E0000}"/>
    <cellStyle name="40% - Accent3 130 2 3" xfId="11858" xr:uid="{00000000-0005-0000-0000-0000492E0000}"/>
    <cellStyle name="40% - Accent3 130 3" xfId="11859" xr:uid="{00000000-0005-0000-0000-00004A2E0000}"/>
    <cellStyle name="40% - Accent3 130 3 2" xfId="11860" xr:uid="{00000000-0005-0000-0000-00004B2E0000}"/>
    <cellStyle name="40% - Accent3 130 4" xfId="11861" xr:uid="{00000000-0005-0000-0000-00004C2E0000}"/>
    <cellStyle name="40% - Accent3 131" xfId="11862" xr:uid="{00000000-0005-0000-0000-00004D2E0000}"/>
    <cellStyle name="40% - Accent3 131 2" xfId="11863" xr:uid="{00000000-0005-0000-0000-00004E2E0000}"/>
    <cellStyle name="40% - Accent3 131 2 2" xfId="11864" xr:uid="{00000000-0005-0000-0000-00004F2E0000}"/>
    <cellStyle name="40% - Accent3 131 2 2 2" xfId="11865" xr:uid="{00000000-0005-0000-0000-0000502E0000}"/>
    <cellStyle name="40% - Accent3 131 2 3" xfId="11866" xr:uid="{00000000-0005-0000-0000-0000512E0000}"/>
    <cellStyle name="40% - Accent3 131 3" xfId="11867" xr:uid="{00000000-0005-0000-0000-0000522E0000}"/>
    <cellStyle name="40% - Accent3 131 3 2" xfId="11868" xr:uid="{00000000-0005-0000-0000-0000532E0000}"/>
    <cellStyle name="40% - Accent3 131 4" xfId="11869" xr:uid="{00000000-0005-0000-0000-0000542E0000}"/>
    <cellStyle name="40% - Accent3 132" xfId="11870" xr:uid="{00000000-0005-0000-0000-0000552E0000}"/>
    <cellStyle name="40% - Accent3 132 2" xfId="11871" xr:uid="{00000000-0005-0000-0000-0000562E0000}"/>
    <cellStyle name="40% - Accent3 132 2 2" xfId="11872" xr:uid="{00000000-0005-0000-0000-0000572E0000}"/>
    <cellStyle name="40% - Accent3 132 2 2 2" xfId="11873" xr:uid="{00000000-0005-0000-0000-0000582E0000}"/>
    <cellStyle name="40% - Accent3 132 2 3" xfId="11874" xr:uid="{00000000-0005-0000-0000-0000592E0000}"/>
    <cellStyle name="40% - Accent3 132 3" xfId="11875" xr:uid="{00000000-0005-0000-0000-00005A2E0000}"/>
    <cellStyle name="40% - Accent3 132 3 2" xfId="11876" xr:uid="{00000000-0005-0000-0000-00005B2E0000}"/>
    <cellStyle name="40% - Accent3 132 4" xfId="11877" xr:uid="{00000000-0005-0000-0000-00005C2E0000}"/>
    <cellStyle name="40% - Accent3 133" xfId="11878" xr:uid="{00000000-0005-0000-0000-00005D2E0000}"/>
    <cellStyle name="40% - Accent3 133 2" xfId="11879" xr:uid="{00000000-0005-0000-0000-00005E2E0000}"/>
    <cellStyle name="40% - Accent3 133 2 2" xfId="11880" xr:uid="{00000000-0005-0000-0000-00005F2E0000}"/>
    <cellStyle name="40% - Accent3 133 2 2 2" xfId="11881" xr:uid="{00000000-0005-0000-0000-0000602E0000}"/>
    <cellStyle name="40% - Accent3 133 2 3" xfId="11882" xr:uid="{00000000-0005-0000-0000-0000612E0000}"/>
    <cellStyle name="40% - Accent3 133 3" xfId="11883" xr:uid="{00000000-0005-0000-0000-0000622E0000}"/>
    <cellStyle name="40% - Accent3 133 3 2" xfId="11884" xr:uid="{00000000-0005-0000-0000-0000632E0000}"/>
    <cellStyle name="40% - Accent3 133 4" xfId="11885" xr:uid="{00000000-0005-0000-0000-0000642E0000}"/>
    <cellStyle name="40% - Accent3 134" xfId="11886" xr:uid="{00000000-0005-0000-0000-0000652E0000}"/>
    <cellStyle name="40% - Accent3 134 2" xfId="11887" xr:uid="{00000000-0005-0000-0000-0000662E0000}"/>
    <cellStyle name="40% - Accent3 134 2 2" xfId="11888" xr:uid="{00000000-0005-0000-0000-0000672E0000}"/>
    <cellStyle name="40% - Accent3 134 2 2 2" xfId="11889" xr:uid="{00000000-0005-0000-0000-0000682E0000}"/>
    <cellStyle name="40% - Accent3 134 2 3" xfId="11890" xr:uid="{00000000-0005-0000-0000-0000692E0000}"/>
    <cellStyle name="40% - Accent3 134 3" xfId="11891" xr:uid="{00000000-0005-0000-0000-00006A2E0000}"/>
    <cellStyle name="40% - Accent3 134 3 2" xfId="11892" xr:uid="{00000000-0005-0000-0000-00006B2E0000}"/>
    <cellStyle name="40% - Accent3 134 4" xfId="11893" xr:uid="{00000000-0005-0000-0000-00006C2E0000}"/>
    <cellStyle name="40% - Accent3 135" xfId="11894" xr:uid="{00000000-0005-0000-0000-00006D2E0000}"/>
    <cellStyle name="40% - Accent3 136" xfId="11895" xr:uid="{00000000-0005-0000-0000-00006E2E0000}"/>
    <cellStyle name="40% - Accent3 137" xfId="11896" xr:uid="{00000000-0005-0000-0000-00006F2E0000}"/>
    <cellStyle name="40% - Accent3 138" xfId="11897" xr:uid="{00000000-0005-0000-0000-0000702E0000}"/>
    <cellStyle name="40% - Accent3 138 2" xfId="11898" xr:uid="{00000000-0005-0000-0000-0000712E0000}"/>
    <cellStyle name="40% - Accent3 138 2 2" xfId="11899" xr:uid="{00000000-0005-0000-0000-0000722E0000}"/>
    <cellStyle name="40% - Accent3 138 2 2 2" xfId="11900" xr:uid="{00000000-0005-0000-0000-0000732E0000}"/>
    <cellStyle name="40% - Accent3 138 2 3" xfId="11901" xr:uid="{00000000-0005-0000-0000-0000742E0000}"/>
    <cellStyle name="40% - Accent3 138 3" xfId="11902" xr:uid="{00000000-0005-0000-0000-0000752E0000}"/>
    <cellStyle name="40% - Accent3 138 3 2" xfId="11903" xr:uid="{00000000-0005-0000-0000-0000762E0000}"/>
    <cellStyle name="40% - Accent3 138 4" xfId="11904" xr:uid="{00000000-0005-0000-0000-0000772E0000}"/>
    <cellStyle name="40% - Accent3 139" xfId="11905" xr:uid="{00000000-0005-0000-0000-0000782E0000}"/>
    <cellStyle name="40% - Accent3 139 2" xfId="11906" xr:uid="{00000000-0005-0000-0000-0000792E0000}"/>
    <cellStyle name="40% - Accent3 139 2 2" xfId="11907" xr:uid="{00000000-0005-0000-0000-00007A2E0000}"/>
    <cellStyle name="40% - Accent3 139 2 2 2" xfId="11908" xr:uid="{00000000-0005-0000-0000-00007B2E0000}"/>
    <cellStyle name="40% - Accent3 139 2 3" xfId="11909" xr:uid="{00000000-0005-0000-0000-00007C2E0000}"/>
    <cellStyle name="40% - Accent3 139 3" xfId="11910" xr:uid="{00000000-0005-0000-0000-00007D2E0000}"/>
    <cellStyle name="40% - Accent3 139 3 2" xfId="11911" xr:uid="{00000000-0005-0000-0000-00007E2E0000}"/>
    <cellStyle name="40% - Accent3 139 4" xfId="11912" xr:uid="{00000000-0005-0000-0000-00007F2E0000}"/>
    <cellStyle name="40% - Accent3 14" xfId="11913" xr:uid="{00000000-0005-0000-0000-0000802E0000}"/>
    <cellStyle name="40% - Accent3 14 2" xfId="11914" xr:uid="{00000000-0005-0000-0000-0000812E0000}"/>
    <cellStyle name="40% - Accent3 14 2 2" xfId="11915" xr:uid="{00000000-0005-0000-0000-0000822E0000}"/>
    <cellStyle name="40% - Accent3 14 2 2 2" xfId="11916" xr:uid="{00000000-0005-0000-0000-0000832E0000}"/>
    <cellStyle name="40% - Accent3 14 2 2 2 2" xfId="11917" xr:uid="{00000000-0005-0000-0000-0000842E0000}"/>
    <cellStyle name="40% - Accent3 14 2 2 3" xfId="11918" xr:uid="{00000000-0005-0000-0000-0000852E0000}"/>
    <cellStyle name="40% - Accent3 14 2 3" xfId="11919" xr:uid="{00000000-0005-0000-0000-0000862E0000}"/>
    <cellStyle name="40% - Accent3 14 2 3 2" xfId="11920" xr:uid="{00000000-0005-0000-0000-0000872E0000}"/>
    <cellStyle name="40% - Accent3 14 2 4" xfId="11921" xr:uid="{00000000-0005-0000-0000-0000882E0000}"/>
    <cellStyle name="40% - Accent3 14 3" xfId="11922" xr:uid="{00000000-0005-0000-0000-0000892E0000}"/>
    <cellStyle name="40% - Accent3 14 3 2" xfId="11923" xr:uid="{00000000-0005-0000-0000-00008A2E0000}"/>
    <cellStyle name="40% - Accent3 14 3 2 2" xfId="11924" xr:uid="{00000000-0005-0000-0000-00008B2E0000}"/>
    <cellStyle name="40% - Accent3 14 3 3" xfId="11925" xr:uid="{00000000-0005-0000-0000-00008C2E0000}"/>
    <cellStyle name="40% - Accent3 14 4" xfId="11926" xr:uid="{00000000-0005-0000-0000-00008D2E0000}"/>
    <cellStyle name="40% - Accent3 14 4 2" xfId="11927" xr:uid="{00000000-0005-0000-0000-00008E2E0000}"/>
    <cellStyle name="40% - Accent3 14 5" xfId="11928" xr:uid="{00000000-0005-0000-0000-00008F2E0000}"/>
    <cellStyle name="40% - Accent3 14_draft transactions report_052009_rvsd" xfId="11929" xr:uid="{00000000-0005-0000-0000-0000902E0000}"/>
    <cellStyle name="40% - Accent3 140" xfId="11930" xr:uid="{00000000-0005-0000-0000-0000912E0000}"/>
    <cellStyle name="40% - Accent3 140 2" xfId="11931" xr:uid="{00000000-0005-0000-0000-0000922E0000}"/>
    <cellStyle name="40% - Accent3 140 2 2" xfId="11932" xr:uid="{00000000-0005-0000-0000-0000932E0000}"/>
    <cellStyle name="40% - Accent3 140 2 2 2" xfId="11933" xr:uid="{00000000-0005-0000-0000-0000942E0000}"/>
    <cellStyle name="40% - Accent3 140 2 3" xfId="11934" xr:uid="{00000000-0005-0000-0000-0000952E0000}"/>
    <cellStyle name="40% - Accent3 140 3" xfId="11935" xr:uid="{00000000-0005-0000-0000-0000962E0000}"/>
    <cellStyle name="40% - Accent3 140 3 2" xfId="11936" xr:uid="{00000000-0005-0000-0000-0000972E0000}"/>
    <cellStyle name="40% - Accent3 140 4" xfId="11937" xr:uid="{00000000-0005-0000-0000-0000982E0000}"/>
    <cellStyle name="40% - Accent3 141" xfId="11938" xr:uid="{00000000-0005-0000-0000-0000992E0000}"/>
    <cellStyle name="40% - Accent3 141 2" xfId="11939" xr:uid="{00000000-0005-0000-0000-00009A2E0000}"/>
    <cellStyle name="40% - Accent3 141 2 2" xfId="11940" xr:uid="{00000000-0005-0000-0000-00009B2E0000}"/>
    <cellStyle name="40% - Accent3 141 2 2 2" xfId="11941" xr:uid="{00000000-0005-0000-0000-00009C2E0000}"/>
    <cellStyle name="40% - Accent3 141 2 3" xfId="11942" xr:uid="{00000000-0005-0000-0000-00009D2E0000}"/>
    <cellStyle name="40% - Accent3 141 3" xfId="11943" xr:uid="{00000000-0005-0000-0000-00009E2E0000}"/>
    <cellStyle name="40% - Accent3 141 3 2" xfId="11944" xr:uid="{00000000-0005-0000-0000-00009F2E0000}"/>
    <cellStyle name="40% - Accent3 141 4" xfId="11945" xr:uid="{00000000-0005-0000-0000-0000A02E0000}"/>
    <cellStyle name="40% - Accent3 142" xfId="11946" xr:uid="{00000000-0005-0000-0000-0000A12E0000}"/>
    <cellStyle name="40% - Accent3 142 2" xfId="11947" xr:uid="{00000000-0005-0000-0000-0000A22E0000}"/>
    <cellStyle name="40% - Accent3 142 2 2" xfId="11948" xr:uid="{00000000-0005-0000-0000-0000A32E0000}"/>
    <cellStyle name="40% - Accent3 142 2 2 2" xfId="11949" xr:uid="{00000000-0005-0000-0000-0000A42E0000}"/>
    <cellStyle name="40% - Accent3 142 2 3" xfId="11950" xr:uid="{00000000-0005-0000-0000-0000A52E0000}"/>
    <cellStyle name="40% - Accent3 142 3" xfId="11951" xr:uid="{00000000-0005-0000-0000-0000A62E0000}"/>
    <cellStyle name="40% - Accent3 142 3 2" xfId="11952" xr:uid="{00000000-0005-0000-0000-0000A72E0000}"/>
    <cellStyle name="40% - Accent3 142 4" xfId="11953" xr:uid="{00000000-0005-0000-0000-0000A82E0000}"/>
    <cellStyle name="40% - Accent3 143" xfId="11954" xr:uid="{00000000-0005-0000-0000-0000A92E0000}"/>
    <cellStyle name="40% - Accent3 143 2" xfId="11955" xr:uid="{00000000-0005-0000-0000-0000AA2E0000}"/>
    <cellStyle name="40% - Accent3 143 2 2" xfId="11956" xr:uid="{00000000-0005-0000-0000-0000AB2E0000}"/>
    <cellStyle name="40% - Accent3 143 2 2 2" xfId="11957" xr:uid="{00000000-0005-0000-0000-0000AC2E0000}"/>
    <cellStyle name="40% - Accent3 143 2 3" xfId="11958" xr:uid="{00000000-0005-0000-0000-0000AD2E0000}"/>
    <cellStyle name="40% - Accent3 143 3" xfId="11959" xr:uid="{00000000-0005-0000-0000-0000AE2E0000}"/>
    <cellStyle name="40% - Accent3 143 3 2" xfId="11960" xr:uid="{00000000-0005-0000-0000-0000AF2E0000}"/>
    <cellStyle name="40% - Accent3 143 4" xfId="11961" xr:uid="{00000000-0005-0000-0000-0000B02E0000}"/>
    <cellStyle name="40% - Accent3 144" xfId="11962" xr:uid="{00000000-0005-0000-0000-0000B12E0000}"/>
    <cellStyle name="40% - Accent3 144 2" xfId="11963" xr:uid="{00000000-0005-0000-0000-0000B22E0000}"/>
    <cellStyle name="40% - Accent3 144 2 2" xfId="11964" xr:uid="{00000000-0005-0000-0000-0000B32E0000}"/>
    <cellStyle name="40% - Accent3 144 2 2 2" xfId="11965" xr:uid="{00000000-0005-0000-0000-0000B42E0000}"/>
    <cellStyle name="40% - Accent3 144 2 3" xfId="11966" xr:uid="{00000000-0005-0000-0000-0000B52E0000}"/>
    <cellStyle name="40% - Accent3 144 3" xfId="11967" xr:uid="{00000000-0005-0000-0000-0000B62E0000}"/>
    <cellStyle name="40% - Accent3 144 3 2" xfId="11968" xr:uid="{00000000-0005-0000-0000-0000B72E0000}"/>
    <cellStyle name="40% - Accent3 144 4" xfId="11969" xr:uid="{00000000-0005-0000-0000-0000B82E0000}"/>
    <cellStyle name="40% - Accent3 145" xfId="11970" xr:uid="{00000000-0005-0000-0000-0000B92E0000}"/>
    <cellStyle name="40% - Accent3 145 2" xfId="11971" xr:uid="{00000000-0005-0000-0000-0000BA2E0000}"/>
    <cellStyle name="40% - Accent3 145 2 2" xfId="11972" xr:uid="{00000000-0005-0000-0000-0000BB2E0000}"/>
    <cellStyle name="40% - Accent3 145 2 2 2" xfId="11973" xr:uid="{00000000-0005-0000-0000-0000BC2E0000}"/>
    <cellStyle name="40% - Accent3 145 2 3" xfId="11974" xr:uid="{00000000-0005-0000-0000-0000BD2E0000}"/>
    <cellStyle name="40% - Accent3 145 3" xfId="11975" xr:uid="{00000000-0005-0000-0000-0000BE2E0000}"/>
    <cellStyle name="40% - Accent3 145 3 2" xfId="11976" xr:uid="{00000000-0005-0000-0000-0000BF2E0000}"/>
    <cellStyle name="40% - Accent3 145 4" xfId="11977" xr:uid="{00000000-0005-0000-0000-0000C02E0000}"/>
    <cellStyle name="40% - Accent3 146" xfId="11978" xr:uid="{00000000-0005-0000-0000-0000C12E0000}"/>
    <cellStyle name="40% - Accent3 146 2" xfId="11979" xr:uid="{00000000-0005-0000-0000-0000C22E0000}"/>
    <cellStyle name="40% - Accent3 146 2 2" xfId="11980" xr:uid="{00000000-0005-0000-0000-0000C32E0000}"/>
    <cellStyle name="40% - Accent3 146 2 2 2" xfId="11981" xr:uid="{00000000-0005-0000-0000-0000C42E0000}"/>
    <cellStyle name="40% - Accent3 146 2 3" xfId="11982" xr:uid="{00000000-0005-0000-0000-0000C52E0000}"/>
    <cellStyle name="40% - Accent3 146 3" xfId="11983" xr:uid="{00000000-0005-0000-0000-0000C62E0000}"/>
    <cellStyle name="40% - Accent3 146 3 2" xfId="11984" xr:uid="{00000000-0005-0000-0000-0000C72E0000}"/>
    <cellStyle name="40% - Accent3 146 4" xfId="11985" xr:uid="{00000000-0005-0000-0000-0000C82E0000}"/>
    <cellStyle name="40% - Accent3 147" xfId="11986" xr:uid="{00000000-0005-0000-0000-0000C92E0000}"/>
    <cellStyle name="40% - Accent3 148" xfId="11987" xr:uid="{00000000-0005-0000-0000-0000CA2E0000}"/>
    <cellStyle name="40% - Accent3 149" xfId="11988" xr:uid="{00000000-0005-0000-0000-0000CB2E0000}"/>
    <cellStyle name="40% - Accent3 15" xfId="11989" xr:uid="{00000000-0005-0000-0000-0000CC2E0000}"/>
    <cellStyle name="40% - Accent3 15 2" xfId="11990" xr:uid="{00000000-0005-0000-0000-0000CD2E0000}"/>
    <cellStyle name="40% - Accent3 15 2 2" xfId="11991" xr:uid="{00000000-0005-0000-0000-0000CE2E0000}"/>
    <cellStyle name="40% - Accent3 15 2 2 2" xfId="11992" xr:uid="{00000000-0005-0000-0000-0000CF2E0000}"/>
    <cellStyle name="40% - Accent3 15 2 2 2 2" xfId="11993" xr:uid="{00000000-0005-0000-0000-0000D02E0000}"/>
    <cellStyle name="40% - Accent3 15 2 2 3" xfId="11994" xr:uid="{00000000-0005-0000-0000-0000D12E0000}"/>
    <cellStyle name="40% - Accent3 15 2 3" xfId="11995" xr:uid="{00000000-0005-0000-0000-0000D22E0000}"/>
    <cellStyle name="40% - Accent3 15 2 3 2" xfId="11996" xr:uid="{00000000-0005-0000-0000-0000D32E0000}"/>
    <cellStyle name="40% - Accent3 15 2 4" xfId="11997" xr:uid="{00000000-0005-0000-0000-0000D42E0000}"/>
    <cellStyle name="40% - Accent3 15 3" xfId="11998" xr:uid="{00000000-0005-0000-0000-0000D52E0000}"/>
    <cellStyle name="40% - Accent3 15 3 2" xfId="11999" xr:uid="{00000000-0005-0000-0000-0000D62E0000}"/>
    <cellStyle name="40% - Accent3 15 3 2 2" xfId="12000" xr:uid="{00000000-0005-0000-0000-0000D72E0000}"/>
    <cellStyle name="40% - Accent3 15 3 3" xfId="12001" xr:uid="{00000000-0005-0000-0000-0000D82E0000}"/>
    <cellStyle name="40% - Accent3 15 4" xfId="12002" xr:uid="{00000000-0005-0000-0000-0000D92E0000}"/>
    <cellStyle name="40% - Accent3 15 4 2" xfId="12003" xr:uid="{00000000-0005-0000-0000-0000DA2E0000}"/>
    <cellStyle name="40% - Accent3 15 5" xfId="12004" xr:uid="{00000000-0005-0000-0000-0000DB2E0000}"/>
    <cellStyle name="40% - Accent3 15_draft transactions report_052009_rvsd" xfId="12005" xr:uid="{00000000-0005-0000-0000-0000DC2E0000}"/>
    <cellStyle name="40% - Accent3 150" xfId="12006" xr:uid="{00000000-0005-0000-0000-0000DD2E0000}"/>
    <cellStyle name="40% - Accent3 151" xfId="12007" xr:uid="{00000000-0005-0000-0000-0000DE2E0000}"/>
    <cellStyle name="40% - Accent3 152" xfId="12008" xr:uid="{00000000-0005-0000-0000-0000DF2E0000}"/>
    <cellStyle name="40% - Accent3 153" xfId="12009" xr:uid="{00000000-0005-0000-0000-0000E02E0000}"/>
    <cellStyle name="40% - Accent3 153 2" xfId="12010" xr:uid="{00000000-0005-0000-0000-0000E12E0000}"/>
    <cellStyle name="40% - Accent3 153 2 2" xfId="12011" xr:uid="{00000000-0005-0000-0000-0000E22E0000}"/>
    <cellStyle name="40% - Accent3 153 3" xfId="12012" xr:uid="{00000000-0005-0000-0000-0000E32E0000}"/>
    <cellStyle name="40% - Accent3 154" xfId="12013" xr:uid="{00000000-0005-0000-0000-0000E42E0000}"/>
    <cellStyle name="40% - Accent3 154 2" xfId="12014" xr:uid="{00000000-0005-0000-0000-0000E52E0000}"/>
    <cellStyle name="40% - Accent3 155" xfId="12015" xr:uid="{00000000-0005-0000-0000-0000E62E0000}"/>
    <cellStyle name="40% - Accent3 16" xfId="12016" xr:uid="{00000000-0005-0000-0000-0000E72E0000}"/>
    <cellStyle name="40% - Accent3 16 2" xfId="12017" xr:uid="{00000000-0005-0000-0000-0000E82E0000}"/>
    <cellStyle name="40% - Accent3 16 2 2" xfId="12018" xr:uid="{00000000-0005-0000-0000-0000E92E0000}"/>
    <cellStyle name="40% - Accent3 16 2 2 2" xfId="12019" xr:uid="{00000000-0005-0000-0000-0000EA2E0000}"/>
    <cellStyle name="40% - Accent3 16 2 2 2 2" xfId="12020" xr:uid="{00000000-0005-0000-0000-0000EB2E0000}"/>
    <cellStyle name="40% - Accent3 16 2 2 3" xfId="12021" xr:uid="{00000000-0005-0000-0000-0000EC2E0000}"/>
    <cellStyle name="40% - Accent3 16 2 3" xfId="12022" xr:uid="{00000000-0005-0000-0000-0000ED2E0000}"/>
    <cellStyle name="40% - Accent3 16 2 3 2" xfId="12023" xr:uid="{00000000-0005-0000-0000-0000EE2E0000}"/>
    <cellStyle name="40% - Accent3 16 2 4" xfId="12024" xr:uid="{00000000-0005-0000-0000-0000EF2E0000}"/>
    <cellStyle name="40% - Accent3 16 3" xfId="12025" xr:uid="{00000000-0005-0000-0000-0000F02E0000}"/>
    <cellStyle name="40% - Accent3 16 3 2" xfId="12026" xr:uid="{00000000-0005-0000-0000-0000F12E0000}"/>
    <cellStyle name="40% - Accent3 16 3 2 2" xfId="12027" xr:uid="{00000000-0005-0000-0000-0000F22E0000}"/>
    <cellStyle name="40% - Accent3 16 3 3" xfId="12028" xr:uid="{00000000-0005-0000-0000-0000F32E0000}"/>
    <cellStyle name="40% - Accent3 16 4" xfId="12029" xr:uid="{00000000-0005-0000-0000-0000F42E0000}"/>
    <cellStyle name="40% - Accent3 16 4 2" xfId="12030" xr:uid="{00000000-0005-0000-0000-0000F52E0000}"/>
    <cellStyle name="40% - Accent3 16 5" xfId="12031" xr:uid="{00000000-0005-0000-0000-0000F62E0000}"/>
    <cellStyle name="40% - Accent3 16_draft transactions report_052009_rvsd" xfId="12032" xr:uid="{00000000-0005-0000-0000-0000F72E0000}"/>
    <cellStyle name="40% - Accent3 17" xfId="12033" xr:uid="{00000000-0005-0000-0000-0000F82E0000}"/>
    <cellStyle name="40% - Accent3 17 2" xfId="12034" xr:uid="{00000000-0005-0000-0000-0000F92E0000}"/>
    <cellStyle name="40% - Accent3 17 2 2" xfId="12035" xr:uid="{00000000-0005-0000-0000-0000FA2E0000}"/>
    <cellStyle name="40% - Accent3 17 2 2 2" xfId="12036" xr:uid="{00000000-0005-0000-0000-0000FB2E0000}"/>
    <cellStyle name="40% - Accent3 17 2 2 2 2" xfId="12037" xr:uid="{00000000-0005-0000-0000-0000FC2E0000}"/>
    <cellStyle name="40% - Accent3 17 2 2 3" xfId="12038" xr:uid="{00000000-0005-0000-0000-0000FD2E0000}"/>
    <cellStyle name="40% - Accent3 17 2 3" xfId="12039" xr:uid="{00000000-0005-0000-0000-0000FE2E0000}"/>
    <cellStyle name="40% - Accent3 17 2 3 2" xfId="12040" xr:uid="{00000000-0005-0000-0000-0000FF2E0000}"/>
    <cellStyle name="40% - Accent3 17 2 4" xfId="12041" xr:uid="{00000000-0005-0000-0000-0000002F0000}"/>
    <cellStyle name="40% - Accent3 17 3" xfId="12042" xr:uid="{00000000-0005-0000-0000-0000012F0000}"/>
    <cellStyle name="40% - Accent3 17 3 2" xfId="12043" xr:uid="{00000000-0005-0000-0000-0000022F0000}"/>
    <cellStyle name="40% - Accent3 17 3 2 2" xfId="12044" xr:uid="{00000000-0005-0000-0000-0000032F0000}"/>
    <cellStyle name="40% - Accent3 17 3 3" xfId="12045" xr:uid="{00000000-0005-0000-0000-0000042F0000}"/>
    <cellStyle name="40% - Accent3 17 4" xfId="12046" xr:uid="{00000000-0005-0000-0000-0000052F0000}"/>
    <cellStyle name="40% - Accent3 17 4 2" xfId="12047" xr:uid="{00000000-0005-0000-0000-0000062F0000}"/>
    <cellStyle name="40% - Accent3 17 5" xfId="12048" xr:uid="{00000000-0005-0000-0000-0000072F0000}"/>
    <cellStyle name="40% - Accent3 17_draft transactions report_052009_rvsd" xfId="12049" xr:uid="{00000000-0005-0000-0000-0000082F0000}"/>
    <cellStyle name="40% - Accent3 18" xfId="12050" xr:uid="{00000000-0005-0000-0000-0000092F0000}"/>
    <cellStyle name="40% - Accent3 18 2" xfId="12051" xr:uid="{00000000-0005-0000-0000-00000A2F0000}"/>
    <cellStyle name="40% - Accent3 18 2 2" xfId="12052" xr:uid="{00000000-0005-0000-0000-00000B2F0000}"/>
    <cellStyle name="40% - Accent3 18 2 2 2" xfId="12053" xr:uid="{00000000-0005-0000-0000-00000C2F0000}"/>
    <cellStyle name="40% - Accent3 18 2 2 2 2" xfId="12054" xr:uid="{00000000-0005-0000-0000-00000D2F0000}"/>
    <cellStyle name="40% - Accent3 18 2 2 3" xfId="12055" xr:uid="{00000000-0005-0000-0000-00000E2F0000}"/>
    <cellStyle name="40% - Accent3 18 2 3" xfId="12056" xr:uid="{00000000-0005-0000-0000-00000F2F0000}"/>
    <cellStyle name="40% - Accent3 18 2 3 2" xfId="12057" xr:uid="{00000000-0005-0000-0000-0000102F0000}"/>
    <cellStyle name="40% - Accent3 18 2 4" xfId="12058" xr:uid="{00000000-0005-0000-0000-0000112F0000}"/>
    <cellStyle name="40% - Accent3 18 3" xfId="12059" xr:uid="{00000000-0005-0000-0000-0000122F0000}"/>
    <cellStyle name="40% - Accent3 18 3 2" xfId="12060" xr:uid="{00000000-0005-0000-0000-0000132F0000}"/>
    <cellStyle name="40% - Accent3 18 3 2 2" xfId="12061" xr:uid="{00000000-0005-0000-0000-0000142F0000}"/>
    <cellStyle name="40% - Accent3 18 3 3" xfId="12062" xr:uid="{00000000-0005-0000-0000-0000152F0000}"/>
    <cellStyle name="40% - Accent3 18 4" xfId="12063" xr:uid="{00000000-0005-0000-0000-0000162F0000}"/>
    <cellStyle name="40% - Accent3 18 4 2" xfId="12064" xr:uid="{00000000-0005-0000-0000-0000172F0000}"/>
    <cellStyle name="40% - Accent3 18 5" xfId="12065" xr:uid="{00000000-0005-0000-0000-0000182F0000}"/>
    <cellStyle name="40% - Accent3 18_draft transactions report_052009_rvsd" xfId="12066" xr:uid="{00000000-0005-0000-0000-0000192F0000}"/>
    <cellStyle name="40% - Accent3 19" xfId="12067" xr:uid="{00000000-0005-0000-0000-00001A2F0000}"/>
    <cellStyle name="40% - Accent3 19 2" xfId="12068" xr:uid="{00000000-0005-0000-0000-00001B2F0000}"/>
    <cellStyle name="40% - Accent3 19 2 2" xfId="12069" xr:uid="{00000000-0005-0000-0000-00001C2F0000}"/>
    <cellStyle name="40% - Accent3 19 2 2 2" xfId="12070" xr:uid="{00000000-0005-0000-0000-00001D2F0000}"/>
    <cellStyle name="40% - Accent3 19 2 2 2 2" xfId="12071" xr:uid="{00000000-0005-0000-0000-00001E2F0000}"/>
    <cellStyle name="40% - Accent3 19 2 2 3" xfId="12072" xr:uid="{00000000-0005-0000-0000-00001F2F0000}"/>
    <cellStyle name="40% - Accent3 19 2 3" xfId="12073" xr:uid="{00000000-0005-0000-0000-0000202F0000}"/>
    <cellStyle name="40% - Accent3 19 2 3 2" xfId="12074" xr:uid="{00000000-0005-0000-0000-0000212F0000}"/>
    <cellStyle name="40% - Accent3 19 2 4" xfId="12075" xr:uid="{00000000-0005-0000-0000-0000222F0000}"/>
    <cellStyle name="40% - Accent3 19 3" xfId="12076" xr:uid="{00000000-0005-0000-0000-0000232F0000}"/>
    <cellStyle name="40% - Accent3 19 3 2" xfId="12077" xr:uid="{00000000-0005-0000-0000-0000242F0000}"/>
    <cellStyle name="40% - Accent3 19 3 2 2" xfId="12078" xr:uid="{00000000-0005-0000-0000-0000252F0000}"/>
    <cellStyle name="40% - Accent3 19 3 3" xfId="12079" xr:uid="{00000000-0005-0000-0000-0000262F0000}"/>
    <cellStyle name="40% - Accent3 19 4" xfId="12080" xr:uid="{00000000-0005-0000-0000-0000272F0000}"/>
    <cellStyle name="40% - Accent3 19 4 2" xfId="12081" xr:uid="{00000000-0005-0000-0000-0000282F0000}"/>
    <cellStyle name="40% - Accent3 19 5" xfId="12082" xr:uid="{00000000-0005-0000-0000-0000292F0000}"/>
    <cellStyle name="40% - Accent3 19_draft transactions report_052009_rvsd" xfId="12083" xr:uid="{00000000-0005-0000-0000-00002A2F0000}"/>
    <cellStyle name="40% - Accent3 2" xfId="12084" xr:uid="{00000000-0005-0000-0000-00002B2F0000}"/>
    <cellStyle name="40% - Accent3 2 2" xfId="12085" xr:uid="{00000000-0005-0000-0000-00002C2F0000}"/>
    <cellStyle name="40% - Accent3 2 2 2" xfId="12086" xr:uid="{00000000-0005-0000-0000-00002D2F0000}"/>
    <cellStyle name="40% - Accent3 2 2 2 2" xfId="12087" xr:uid="{00000000-0005-0000-0000-00002E2F0000}"/>
    <cellStyle name="40% - Accent3 2 2 2 2 2" xfId="12088" xr:uid="{00000000-0005-0000-0000-00002F2F0000}"/>
    <cellStyle name="40% - Accent3 2 2 2 2 2 2" xfId="12089" xr:uid="{00000000-0005-0000-0000-0000302F0000}"/>
    <cellStyle name="40% - Accent3 2 2 2 2 3" xfId="12090" xr:uid="{00000000-0005-0000-0000-0000312F0000}"/>
    <cellStyle name="40% - Accent3 2 2 2 3" xfId="12091" xr:uid="{00000000-0005-0000-0000-0000322F0000}"/>
    <cellStyle name="40% - Accent3 2 2 2 3 2" xfId="12092" xr:uid="{00000000-0005-0000-0000-0000332F0000}"/>
    <cellStyle name="40% - Accent3 2 2 2 4" xfId="12093" xr:uid="{00000000-0005-0000-0000-0000342F0000}"/>
    <cellStyle name="40% - Accent3 2 2 3" xfId="12094" xr:uid="{00000000-0005-0000-0000-0000352F0000}"/>
    <cellStyle name="40% - Accent3 2 2 3 2" xfId="12095" xr:uid="{00000000-0005-0000-0000-0000362F0000}"/>
    <cellStyle name="40% - Accent3 2 2 3 2 2" xfId="12096" xr:uid="{00000000-0005-0000-0000-0000372F0000}"/>
    <cellStyle name="40% - Accent3 2 2 3 3" xfId="12097" xr:uid="{00000000-0005-0000-0000-0000382F0000}"/>
    <cellStyle name="40% - Accent3 2 2 4" xfId="12098" xr:uid="{00000000-0005-0000-0000-0000392F0000}"/>
    <cellStyle name="40% - Accent3 2 2 4 2" xfId="12099" xr:uid="{00000000-0005-0000-0000-00003A2F0000}"/>
    <cellStyle name="40% - Accent3 2 2 5" xfId="12100" xr:uid="{00000000-0005-0000-0000-00003B2F0000}"/>
    <cellStyle name="40% - Accent3 2 2_draft transactions report_052009_rvsd" xfId="12101" xr:uid="{00000000-0005-0000-0000-00003C2F0000}"/>
    <cellStyle name="40% - Accent3 2 3" xfId="12102" xr:uid="{00000000-0005-0000-0000-00003D2F0000}"/>
    <cellStyle name="40% - Accent3 2 3 2" xfId="12103" xr:uid="{00000000-0005-0000-0000-00003E2F0000}"/>
    <cellStyle name="40% - Accent3 2 3 2 2" xfId="12104" xr:uid="{00000000-0005-0000-0000-00003F2F0000}"/>
    <cellStyle name="40% - Accent3 2 3 2 2 2" xfId="12105" xr:uid="{00000000-0005-0000-0000-0000402F0000}"/>
    <cellStyle name="40% - Accent3 2 3 2 3" xfId="12106" xr:uid="{00000000-0005-0000-0000-0000412F0000}"/>
    <cellStyle name="40% - Accent3 2 3 3" xfId="12107" xr:uid="{00000000-0005-0000-0000-0000422F0000}"/>
    <cellStyle name="40% - Accent3 2 3 3 2" xfId="12108" xr:uid="{00000000-0005-0000-0000-0000432F0000}"/>
    <cellStyle name="40% - Accent3 2 3 4" xfId="12109" xr:uid="{00000000-0005-0000-0000-0000442F0000}"/>
    <cellStyle name="40% - Accent3 2 4" xfId="12110" xr:uid="{00000000-0005-0000-0000-0000452F0000}"/>
    <cellStyle name="40% - Accent3 2 4 2" xfId="12111" xr:uid="{00000000-0005-0000-0000-0000462F0000}"/>
    <cellStyle name="40% - Accent3 2 4 2 2" xfId="12112" xr:uid="{00000000-0005-0000-0000-0000472F0000}"/>
    <cellStyle name="40% - Accent3 2 4 3" xfId="12113" xr:uid="{00000000-0005-0000-0000-0000482F0000}"/>
    <cellStyle name="40% - Accent3 2 5" xfId="12114" xr:uid="{00000000-0005-0000-0000-0000492F0000}"/>
    <cellStyle name="40% - Accent3 2 5 2" xfId="12115" xr:uid="{00000000-0005-0000-0000-00004A2F0000}"/>
    <cellStyle name="40% - Accent3 2 6" xfId="12116" xr:uid="{00000000-0005-0000-0000-00004B2F0000}"/>
    <cellStyle name="40% - Accent3 2_draft transactions report_052009_rvsd" xfId="12117" xr:uid="{00000000-0005-0000-0000-00004C2F0000}"/>
    <cellStyle name="40% - Accent3 20" xfId="12118" xr:uid="{00000000-0005-0000-0000-00004D2F0000}"/>
    <cellStyle name="40% - Accent3 20 2" xfId="12119" xr:uid="{00000000-0005-0000-0000-00004E2F0000}"/>
    <cellStyle name="40% - Accent3 20 2 2" xfId="12120" xr:uid="{00000000-0005-0000-0000-00004F2F0000}"/>
    <cellStyle name="40% - Accent3 20 2 2 2" xfId="12121" xr:uid="{00000000-0005-0000-0000-0000502F0000}"/>
    <cellStyle name="40% - Accent3 20 2 2 2 2" xfId="12122" xr:uid="{00000000-0005-0000-0000-0000512F0000}"/>
    <cellStyle name="40% - Accent3 20 2 2 3" xfId="12123" xr:uid="{00000000-0005-0000-0000-0000522F0000}"/>
    <cellStyle name="40% - Accent3 20 2 3" xfId="12124" xr:uid="{00000000-0005-0000-0000-0000532F0000}"/>
    <cellStyle name="40% - Accent3 20 2 3 2" xfId="12125" xr:uid="{00000000-0005-0000-0000-0000542F0000}"/>
    <cellStyle name="40% - Accent3 20 2 4" xfId="12126" xr:uid="{00000000-0005-0000-0000-0000552F0000}"/>
    <cellStyle name="40% - Accent3 20 3" xfId="12127" xr:uid="{00000000-0005-0000-0000-0000562F0000}"/>
    <cellStyle name="40% - Accent3 20 3 2" xfId="12128" xr:uid="{00000000-0005-0000-0000-0000572F0000}"/>
    <cellStyle name="40% - Accent3 20 3 2 2" xfId="12129" xr:uid="{00000000-0005-0000-0000-0000582F0000}"/>
    <cellStyle name="40% - Accent3 20 3 3" xfId="12130" xr:uid="{00000000-0005-0000-0000-0000592F0000}"/>
    <cellStyle name="40% - Accent3 20 4" xfId="12131" xr:uid="{00000000-0005-0000-0000-00005A2F0000}"/>
    <cellStyle name="40% - Accent3 20 4 2" xfId="12132" xr:uid="{00000000-0005-0000-0000-00005B2F0000}"/>
    <cellStyle name="40% - Accent3 20 5" xfId="12133" xr:uid="{00000000-0005-0000-0000-00005C2F0000}"/>
    <cellStyle name="40% - Accent3 20_draft transactions report_052009_rvsd" xfId="12134" xr:uid="{00000000-0005-0000-0000-00005D2F0000}"/>
    <cellStyle name="40% - Accent3 21" xfId="12135" xr:uid="{00000000-0005-0000-0000-00005E2F0000}"/>
    <cellStyle name="40% - Accent3 21 2" xfId="12136" xr:uid="{00000000-0005-0000-0000-00005F2F0000}"/>
    <cellStyle name="40% - Accent3 21 2 2" xfId="12137" xr:uid="{00000000-0005-0000-0000-0000602F0000}"/>
    <cellStyle name="40% - Accent3 21 2 2 2" xfId="12138" xr:uid="{00000000-0005-0000-0000-0000612F0000}"/>
    <cellStyle name="40% - Accent3 21 2 2 2 2" xfId="12139" xr:uid="{00000000-0005-0000-0000-0000622F0000}"/>
    <cellStyle name="40% - Accent3 21 2 2 3" xfId="12140" xr:uid="{00000000-0005-0000-0000-0000632F0000}"/>
    <cellStyle name="40% - Accent3 21 2 3" xfId="12141" xr:uid="{00000000-0005-0000-0000-0000642F0000}"/>
    <cellStyle name="40% - Accent3 21 2 3 2" xfId="12142" xr:uid="{00000000-0005-0000-0000-0000652F0000}"/>
    <cellStyle name="40% - Accent3 21 2 4" xfId="12143" xr:uid="{00000000-0005-0000-0000-0000662F0000}"/>
    <cellStyle name="40% - Accent3 21 3" xfId="12144" xr:uid="{00000000-0005-0000-0000-0000672F0000}"/>
    <cellStyle name="40% - Accent3 21 3 2" xfId="12145" xr:uid="{00000000-0005-0000-0000-0000682F0000}"/>
    <cellStyle name="40% - Accent3 21 3 2 2" xfId="12146" xr:uid="{00000000-0005-0000-0000-0000692F0000}"/>
    <cellStyle name="40% - Accent3 21 3 3" xfId="12147" xr:uid="{00000000-0005-0000-0000-00006A2F0000}"/>
    <cellStyle name="40% - Accent3 21 4" xfId="12148" xr:uid="{00000000-0005-0000-0000-00006B2F0000}"/>
    <cellStyle name="40% - Accent3 21 4 2" xfId="12149" xr:uid="{00000000-0005-0000-0000-00006C2F0000}"/>
    <cellStyle name="40% - Accent3 21 5" xfId="12150" xr:uid="{00000000-0005-0000-0000-00006D2F0000}"/>
    <cellStyle name="40% - Accent3 21_draft transactions report_052009_rvsd" xfId="12151" xr:uid="{00000000-0005-0000-0000-00006E2F0000}"/>
    <cellStyle name="40% - Accent3 22" xfId="12152" xr:uid="{00000000-0005-0000-0000-00006F2F0000}"/>
    <cellStyle name="40% - Accent3 22 2" xfId="12153" xr:uid="{00000000-0005-0000-0000-0000702F0000}"/>
    <cellStyle name="40% - Accent3 22 2 2" xfId="12154" xr:uid="{00000000-0005-0000-0000-0000712F0000}"/>
    <cellStyle name="40% - Accent3 22 2 2 2" xfId="12155" xr:uid="{00000000-0005-0000-0000-0000722F0000}"/>
    <cellStyle name="40% - Accent3 22 2 2 2 2" xfId="12156" xr:uid="{00000000-0005-0000-0000-0000732F0000}"/>
    <cellStyle name="40% - Accent3 22 2 2 3" xfId="12157" xr:uid="{00000000-0005-0000-0000-0000742F0000}"/>
    <cellStyle name="40% - Accent3 22 2 3" xfId="12158" xr:uid="{00000000-0005-0000-0000-0000752F0000}"/>
    <cellStyle name="40% - Accent3 22 2 3 2" xfId="12159" xr:uid="{00000000-0005-0000-0000-0000762F0000}"/>
    <cellStyle name="40% - Accent3 22 2 4" xfId="12160" xr:uid="{00000000-0005-0000-0000-0000772F0000}"/>
    <cellStyle name="40% - Accent3 22 3" xfId="12161" xr:uid="{00000000-0005-0000-0000-0000782F0000}"/>
    <cellStyle name="40% - Accent3 22 3 2" xfId="12162" xr:uid="{00000000-0005-0000-0000-0000792F0000}"/>
    <cellStyle name="40% - Accent3 22 3 2 2" xfId="12163" xr:uid="{00000000-0005-0000-0000-00007A2F0000}"/>
    <cellStyle name="40% - Accent3 22 3 3" xfId="12164" xr:uid="{00000000-0005-0000-0000-00007B2F0000}"/>
    <cellStyle name="40% - Accent3 22 4" xfId="12165" xr:uid="{00000000-0005-0000-0000-00007C2F0000}"/>
    <cellStyle name="40% - Accent3 22 4 2" xfId="12166" xr:uid="{00000000-0005-0000-0000-00007D2F0000}"/>
    <cellStyle name="40% - Accent3 22 5" xfId="12167" xr:uid="{00000000-0005-0000-0000-00007E2F0000}"/>
    <cellStyle name="40% - Accent3 22_draft transactions report_052009_rvsd" xfId="12168" xr:uid="{00000000-0005-0000-0000-00007F2F0000}"/>
    <cellStyle name="40% - Accent3 23" xfId="12169" xr:uid="{00000000-0005-0000-0000-0000802F0000}"/>
    <cellStyle name="40% - Accent3 23 2" xfId="12170" xr:uid="{00000000-0005-0000-0000-0000812F0000}"/>
    <cellStyle name="40% - Accent3 23 2 2" xfId="12171" xr:uid="{00000000-0005-0000-0000-0000822F0000}"/>
    <cellStyle name="40% - Accent3 23 2 2 2" xfId="12172" xr:uid="{00000000-0005-0000-0000-0000832F0000}"/>
    <cellStyle name="40% - Accent3 23 2 2 2 2" xfId="12173" xr:uid="{00000000-0005-0000-0000-0000842F0000}"/>
    <cellStyle name="40% - Accent3 23 2 2 3" xfId="12174" xr:uid="{00000000-0005-0000-0000-0000852F0000}"/>
    <cellStyle name="40% - Accent3 23 2 3" xfId="12175" xr:uid="{00000000-0005-0000-0000-0000862F0000}"/>
    <cellStyle name="40% - Accent3 23 2 3 2" xfId="12176" xr:uid="{00000000-0005-0000-0000-0000872F0000}"/>
    <cellStyle name="40% - Accent3 23 2 4" xfId="12177" xr:uid="{00000000-0005-0000-0000-0000882F0000}"/>
    <cellStyle name="40% - Accent3 23 3" xfId="12178" xr:uid="{00000000-0005-0000-0000-0000892F0000}"/>
    <cellStyle name="40% - Accent3 23 3 2" xfId="12179" xr:uid="{00000000-0005-0000-0000-00008A2F0000}"/>
    <cellStyle name="40% - Accent3 23 3 2 2" xfId="12180" xr:uid="{00000000-0005-0000-0000-00008B2F0000}"/>
    <cellStyle name="40% - Accent3 23 3 3" xfId="12181" xr:uid="{00000000-0005-0000-0000-00008C2F0000}"/>
    <cellStyle name="40% - Accent3 23 4" xfId="12182" xr:uid="{00000000-0005-0000-0000-00008D2F0000}"/>
    <cellStyle name="40% - Accent3 23 4 2" xfId="12183" xr:uid="{00000000-0005-0000-0000-00008E2F0000}"/>
    <cellStyle name="40% - Accent3 23 5" xfId="12184" xr:uid="{00000000-0005-0000-0000-00008F2F0000}"/>
    <cellStyle name="40% - Accent3 23_draft transactions report_052009_rvsd" xfId="12185" xr:uid="{00000000-0005-0000-0000-0000902F0000}"/>
    <cellStyle name="40% - Accent3 24" xfId="12186" xr:uid="{00000000-0005-0000-0000-0000912F0000}"/>
    <cellStyle name="40% - Accent3 24 2" xfId="12187" xr:uid="{00000000-0005-0000-0000-0000922F0000}"/>
    <cellStyle name="40% - Accent3 24 2 2" xfId="12188" xr:uid="{00000000-0005-0000-0000-0000932F0000}"/>
    <cellStyle name="40% - Accent3 24 2 2 2" xfId="12189" xr:uid="{00000000-0005-0000-0000-0000942F0000}"/>
    <cellStyle name="40% - Accent3 24 2 2 2 2" xfId="12190" xr:uid="{00000000-0005-0000-0000-0000952F0000}"/>
    <cellStyle name="40% - Accent3 24 2 2 3" xfId="12191" xr:uid="{00000000-0005-0000-0000-0000962F0000}"/>
    <cellStyle name="40% - Accent3 24 2 3" xfId="12192" xr:uid="{00000000-0005-0000-0000-0000972F0000}"/>
    <cellStyle name="40% - Accent3 24 2 3 2" xfId="12193" xr:uid="{00000000-0005-0000-0000-0000982F0000}"/>
    <cellStyle name="40% - Accent3 24 2 4" xfId="12194" xr:uid="{00000000-0005-0000-0000-0000992F0000}"/>
    <cellStyle name="40% - Accent3 24 3" xfId="12195" xr:uid="{00000000-0005-0000-0000-00009A2F0000}"/>
    <cellStyle name="40% - Accent3 24 3 2" xfId="12196" xr:uid="{00000000-0005-0000-0000-00009B2F0000}"/>
    <cellStyle name="40% - Accent3 24 3 2 2" xfId="12197" xr:uid="{00000000-0005-0000-0000-00009C2F0000}"/>
    <cellStyle name="40% - Accent3 24 3 3" xfId="12198" xr:uid="{00000000-0005-0000-0000-00009D2F0000}"/>
    <cellStyle name="40% - Accent3 24 4" xfId="12199" xr:uid="{00000000-0005-0000-0000-00009E2F0000}"/>
    <cellStyle name="40% - Accent3 24 4 2" xfId="12200" xr:uid="{00000000-0005-0000-0000-00009F2F0000}"/>
    <cellStyle name="40% - Accent3 24 5" xfId="12201" xr:uid="{00000000-0005-0000-0000-0000A02F0000}"/>
    <cellStyle name="40% - Accent3 24_draft transactions report_052009_rvsd" xfId="12202" xr:uid="{00000000-0005-0000-0000-0000A12F0000}"/>
    <cellStyle name="40% - Accent3 25" xfId="12203" xr:uid="{00000000-0005-0000-0000-0000A22F0000}"/>
    <cellStyle name="40% - Accent3 25 2" xfId="12204" xr:uid="{00000000-0005-0000-0000-0000A32F0000}"/>
    <cellStyle name="40% - Accent3 25 2 2" xfId="12205" xr:uid="{00000000-0005-0000-0000-0000A42F0000}"/>
    <cellStyle name="40% - Accent3 25 2 2 2" xfId="12206" xr:uid="{00000000-0005-0000-0000-0000A52F0000}"/>
    <cellStyle name="40% - Accent3 25 2 2 2 2" xfId="12207" xr:uid="{00000000-0005-0000-0000-0000A62F0000}"/>
    <cellStyle name="40% - Accent3 25 2 2 3" xfId="12208" xr:uid="{00000000-0005-0000-0000-0000A72F0000}"/>
    <cellStyle name="40% - Accent3 25 2 3" xfId="12209" xr:uid="{00000000-0005-0000-0000-0000A82F0000}"/>
    <cellStyle name="40% - Accent3 25 2 3 2" xfId="12210" xr:uid="{00000000-0005-0000-0000-0000A92F0000}"/>
    <cellStyle name="40% - Accent3 25 2 4" xfId="12211" xr:uid="{00000000-0005-0000-0000-0000AA2F0000}"/>
    <cellStyle name="40% - Accent3 25 3" xfId="12212" xr:uid="{00000000-0005-0000-0000-0000AB2F0000}"/>
    <cellStyle name="40% - Accent3 25 3 2" xfId="12213" xr:uid="{00000000-0005-0000-0000-0000AC2F0000}"/>
    <cellStyle name="40% - Accent3 25 3 2 2" xfId="12214" xr:uid="{00000000-0005-0000-0000-0000AD2F0000}"/>
    <cellStyle name="40% - Accent3 25 3 3" xfId="12215" xr:uid="{00000000-0005-0000-0000-0000AE2F0000}"/>
    <cellStyle name="40% - Accent3 25 4" xfId="12216" xr:uid="{00000000-0005-0000-0000-0000AF2F0000}"/>
    <cellStyle name="40% - Accent3 25 4 2" xfId="12217" xr:uid="{00000000-0005-0000-0000-0000B02F0000}"/>
    <cellStyle name="40% - Accent3 25 5" xfId="12218" xr:uid="{00000000-0005-0000-0000-0000B12F0000}"/>
    <cellStyle name="40% - Accent3 25_draft transactions report_052009_rvsd" xfId="12219" xr:uid="{00000000-0005-0000-0000-0000B22F0000}"/>
    <cellStyle name="40% - Accent3 26" xfId="12220" xr:uid="{00000000-0005-0000-0000-0000B32F0000}"/>
    <cellStyle name="40% - Accent3 26 2" xfId="12221" xr:uid="{00000000-0005-0000-0000-0000B42F0000}"/>
    <cellStyle name="40% - Accent3 26 2 2" xfId="12222" xr:uid="{00000000-0005-0000-0000-0000B52F0000}"/>
    <cellStyle name="40% - Accent3 26 2 2 2" xfId="12223" xr:uid="{00000000-0005-0000-0000-0000B62F0000}"/>
    <cellStyle name="40% - Accent3 26 2 2 2 2" xfId="12224" xr:uid="{00000000-0005-0000-0000-0000B72F0000}"/>
    <cellStyle name="40% - Accent3 26 2 2 3" xfId="12225" xr:uid="{00000000-0005-0000-0000-0000B82F0000}"/>
    <cellStyle name="40% - Accent3 26 2 3" xfId="12226" xr:uid="{00000000-0005-0000-0000-0000B92F0000}"/>
    <cellStyle name="40% - Accent3 26 2 3 2" xfId="12227" xr:uid="{00000000-0005-0000-0000-0000BA2F0000}"/>
    <cellStyle name="40% - Accent3 26 2 4" xfId="12228" xr:uid="{00000000-0005-0000-0000-0000BB2F0000}"/>
    <cellStyle name="40% - Accent3 26 3" xfId="12229" xr:uid="{00000000-0005-0000-0000-0000BC2F0000}"/>
    <cellStyle name="40% - Accent3 26 3 2" xfId="12230" xr:uid="{00000000-0005-0000-0000-0000BD2F0000}"/>
    <cellStyle name="40% - Accent3 26 3 2 2" xfId="12231" xr:uid="{00000000-0005-0000-0000-0000BE2F0000}"/>
    <cellStyle name="40% - Accent3 26 3 3" xfId="12232" xr:uid="{00000000-0005-0000-0000-0000BF2F0000}"/>
    <cellStyle name="40% - Accent3 26 4" xfId="12233" xr:uid="{00000000-0005-0000-0000-0000C02F0000}"/>
    <cellStyle name="40% - Accent3 26 4 2" xfId="12234" xr:uid="{00000000-0005-0000-0000-0000C12F0000}"/>
    <cellStyle name="40% - Accent3 26 5" xfId="12235" xr:uid="{00000000-0005-0000-0000-0000C22F0000}"/>
    <cellStyle name="40% - Accent3 26_draft transactions report_052009_rvsd" xfId="12236" xr:uid="{00000000-0005-0000-0000-0000C32F0000}"/>
    <cellStyle name="40% - Accent3 27" xfId="12237" xr:uid="{00000000-0005-0000-0000-0000C42F0000}"/>
    <cellStyle name="40% - Accent3 27 2" xfId="12238" xr:uid="{00000000-0005-0000-0000-0000C52F0000}"/>
    <cellStyle name="40% - Accent3 27 2 2" xfId="12239" xr:uid="{00000000-0005-0000-0000-0000C62F0000}"/>
    <cellStyle name="40% - Accent3 27 2 2 2" xfId="12240" xr:uid="{00000000-0005-0000-0000-0000C72F0000}"/>
    <cellStyle name="40% - Accent3 27 2 2 2 2" xfId="12241" xr:uid="{00000000-0005-0000-0000-0000C82F0000}"/>
    <cellStyle name="40% - Accent3 27 2 2 3" xfId="12242" xr:uid="{00000000-0005-0000-0000-0000C92F0000}"/>
    <cellStyle name="40% - Accent3 27 2 3" xfId="12243" xr:uid="{00000000-0005-0000-0000-0000CA2F0000}"/>
    <cellStyle name="40% - Accent3 27 2 3 2" xfId="12244" xr:uid="{00000000-0005-0000-0000-0000CB2F0000}"/>
    <cellStyle name="40% - Accent3 27 2 4" xfId="12245" xr:uid="{00000000-0005-0000-0000-0000CC2F0000}"/>
    <cellStyle name="40% - Accent3 27 3" xfId="12246" xr:uid="{00000000-0005-0000-0000-0000CD2F0000}"/>
    <cellStyle name="40% - Accent3 27 3 2" xfId="12247" xr:uid="{00000000-0005-0000-0000-0000CE2F0000}"/>
    <cellStyle name="40% - Accent3 27 3 2 2" xfId="12248" xr:uid="{00000000-0005-0000-0000-0000CF2F0000}"/>
    <cellStyle name="40% - Accent3 27 3 3" xfId="12249" xr:uid="{00000000-0005-0000-0000-0000D02F0000}"/>
    <cellStyle name="40% - Accent3 27 4" xfId="12250" xr:uid="{00000000-0005-0000-0000-0000D12F0000}"/>
    <cellStyle name="40% - Accent3 27 4 2" xfId="12251" xr:uid="{00000000-0005-0000-0000-0000D22F0000}"/>
    <cellStyle name="40% - Accent3 27 5" xfId="12252" xr:uid="{00000000-0005-0000-0000-0000D32F0000}"/>
    <cellStyle name="40% - Accent3 27_draft transactions report_052009_rvsd" xfId="12253" xr:uid="{00000000-0005-0000-0000-0000D42F0000}"/>
    <cellStyle name="40% - Accent3 28" xfId="12254" xr:uid="{00000000-0005-0000-0000-0000D52F0000}"/>
    <cellStyle name="40% - Accent3 28 2" xfId="12255" xr:uid="{00000000-0005-0000-0000-0000D62F0000}"/>
    <cellStyle name="40% - Accent3 28 2 2" xfId="12256" xr:uid="{00000000-0005-0000-0000-0000D72F0000}"/>
    <cellStyle name="40% - Accent3 28 2 2 2" xfId="12257" xr:uid="{00000000-0005-0000-0000-0000D82F0000}"/>
    <cellStyle name="40% - Accent3 28 2 2 2 2" xfId="12258" xr:uid="{00000000-0005-0000-0000-0000D92F0000}"/>
    <cellStyle name="40% - Accent3 28 2 2 3" xfId="12259" xr:uid="{00000000-0005-0000-0000-0000DA2F0000}"/>
    <cellStyle name="40% - Accent3 28 2 3" xfId="12260" xr:uid="{00000000-0005-0000-0000-0000DB2F0000}"/>
    <cellStyle name="40% - Accent3 28 2 3 2" xfId="12261" xr:uid="{00000000-0005-0000-0000-0000DC2F0000}"/>
    <cellStyle name="40% - Accent3 28 2 4" xfId="12262" xr:uid="{00000000-0005-0000-0000-0000DD2F0000}"/>
    <cellStyle name="40% - Accent3 28 3" xfId="12263" xr:uid="{00000000-0005-0000-0000-0000DE2F0000}"/>
    <cellStyle name="40% - Accent3 28 3 2" xfId="12264" xr:uid="{00000000-0005-0000-0000-0000DF2F0000}"/>
    <cellStyle name="40% - Accent3 28 3 2 2" xfId="12265" xr:uid="{00000000-0005-0000-0000-0000E02F0000}"/>
    <cellStyle name="40% - Accent3 28 3 3" xfId="12266" xr:uid="{00000000-0005-0000-0000-0000E12F0000}"/>
    <cellStyle name="40% - Accent3 28 4" xfId="12267" xr:uid="{00000000-0005-0000-0000-0000E22F0000}"/>
    <cellStyle name="40% - Accent3 28 4 2" xfId="12268" xr:uid="{00000000-0005-0000-0000-0000E32F0000}"/>
    <cellStyle name="40% - Accent3 28 5" xfId="12269" xr:uid="{00000000-0005-0000-0000-0000E42F0000}"/>
    <cellStyle name="40% - Accent3 28_draft transactions report_052009_rvsd" xfId="12270" xr:uid="{00000000-0005-0000-0000-0000E52F0000}"/>
    <cellStyle name="40% - Accent3 29" xfId="12271" xr:uid="{00000000-0005-0000-0000-0000E62F0000}"/>
    <cellStyle name="40% - Accent3 29 2" xfId="12272" xr:uid="{00000000-0005-0000-0000-0000E72F0000}"/>
    <cellStyle name="40% - Accent3 29 2 2" xfId="12273" xr:uid="{00000000-0005-0000-0000-0000E82F0000}"/>
    <cellStyle name="40% - Accent3 29 2 2 2" xfId="12274" xr:uid="{00000000-0005-0000-0000-0000E92F0000}"/>
    <cellStyle name="40% - Accent3 29 2 2 2 2" xfId="12275" xr:uid="{00000000-0005-0000-0000-0000EA2F0000}"/>
    <cellStyle name="40% - Accent3 29 2 2 3" xfId="12276" xr:uid="{00000000-0005-0000-0000-0000EB2F0000}"/>
    <cellStyle name="40% - Accent3 29 2 3" xfId="12277" xr:uid="{00000000-0005-0000-0000-0000EC2F0000}"/>
    <cellStyle name="40% - Accent3 29 2 3 2" xfId="12278" xr:uid="{00000000-0005-0000-0000-0000ED2F0000}"/>
    <cellStyle name="40% - Accent3 29 2 4" xfId="12279" xr:uid="{00000000-0005-0000-0000-0000EE2F0000}"/>
    <cellStyle name="40% - Accent3 29 3" xfId="12280" xr:uid="{00000000-0005-0000-0000-0000EF2F0000}"/>
    <cellStyle name="40% - Accent3 29 3 2" xfId="12281" xr:uid="{00000000-0005-0000-0000-0000F02F0000}"/>
    <cellStyle name="40% - Accent3 29 3 2 2" xfId="12282" xr:uid="{00000000-0005-0000-0000-0000F12F0000}"/>
    <cellStyle name="40% - Accent3 29 3 3" xfId="12283" xr:uid="{00000000-0005-0000-0000-0000F22F0000}"/>
    <cellStyle name="40% - Accent3 29 4" xfId="12284" xr:uid="{00000000-0005-0000-0000-0000F32F0000}"/>
    <cellStyle name="40% - Accent3 29 4 2" xfId="12285" xr:uid="{00000000-0005-0000-0000-0000F42F0000}"/>
    <cellStyle name="40% - Accent3 29 5" xfId="12286" xr:uid="{00000000-0005-0000-0000-0000F52F0000}"/>
    <cellStyle name="40% - Accent3 29_draft transactions report_052009_rvsd" xfId="12287" xr:uid="{00000000-0005-0000-0000-0000F62F0000}"/>
    <cellStyle name="40% - Accent3 3" xfId="12288" xr:uid="{00000000-0005-0000-0000-0000F72F0000}"/>
    <cellStyle name="40% - Accent3 3 2" xfId="12289" xr:uid="{00000000-0005-0000-0000-0000F82F0000}"/>
    <cellStyle name="40% - Accent3 3 2 2" xfId="12290" xr:uid="{00000000-0005-0000-0000-0000F92F0000}"/>
    <cellStyle name="40% - Accent3 3 2 2 2" xfId="12291" xr:uid="{00000000-0005-0000-0000-0000FA2F0000}"/>
    <cellStyle name="40% - Accent3 3 2 2 2 2" xfId="12292" xr:uid="{00000000-0005-0000-0000-0000FB2F0000}"/>
    <cellStyle name="40% - Accent3 3 2 2 2 2 2" xfId="12293" xr:uid="{00000000-0005-0000-0000-0000FC2F0000}"/>
    <cellStyle name="40% - Accent3 3 2 2 2 3" xfId="12294" xr:uid="{00000000-0005-0000-0000-0000FD2F0000}"/>
    <cellStyle name="40% - Accent3 3 2 2 3" xfId="12295" xr:uid="{00000000-0005-0000-0000-0000FE2F0000}"/>
    <cellStyle name="40% - Accent3 3 2 2 3 2" xfId="12296" xr:uid="{00000000-0005-0000-0000-0000FF2F0000}"/>
    <cellStyle name="40% - Accent3 3 2 2 4" xfId="12297" xr:uid="{00000000-0005-0000-0000-000000300000}"/>
    <cellStyle name="40% - Accent3 3 2 3" xfId="12298" xr:uid="{00000000-0005-0000-0000-000001300000}"/>
    <cellStyle name="40% - Accent3 3 2 3 2" xfId="12299" xr:uid="{00000000-0005-0000-0000-000002300000}"/>
    <cellStyle name="40% - Accent3 3 2 3 2 2" xfId="12300" xr:uid="{00000000-0005-0000-0000-000003300000}"/>
    <cellStyle name="40% - Accent3 3 2 3 3" xfId="12301" xr:uid="{00000000-0005-0000-0000-000004300000}"/>
    <cellStyle name="40% - Accent3 3 2 4" xfId="12302" xr:uid="{00000000-0005-0000-0000-000005300000}"/>
    <cellStyle name="40% - Accent3 3 2 4 2" xfId="12303" xr:uid="{00000000-0005-0000-0000-000006300000}"/>
    <cellStyle name="40% - Accent3 3 2 5" xfId="12304" xr:uid="{00000000-0005-0000-0000-000007300000}"/>
    <cellStyle name="40% - Accent3 3 2_draft transactions report_052009_rvsd" xfId="12305" xr:uid="{00000000-0005-0000-0000-000008300000}"/>
    <cellStyle name="40% - Accent3 3 3" xfId="12306" xr:uid="{00000000-0005-0000-0000-000009300000}"/>
    <cellStyle name="40% - Accent3 3 3 2" xfId="12307" xr:uid="{00000000-0005-0000-0000-00000A300000}"/>
    <cellStyle name="40% - Accent3 3 3 2 2" xfId="12308" xr:uid="{00000000-0005-0000-0000-00000B300000}"/>
    <cellStyle name="40% - Accent3 3 3 2 2 2" xfId="12309" xr:uid="{00000000-0005-0000-0000-00000C300000}"/>
    <cellStyle name="40% - Accent3 3 3 2 3" xfId="12310" xr:uid="{00000000-0005-0000-0000-00000D300000}"/>
    <cellStyle name="40% - Accent3 3 3 3" xfId="12311" xr:uid="{00000000-0005-0000-0000-00000E300000}"/>
    <cellStyle name="40% - Accent3 3 3 3 2" xfId="12312" xr:uid="{00000000-0005-0000-0000-00000F300000}"/>
    <cellStyle name="40% - Accent3 3 3 4" xfId="12313" xr:uid="{00000000-0005-0000-0000-000010300000}"/>
    <cellStyle name="40% - Accent3 3 4" xfId="12314" xr:uid="{00000000-0005-0000-0000-000011300000}"/>
    <cellStyle name="40% - Accent3 3 4 2" xfId="12315" xr:uid="{00000000-0005-0000-0000-000012300000}"/>
    <cellStyle name="40% - Accent3 3 4 2 2" xfId="12316" xr:uid="{00000000-0005-0000-0000-000013300000}"/>
    <cellStyle name="40% - Accent3 3 4 3" xfId="12317" xr:uid="{00000000-0005-0000-0000-000014300000}"/>
    <cellStyle name="40% - Accent3 3 5" xfId="12318" xr:uid="{00000000-0005-0000-0000-000015300000}"/>
    <cellStyle name="40% - Accent3 3 5 2" xfId="12319" xr:uid="{00000000-0005-0000-0000-000016300000}"/>
    <cellStyle name="40% - Accent3 3 6" xfId="12320" xr:uid="{00000000-0005-0000-0000-000017300000}"/>
    <cellStyle name="40% - Accent3 3_draft transactions report_052009_rvsd" xfId="12321" xr:uid="{00000000-0005-0000-0000-000018300000}"/>
    <cellStyle name="40% - Accent3 30" xfId="12322" xr:uid="{00000000-0005-0000-0000-000019300000}"/>
    <cellStyle name="40% - Accent3 30 2" xfId="12323" xr:uid="{00000000-0005-0000-0000-00001A300000}"/>
    <cellStyle name="40% - Accent3 30 2 2" xfId="12324" xr:uid="{00000000-0005-0000-0000-00001B300000}"/>
    <cellStyle name="40% - Accent3 30 2 2 2" xfId="12325" xr:uid="{00000000-0005-0000-0000-00001C300000}"/>
    <cellStyle name="40% - Accent3 30 2 2 2 2" xfId="12326" xr:uid="{00000000-0005-0000-0000-00001D300000}"/>
    <cellStyle name="40% - Accent3 30 2 2 3" xfId="12327" xr:uid="{00000000-0005-0000-0000-00001E300000}"/>
    <cellStyle name="40% - Accent3 30 2 3" xfId="12328" xr:uid="{00000000-0005-0000-0000-00001F300000}"/>
    <cellStyle name="40% - Accent3 30 2 3 2" xfId="12329" xr:uid="{00000000-0005-0000-0000-000020300000}"/>
    <cellStyle name="40% - Accent3 30 2 4" xfId="12330" xr:uid="{00000000-0005-0000-0000-000021300000}"/>
    <cellStyle name="40% - Accent3 30 3" xfId="12331" xr:uid="{00000000-0005-0000-0000-000022300000}"/>
    <cellStyle name="40% - Accent3 30 3 2" xfId="12332" xr:uid="{00000000-0005-0000-0000-000023300000}"/>
    <cellStyle name="40% - Accent3 30 3 2 2" xfId="12333" xr:uid="{00000000-0005-0000-0000-000024300000}"/>
    <cellStyle name="40% - Accent3 30 3 3" xfId="12334" xr:uid="{00000000-0005-0000-0000-000025300000}"/>
    <cellStyle name="40% - Accent3 30 4" xfId="12335" xr:uid="{00000000-0005-0000-0000-000026300000}"/>
    <cellStyle name="40% - Accent3 30 4 2" xfId="12336" xr:uid="{00000000-0005-0000-0000-000027300000}"/>
    <cellStyle name="40% - Accent3 30 5" xfId="12337" xr:uid="{00000000-0005-0000-0000-000028300000}"/>
    <cellStyle name="40% - Accent3 30_draft transactions report_052009_rvsd" xfId="12338" xr:uid="{00000000-0005-0000-0000-000029300000}"/>
    <cellStyle name="40% - Accent3 31" xfId="12339" xr:uid="{00000000-0005-0000-0000-00002A300000}"/>
    <cellStyle name="40% - Accent3 31 2" xfId="12340" xr:uid="{00000000-0005-0000-0000-00002B300000}"/>
    <cellStyle name="40% - Accent3 31 2 2" xfId="12341" xr:uid="{00000000-0005-0000-0000-00002C300000}"/>
    <cellStyle name="40% - Accent3 31 2 2 2" xfId="12342" xr:uid="{00000000-0005-0000-0000-00002D300000}"/>
    <cellStyle name="40% - Accent3 31 2 2 2 2" xfId="12343" xr:uid="{00000000-0005-0000-0000-00002E300000}"/>
    <cellStyle name="40% - Accent3 31 2 2 3" xfId="12344" xr:uid="{00000000-0005-0000-0000-00002F300000}"/>
    <cellStyle name="40% - Accent3 31 2 3" xfId="12345" xr:uid="{00000000-0005-0000-0000-000030300000}"/>
    <cellStyle name="40% - Accent3 31 2 3 2" xfId="12346" xr:uid="{00000000-0005-0000-0000-000031300000}"/>
    <cellStyle name="40% - Accent3 31 2 4" xfId="12347" xr:uid="{00000000-0005-0000-0000-000032300000}"/>
    <cellStyle name="40% - Accent3 31 3" xfId="12348" xr:uid="{00000000-0005-0000-0000-000033300000}"/>
    <cellStyle name="40% - Accent3 31 3 2" xfId="12349" xr:uid="{00000000-0005-0000-0000-000034300000}"/>
    <cellStyle name="40% - Accent3 31 3 2 2" xfId="12350" xr:uid="{00000000-0005-0000-0000-000035300000}"/>
    <cellStyle name="40% - Accent3 31 3 3" xfId="12351" xr:uid="{00000000-0005-0000-0000-000036300000}"/>
    <cellStyle name="40% - Accent3 31 4" xfId="12352" xr:uid="{00000000-0005-0000-0000-000037300000}"/>
    <cellStyle name="40% - Accent3 31 4 2" xfId="12353" xr:uid="{00000000-0005-0000-0000-000038300000}"/>
    <cellStyle name="40% - Accent3 31 5" xfId="12354" xr:uid="{00000000-0005-0000-0000-000039300000}"/>
    <cellStyle name="40% - Accent3 31_draft transactions report_052009_rvsd" xfId="12355" xr:uid="{00000000-0005-0000-0000-00003A300000}"/>
    <cellStyle name="40% - Accent3 32" xfId="12356" xr:uid="{00000000-0005-0000-0000-00003B300000}"/>
    <cellStyle name="40% - Accent3 32 2" xfId="12357" xr:uid="{00000000-0005-0000-0000-00003C300000}"/>
    <cellStyle name="40% - Accent3 32 2 2" xfId="12358" xr:uid="{00000000-0005-0000-0000-00003D300000}"/>
    <cellStyle name="40% - Accent3 32 2 2 2" xfId="12359" xr:uid="{00000000-0005-0000-0000-00003E300000}"/>
    <cellStyle name="40% - Accent3 32 2 2 2 2" xfId="12360" xr:uid="{00000000-0005-0000-0000-00003F300000}"/>
    <cellStyle name="40% - Accent3 32 2 2 3" xfId="12361" xr:uid="{00000000-0005-0000-0000-000040300000}"/>
    <cellStyle name="40% - Accent3 32 2 3" xfId="12362" xr:uid="{00000000-0005-0000-0000-000041300000}"/>
    <cellStyle name="40% - Accent3 32 2 3 2" xfId="12363" xr:uid="{00000000-0005-0000-0000-000042300000}"/>
    <cellStyle name="40% - Accent3 32 2 4" xfId="12364" xr:uid="{00000000-0005-0000-0000-000043300000}"/>
    <cellStyle name="40% - Accent3 32 3" xfId="12365" xr:uid="{00000000-0005-0000-0000-000044300000}"/>
    <cellStyle name="40% - Accent3 32 3 2" xfId="12366" xr:uid="{00000000-0005-0000-0000-000045300000}"/>
    <cellStyle name="40% - Accent3 32 3 2 2" xfId="12367" xr:uid="{00000000-0005-0000-0000-000046300000}"/>
    <cellStyle name="40% - Accent3 32 3 3" xfId="12368" xr:uid="{00000000-0005-0000-0000-000047300000}"/>
    <cellStyle name="40% - Accent3 32 4" xfId="12369" xr:uid="{00000000-0005-0000-0000-000048300000}"/>
    <cellStyle name="40% - Accent3 32 4 2" xfId="12370" xr:uid="{00000000-0005-0000-0000-000049300000}"/>
    <cellStyle name="40% - Accent3 32 5" xfId="12371" xr:uid="{00000000-0005-0000-0000-00004A300000}"/>
    <cellStyle name="40% - Accent3 32_draft transactions report_052009_rvsd" xfId="12372" xr:uid="{00000000-0005-0000-0000-00004B300000}"/>
    <cellStyle name="40% - Accent3 33" xfId="12373" xr:uid="{00000000-0005-0000-0000-00004C300000}"/>
    <cellStyle name="40% - Accent3 33 2" xfId="12374" xr:uid="{00000000-0005-0000-0000-00004D300000}"/>
    <cellStyle name="40% - Accent3 33 2 2" xfId="12375" xr:uid="{00000000-0005-0000-0000-00004E300000}"/>
    <cellStyle name="40% - Accent3 33 2 2 2" xfId="12376" xr:uid="{00000000-0005-0000-0000-00004F300000}"/>
    <cellStyle name="40% - Accent3 33 2 3" xfId="12377" xr:uid="{00000000-0005-0000-0000-000050300000}"/>
    <cellStyle name="40% - Accent3 33 3" xfId="12378" xr:uid="{00000000-0005-0000-0000-000051300000}"/>
    <cellStyle name="40% - Accent3 33 3 2" xfId="12379" xr:uid="{00000000-0005-0000-0000-000052300000}"/>
    <cellStyle name="40% - Accent3 33 4" xfId="12380" xr:uid="{00000000-0005-0000-0000-000053300000}"/>
    <cellStyle name="40% - Accent3 34" xfId="12381" xr:uid="{00000000-0005-0000-0000-000054300000}"/>
    <cellStyle name="40% - Accent3 34 2" xfId="12382" xr:uid="{00000000-0005-0000-0000-000055300000}"/>
    <cellStyle name="40% - Accent3 34 2 2" xfId="12383" xr:uid="{00000000-0005-0000-0000-000056300000}"/>
    <cellStyle name="40% - Accent3 34 2 2 2" xfId="12384" xr:uid="{00000000-0005-0000-0000-000057300000}"/>
    <cellStyle name="40% - Accent3 34 2 3" xfId="12385" xr:uid="{00000000-0005-0000-0000-000058300000}"/>
    <cellStyle name="40% - Accent3 34 3" xfId="12386" xr:uid="{00000000-0005-0000-0000-000059300000}"/>
    <cellStyle name="40% - Accent3 34 3 2" xfId="12387" xr:uid="{00000000-0005-0000-0000-00005A300000}"/>
    <cellStyle name="40% - Accent3 34 4" xfId="12388" xr:uid="{00000000-0005-0000-0000-00005B300000}"/>
    <cellStyle name="40% - Accent3 35" xfId="12389" xr:uid="{00000000-0005-0000-0000-00005C300000}"/>
    <cellStyle name="40% - Accent3 35 2" xfId="12390" xr:uid="{00000000-0005-0000-0000-00005D300000}"/>
    <cellStyle name="40% - Accent3 35 2 2" xfId="12391" xr:uid="{00000000-0005-0000-0000-00005E300000}"/>
    <cellStyle name="40% - Accent3 35 2 2 2" xfId="12392" xr:uid="{00000000-0005-0000-0000-00005F300000}"/>
    <cellStyle name="40% - Accent3 35 2 3" xfId="12393" xr:uid="{00000000-0005-0000-0000-000060300000}"/>
    <cellStyle name="40% - Accent3 35 3" xfId="12394" xr:uid="{00000000-0005-0000-0000-000061300000}"/>
    <cellStyle name="40% - Accent3 35 3 2" xfId="12395" xr:uid="{00000000-0005-0000-0000-000062300000}"/>
    <cellStyle name="40% - Accent3 35 4" xfId="12396" xr:uid="{00000000-0005-0000-0000-000063300000}"/>
    <cellStyle name="40% - Accent3 36" xfId="12397" xr:uid="{00000000-0005-0000-0000-000064300000}"/>
    <cellStyle name="40% - Accent3 36 2" xfId="12398" xr:uid="{00000000-0005-0000-0000-000065300000}"/>
    <cellStyle name="40% - Accent3 36 2 2" xfId="12399" xr:uid="{00000000-0005-0000-0000-000066300000}"/>
    <cellStyle name="40% - Accent3 36 2 2 2" xfId="12400" xr:uid="{00000000-0005-0000-0000-000067300000}"/>
    <cellStyle name="40% - Accent3 36 2 3" xfId="12401" xr:uid="{00000000-0005-0000-0000-000068300000}"/>
    <cellStyle name="40% - Accent3 36 3" xfId="12402" xr:uid="{00000000-0005-0000-0000-000069300000}"/>
    <cellStyle name="40% - Accent3 36 3 2" xfId="12403" xr:uid="{00000000-0005-0000-0000-00006A300000}"/>
    <cellStyle name="40% - Accent3 36 4" xfId="12404" xr:uid="{00000000-0005-0000-0000-00006B300000}"/>
    <cellStyle name="40% - Accent3 37" xfId="12405" xr:uid="{00000000-0005-0000-0000-00006C300000}"/>
    <cellStyle name="40% - Accent3 37 2" xfId="12406" xr:uid="{00000000-0005-0000-0000-00006D300000}"/>
    <cellStyle name="40% - Accent3 37 2 2" xfId="12407" xr:uid="{00000000-0005-0000-0000-00006E300000}"/>
    <cellStyle name="40% - Accent3 37 2 2 2" xfId="12408" xr:uid="{00000000-0005-0000-0000-00006F300000}"/>
    <cellStyle name="40% - Accent3 37 2 3" xfId="12409" xr:uid="{00000000-0005-0000-0000-000070300000}"/>
    <cellStyle name="40% - Accent3 37 3" xfId="12410" xr:uid="{00000000-0005-0000-0000-000071300000}"/>
    <cellStyle name="40% - Accent3 37 3 2" xfId="12411" xr:uid="{00000000-0005-0000-0000-000072300000}"/>
    <cellStyle name="40% - Accent3 37 4" xfId="12412" xr:uid="{00000000-0005-0000-0000-000073300000}"/>
    <cellStyle name="40% - Accent3 38" xfId="12413" xr:uid="{00000000-0005-0000-0000-000074300000}"/>
    <cellStyle name="40% - Accent3 38 2" xfId="12414" xr:uid="{00000000-0005-0000-0000-000075300000}"/>
    <cellStyle name="40% - Accent3 38 2 2" xfId="12415" xr:uid="{00000000-0005-0000-0000-000076300000}"/>
    <cellStyle name="40% - Accent3 38 2 2 2" xfId="12416" xr:uid="{00000000-0005-0000-0000-000077300000}"/>
    <cellStyle name="40% - Accent3 38 2 3" xfId="12417" xr:uid="{00000000-0005-0000-0000-000078300000}"/>
    <cellStyle name="40% - Accent3 38 3" xfId="12418" xr:uid="{00000000-0005-0000-0000-000079300000}"/>
    <cellStyle name="40% - Accent3 38 3 2" xfId="12419" xr:uid="{00000000-0005-0000-0000-00007A300000}"/>
    <cellStyle name="40% - Accent3 38 4" xfId="12420" xr:uid="{00000000-0005-0000-0000-00007B300000}"/>
    <cellStyle name="40% - Accent3 39" xfId="12421" xr:uid="{00000000-0005-0000-0000-00007C300000}"/>
    <cellStyle name="40% - Accent3 39 2" xfId="12422" xr:uid="{00000000-0005-0000-0000-00007D300000}"/>
    <cellStyle name="40% - Accent3 39 2 2" xfId="12423" xr:uid="{00000000-0005-0000-0000-00007E300000}"/>
    <cellStyle name="40% - Accent3 39 2 2 2" xfId="12424" xr:uid="{00000000-0005-0000-0000-00007F300000}"/>
    <cellStyle name="40% - Accent3 39 2 3" xfId="12425" xr:uid="{00000000-0005-0000-0000-000080300000}"/>
    <cellStyle name="40% - Accent3 39 3" xfId="12426" xr:uid="{00000000-0005-0000-0000-000081300000}"/>
    <cellStyle name="40% - Accent3 39 3 2" xfId="12427" xr:uid="{00000000-0005-0000-0000-000082300000}"/>
    <cellStyle name="40% - Accent3 39 4" xfId="12428" xr:uid="{00000000-0005-0000-0000-000083300000}"/>
    <cellStyle name="40% - Accent3 4" xfId="12429" xr:uid="{00000000-0005-0000-0000-000084300000}"/>
    <cellStyle name="40% - Accent3 4 2" xfId="12430" xr:uid="{00000000-0005-0000-0000-000085300000}"/>
    <cellStyle name="40% - Accent3 4 2 2" xfId="12431" xr:uid="{00000000-0005-0000-0000-000086300000}"/>
    <cellStyle name="40% - Accent3 4 2 2 2" xfId="12432" xr:uid="{00000000-0005-0000-0000-000087300000}"/>
    <cellStyle name="40% - Accent3 4 2 2 2 2" xfId="12433" xr:uid="{00000000-0005-0000-0000-000088300000}"/>
    <cellStyle name="40% - Accent3 4 2 2 2 2 2" xfId="12434" xr:uid="{00000000-0005-0000-0000-000089300000}"/>
    <cellStyle name="40% - Accent3 4 2 2 2 3" xfId="12435" xr:uid="{00000000-0005-0000-0000-00008A300000}"/>
    <cellStyle name="40% - Accent3 4 2 2 3" xfId="12436" xr:uid="{00000000-0005-0000-0000-00008B300000}"/>
    <cellStyle name="40% - Accent3 4 2 2 3 2" xfId="12437" xr:uid="{00000000-0005-0000-0000-00008C300000}"/>
    <cellStyle name="40% - Accent3 4 2 2 4" xfId="12438" xr:uid="{00000000-0005-0000-0000-00008D300000}"/>
    <cellStyle name="40% - Accent3 4 2 3" xfId="12439" xr:uid="{00000000-0005-0000-0000-00008E300000}"/>
    <cellStyle name="40% - Accent3 4 2 3 2" xfId="12440" xr:uid="{00000000-0005-0000-0000-00008F300000}"/>
    <cellStyle name="40% - Accent3 4 2 3 2 2" xfId="12441" xr:uid="{00000000-0005-0000-0000-000090300000}"/>
    <cellStyle name="40% - Accent3 4 2 3 3" xfId="12442" xr:uid="{00000000-0005-0000-0000-000091300000}"/>
    <cellStyle name="40% - Accent3 4 2 4" xfId="12443" xr:uid="{00000000-0005-0000-0000-000092300000}"/>
    <cellStyle name="40% - Accent3 4 2 4 2" xfId="12444" xr:uid="{00000000-0005-0000-0000-000093300000}"/>
    <cellStyle name="40% - Accent3 4 2 5" xfId="12445" xr:uid="{00000000-0005-0000-0000-000094300000}"/>
    <cellStyle name="40% - Accent3 4 2_draft transactions report_052009_rvsd" xfId="12446" xr:uid="{00000000-0005-0000-0000-000095300000}"/>
    <cellStyle name="40% - Accent3 4 3" xfId="12447" xr:uid="{00000000-0005-0000-0000-000096300000}"/>
    <cellStyle name="40% - Accent3 4 3 2" xfId="12448" xr:uid="{00000000-0005-0000-0000-000097300000}"/>
    <cellStyle name="40% - Accent3 4 3 2 2" xfId="12449" xr:uid="{00000000-0005-0000-0000-000098300000}"/>
    <cellStyle name="40% - Accent3 4 3 2 2 2" xfId="12450" xr:uid="{00000000-0005-0000-0000-000099300000}"/>
    <cellStyle name="40% - Accent3 4 3 2 3" xfId="12451" xr:uid="{00000000-0005-0000-0000-00009A300000}"/>
    <cellStyle name="40% - Accent3 4 3 3" xfId="12452" xr:uid="{00000000-0005-0000-0000-00009B300000}"/>
    <cellStyle name="40% - Accent3 4 3 3 2" xfId="12453" xr:uid="{00000000-0005-0000-0000-00009C300000}"/>
    <cellStyle name="40% - Accent3 4 3 4" xfId="12454" xr:uid="{00000000-0005-0000-0000-00009D300000}"/>
    <cellStyle name="40% - Accent3 4 4" xfId="12455" xr:uid="{00000000-0005-0000-0000-00009E300000}"/>
    <cellStyle name="40% - Accent3 4 4 2" xfId="12456" xr:uid="{00000000-0005-0000-0000-00009F300000}"/>
    <cellStyle name="40% - Accent3 4 4 2 2" xfId="12457" xr:uid="{00000000-0005-0000-0000-0000A0300000}"/>
    <cellStyle name="40% - Accent3 4 4 3" xfId="12458" xr:uid="{00000000-0005-0000-0000-0000A1300000}"/>
    <cellStyle name="40% - Accent3 4 5" xfId="12459" xr:uid="{00000000-0005-0000-0000-0000A2300000}"/>
    <cellStyle name="40% - Accent3 4 5 2" xfId="12460" xr:uid="{00000000-0005-0000-0000-0000A3300000}"/>
    <cellStyle name="40% - Accent3 4 6" xfId="12461" xr:uid="{00000000-0005-0000-0000-0000A4300000}"/>
    <cellStyle name="40% - Accent3 4_draft transactions report_052009_rvsd" xfId="12462" xr:uid="{00000000-0005-0000-0000-0000A5300000}"/>
    <cellStyle name="40% - Accent3 40" xfId="12463" xr:uid="{00000000-0005-0000-0000-0000A6300000}"/>
    <cellStyle name="40% - Accent3 40 2" xfId="12464" xr:uid="{00000000-0005-0000-0000-0000A7300000}"/>
    <cellStyle name="40% - Accent3 40 2 2" xfId="12465" xr:uid="{00000000-0005-0000-0000-0000A8300000}"/>
    <cellStyle name="40% - Accent3 40 2 2 2" xfId="12466" xr:uid="{00000000-0005-0000-0000-0000A9300000}"/>
    <cellStyle name="40% - Accent3 40 2 3" xfId="12467" xr:uid="{00000000-0005-0000-0000-0000AA300000}"/>
    <cellStyle name="40% - Accent3 40 3" xfId="12468" xr:uid="{00000000-0005-0000-0000-0000AB300000}"/>
    <cellStyle name="40% - Accent3 40 3 2" xfId="12469" xr:uid="{00000000-0005-0000-0000-0000AC300000}"/>
    <cellStyle name="40% - Accent3 40 4" xfId="12470" xr:uid="{00000000-0005-0000-0000-0000AD300000}"/>
    <cellStyle name="40% - Accent3 41" xfId="12471" xr:uid="{00000000-0005-0000-0000-0000AE300000}"/>
    <cellStyle name="40% - Accent3 41 2" xfId="12472" xr:uid="{00000000-0005-0000-0000-0000AF300000}"/>
    <cellStyle name="40% - Accent3 41 2 2" xfId="12473" xr:uid="{00000000-0005-0000-0000-0000B0300000}"/>
    <cellStyle name="40% - Accent3 41 2 2 2" xfId="12474" xr:uid="{00000000-0005-0000-0000-0000B1300000}"/>
    <cellStyle name="40% - Accent3 41 2 3" xfId="12475" xr:uid="{00000000-0005-0000-0000-0000B2300000}"/>
    <cellStyle name="40% - Accent3 41 3" xfId="12476" xr:uid="{00000000-0005-0000-0000-0000B3300000}"/>
    <cellStyle name="40% - Accent3 41 3 2" xfId="12477" xr:uid="{00000000-0005-0000-0000-0000B4300000}"/>
    <cellStyle name="40% - Accent3 41 4" xfId="12478" xr:uid="{00000000-0005-0000-0000-0000B5300000}"/>
    <cellStyle name="40% - Accent3 42" xfId="12479" xr:uid="{00000000-0005-0000-0000-0000B6300000}"/>
    <cellStyle name="40% - Accent3 42 2" xfId="12480" xr:uid="{00000000-0005-0000-0000-0000B7300000}"/>
    <cellStyle name="40% - Accent3 42 2 2" xfId="12481" xr:uid="{00000000-0005-0000-0000-0000B8300000}"/>
    <cellStyle name="40% - Accent3 42 2 2 2" xfId="12482" xr:uid="{00000000-0005-0000-0000-0000B9300000}"/>
    <cellStyle name="40% - Accent3 42 2 3" xfId="12483" xr:uid="{00000000-0005-0000-0000-0000BA300000}"/>
    <cellStyle name="40% - Accent3 42 3" xfId="12484" xr:uid="{00000000-0005-0000-0000-0000BB300000}"/>
    <cellStyle name="40% - Accent3 42 3 2" xfId="12485" xr:uid="{00000000-0005-0000-0000-0000BC300000}"/>
    <cellStyle name="40% - Accent3 42 4" xfId="12486" xr:uid="{00000000-0005-0000-0000-0000BD300000}"/>
    <cellStyle name="40% - Accent3 43" xfId="12487" xr:uid="{00000000-0005-0000-0000-0000BE300000}"/>
    <cellStyle name="40% - Accent3 43 2" xfId="12488" xr:uid="{00000000-0005-0000-0000-0000BF300000}"/>
    <cellStyle name="40% - Accent3 43 2 2" xfId="12489" xr:uid="{00000000-0005-0000-0000-0000C0300000}"/>
    <cellStyle name="40% - Accent3 43 2 2 2" xfId="12490" xr:uid="{00000000-0005-0000-0000-0000C1300000}"/>
    <cellStyle name="40% - Accent3 43 2 3" xfId="12491" xr:uid="{00000000-0005-0000-0000-0000C2300000}"/>
    <cellStyle name="40% - Accent3 43 3" xfId="12492" xr:uid="{00000000-0005-0000-0000-0000C3300000}"/>
    <cellStyle name="40% - Accent3 43 3 2" xfId="12493" xr:uid="{00000000-0005-0000-0000-0000C4300000}"/>
    <cellStyle name="40% - Accent3 43 4" xfId="12494" xr:uid="{00000000-0005-0000-0000-0000C5300000}"/>
    <cellStyle name="40% - Accent3 44" xfId="12495" xr:uid="{00000000-0005-0000-0000-0000C6300000}"/>
    <cellStyle name="40% - Accent3 44 2" xfId="12496" xr:uid="{00000000-0005-0000-0000-0000C7300000}"/>
    <cellStyle name="40% - Accent3 44 2 2" xfId="12497" xr:uid="{00000000-0005-0000-0000-0000C8300000}"/>
    <cellStyle name="40% - Accent3 44 2 2 2" xfId="12498" xr:uid="{00000000-0005-0000-0000-0000C9300000}"/>
    <cellStyle name="40% - Accent3 44 2 3" xfId="12499" xr:uid="{00000000-0005-0000-0000-0000CA300000}"/>
    <cellStyle name="40% - Accent3 44 3" xfId="12500" xr:uid="{00000000-0005-0000-0000-0000CB300000}"/>
    <cellStyle name="40% - Accent3 44 3 2" xfId="12501" xr:uid="{00000000-0005-0000-0000-0000CC300000}"/>
    <cellStyle name="40% - Accent3 44 4" xfId="12502" xr:uid="{00000000-0005-0000-0000-0000CD300000}"/>
    <cellStyle name="40% - Accent3 45" xfId="12503" xr:uid="{00000000-0005-0000-0000-0000CE300000}"/>
    <cellStyle name="40% - Accent3 45 2" xfId="12504" xr:uid="{00000000-0005-0000-0000-0000CF300000}"/>
    <cellStyle name="40% - Accent3 45 2 2" xfId="12505" xr:uid="{00000000-0005-0000-0000-0000D0300000}"/>
    <cellStyle name="40% - Accent3 45 2 2 2" xfId="12506" xr:uid="{00000000-0005-0000-0000-0000D1300000}"/>
    <cellStyle name="40% - Accent3 45 2 3" xfId="12507" xr:uid="{00000000-0005-0000-0000-0000D2300000}"/>
    <cellStyle name="40% - Accent3 45 3" xfId="12508" xr:uid="{00000000-0005-0000-0000-0000D3300000}"/>
    <cellStyle name="40% - Accent3 45 3 2" xfId="12509" xr:uid="{00000000-0005-0000-0000-0000D4300000}"/>
    <cellStyle name="40% - Accent3 45 4" xfId="12510" xr:uid="{00000000-0005-0000-0000-0000D5300000}"/>
    <cellStyle name="40% - Accent3 46" xfId="12511" xr:uid="{00000000-0005-0000-0000-0000D6300000}"/>
    <cellStyle name="40% - Accent3 46 2" xfId="12512" xr:uid="{00000000-0005-0000-0000-0000D7300000}"/>
    <cellStyle name="40% - Accent3 46 2 2" xfId="12513" xr:uid="{00000000-0005-0000-0000-0000D8300000}"/>
    <cellStyle name="40% - Accent3 46 2 2 2" xfId="12514" xr:uid="{00000000-0005-0000-0000-0000D9300000}"/>
    <cellStyle name="40% - Accent3 46 2 3" xfId="12515" xr:uid="{00000000-0005-0000-0000-0000DA300000}"/>
    <cellStyle name="40% - Accent3 46 3" xfId="12516" xr:uid="{00000000-0005-0000-0000-0000DB300000}"/>
    <cellStyle name="40% - Accent3 46 3 2" xfId="12517" xr:uid="{00000000-0005-0000-0000-0000DC300000}"/>
    <cellStyle name="40% - Accent3 46 4" xfId="12518" xr:uid="{00000000-0005-0000-0000-0000DD300000}"/>
    <cellStyle name="40% - Accent3 47" xfId="12519" xr:uid="{00000000-0005-0000-0000-0000DE300000}"/>
    <cellStyle name="40% - Accent3 47 2" xfId="12520" xr:uid="{00000000-0005-0000-0000-0000DF300000}"/>
    <cellStyle name="40% - Accent3 47 2 2" xfId="12521" xr:uid="{00000000-0005-0000-0000-0000E0300000}"/>
    <cellStyle name="40% - Accent3 47 2 2 2" xfId="12522" xr:uid="{00000000-0005-0000-0000-0000E1300000}"/>
    <cellStyle name="40% - Accent3 47 2 3" xfId="12523" xr:uid="{00000000-0005-0000-0000-0000E2300000}"/>
    <cellStyle name="40% - Accent3 47 3" xfId="12524" xr:uid="{00000000-0005-0000-0000-0000E3300000}"/>
    <cellStyle name="40% - Accent3 47 3 2" xfId="12525" xr:uid="{00000000-0005-0000-0000-0000E4300000}"/>
    <cellStyle name="40% - Accent3 47 4" xfId="12526" xr:uid="{00000000-0005-0000-0000-0000E5300000}"/>
    <cellStyle name="40% - Accent3 48" xfId="12527" xr:uid="{00000000-0005-0000-0000-0000E6300000}"/>
    <cellStyle name="40% - Accent3 48 2" xfId="12528" xr:uid="{00000000-0005-0000-0000-0000E7300000}"/>
    <cellStyle name="40% - Accent3 48 2 2" xfId="12529" xr:uid="{00000000-0005-0000-0000-0000E8300000}"/>
    <cellStyle name="40% - Accent3 48 2 2 2" xfId="12530" xr:uid="{00000000-0005-0000-0000-0000E9300000}"/>
    <cellStyle name="40% - Accent3 48 2 3" xfId="12531" xr:uid="{00000000-0005-0000-0000-0000EA300000}"/>
    <cellStyle name="40% - Accent3 48 3" xfId="12532" xr:uid="{00000000-0005-0000-0000-0000EB300000}"/>
    <cellStyle name="40% - Accent3 48 3 2" xfId="12533" xr:uid="{00000000-0005-0000-0000-0000EC300000}"/>
    <cellStyle name="40% - Accent3 48 4" xfId="12534" xr:uid="{00000000-0005-0000-0000-0000ED300000}"/>
    <cellStyle name="40% - Accent3 49" xfId="12535" xr:uid="{00000000-0005-0000-0000-0000EE300000}"/>
    <cellStyle name="40% - Accent3 49 2" xfId="12536" xr:uid="{00000000-0005-0000-0000-0000EF300000}"/>
    <cellStyle name="40% - Accent3 49 2 2" xfId="12537" xr:uid="{00000000-0005-0000-0000-0000F0300000}"/>
    <cellStyle name="40% - Accent3 49 2 2 2" xfId="12538" xr:uid="{00000000-0005-0000-0000-0000F1300000}"/>
    <cellStyle name="40% - Accent3 49 2 3" xfId="12539" xr:uid="{00000000-0005-0000-0000-0000F2300000}"/>
    <cellStyle name="40% - Accent3 49 3" xfId="12540" xr:uid="{00000000-0005-0000-0000-0000F3300000}"/>
    <cellStyle name="40% - Accent3 49 3 2" xfId="12541" xr:uid="{00000000-0005-0000-0000-0000F4300000}"/>
    <cellStyle name="40% - Accent3 49 4" xfId="12542" xr:uid="{00000000-0005-0000-0000-0000F5300000}"/>
    <cellStyle name="40% - Accent3 5" xfId="12543" xr:uid="{00000000-0005-0000-0000-0000F6300000}"/>
    <cellStyle name="40% - Accent3 5 2" xfId="12544" xr:uid="{00000000-0005-0000-0000-0000F7300000}"/>
    <cellStyle name="40% - Accent3 5 2 2" xfId="12545" xr:uid="{00000000-0005-0000-0000-0000F8300000}"/>
    <cellStyle name="40% - Accent3 5 2 2 2" xfId="12546" xr:uid="{00000000-0005-0000-0000-0000F9300000}"/>
    <cellStyle name="40% - Accent3 5 2 2 2 2" xfId="12547" xr:uid="{00000000-0005-0000-0000-0000FA300000}"/>
    <cellStyle name="40% - Accent3 5 2 2 2 2 2" xfId="12548" xr:uid="{00000000-0005-0000-0000-0000FB300000}"/>
    <cellStyle name="40% - Accent3 5 2 2 2 3" xfId="12549" xr:uid="{00000000-0005-0000-0000-0000FC300000}"/>
    <cellStyle name="40% - Accent3 5 2 2 3" xfId="12550" xr:uid="{00000000-0005-0000-0000-0000FD300000}"/>
    <cellStyle name="40% - Accent3 5 2 2 3 2" xfId="12551" xr:uid="{00000000-0005-0000-0000-0000FE300000}"/>
    <cellStyle name="40% - Accent3 5 2 2 4" xfId="12552" xr:uid="{00000000-0005-0000-0000-0000FF300000}"/>
    <cellStyle name="40% - Accent3 5 2 3" xfId="12553" xr:uid="{00000000-0005-0000-0000-000000310000}"/>
    <cellStyle name="40% - Accent3 5 2 3 2" xfId="12554" xr:uid="{00000000-0005-0000-0000-000001310000}"/>
    <cellStyle name="40% - Accent3 5 2 3 2 2" xfId="12555" xr:uid="{00000000-0005-0000-0000-000002310000}"/>
    <cellStyle name="40% - Accent3 5 2 3 3" xfId="12556" xr:uid="{00000000-0005-0000-0000-000003310000}"/>
    <cellStyle name="40% - Accent3 5 2 4" xfId="12557" xr:uid="{00000000-0005-0000-0000-000004310000}"/>
    <cellStyle name="40% - Accent3 5 2 4 2" xfId="12558" xr:uid="{00000000-0005-0000-0000-000005310000}"/>
    <cellStyle name="40% - Accent3 5 2 5" xfId="12559" xr:uid="{00000000-0005-0000-0000-000006310000}"/>
    <cellStyle name="40% - Accent3 5 2_draft transactions report_052009_rvsd" xfId="12560" xr:uid="{00000000-0005-0000-0000-000007310000}"/>
    <cellStyle name="40% - Accent3 5 3" xfId="12561" xr:uid="{00000000-0005-0000-0000-000008310000}"/>
    <cellStyle name="40% - Accent3 5 3 2" xfId="12562" xr:uid="{00000000-0005-0000-0000-000009310000}"/>
    <cellStyle name="40% - Accent3 5 3 2 2" xfId="12563" xr:uid="{00000000-0005-0000-0000-00000A310000}"/>
    <cellStyle name="40% - Accent3 5 3 2 2 2" xfId="12564" xr:uid="{00000000-0005-0000-0000-00000B310000}"/>
    <cellStyle name="40% - Accent3 5 3 2 3" xfId="12565" xr:uid="{00000000-0005-0000-0000-00000C310000}"/>
    <cellStyle name="40% - Accent3 5 3 3" xfId="12566" xr:uid="{00000000-0005-0000-0000-00000D310000}"/>
    <cellStyle name="40% - Accent3 5 3 3 2" xfId="12567" xr:uid="{00000000-0005-0000-0000-00000E310000}"/>
    <cellStyle name="40% - Accent3 5 3 4" xfId="12568" xr:uid="{00000000-0005-0000-0000-00000F310000}"/>
    <cellStyle name="40% - Accent3 5 4" xfId="12569" xr:uid="{00000000-0005-0000-0000-000010310000}"/>
    <cellStyle name="40% - Accent3 5 4 2" xfId="12570" xr:uid="{00000000-0005-0000-0000-000011310000}"/>
    <cellStyle name="40% - Accent3 5 4 2 2" xfId="12571" xr:uid="{00000000-0005-0000-0000-000012310000}"/>
    <cellStyle name="40% - Accent3 5 4 3" xfId="12572" xr:uid="{00000000-0005-0000-0000-000013310000}"/>
    <cellStyle name="40% - Accent3 5 5" xfId="12573" xr:uid="{00000000-0005-0000-0000-000014310000}"/>
    <cellStyle name="40% - Accent3 5 5 2" xfId="12574" xr:uid="{00000000-0005-0000-0000-000015310000}"/>
    <cellStyle name="40% - Accent3 5 6" xfId="12575" xr:uid="{00000000-0005-0000-0000-000016310000}"/>
    <cellStyle name="40% - Accent3 5_draft transactions report_052009_rvsd" xfId="12576" xr:uid="{00000000-0005-0000-0000-000017310000}"/>
    <cellStyle name="40% - Accent3 50" xfId="12577" xr:uid="{00000000-0005-0000-0000-000018310000}"/>
    <cellStyle name="40% - Accent3 50 2" xfId="12578" xr:uid="{00000000-0005-0000-0000-000019310000}"/>
    <cellStyle name="40% - Accent3 50 2 2" xfId="12579" xr:uid="{00000000-0005-0000-0000-00001A310000}"/>
    <cellStyle name="40% - Accent3 50 2 2 2" xfId="12580" xr:uid="{00000000-0005-0000-0000-00001B310000}"/>
    <cellStyle name="40% - Accent3 50 2 3" xfId="12581" xr:uid="{00000000-0005-0000-0000-00001C310000}"/>
    <cellStyle name="40% - Accent3 50 3" xfId="12582" xr:uid="{00000000-0005-0000-0000-00001D310000}"/>
    <cellStyle name="40% - Accent3 50 3 2" xfId="12583" xr:uid="{00000000-0005-0000-0000-00001E310000}"/>
    <cellStyle name="40% - Accent3 50 4" xfId="12584" xr:uid="{00000000-0005-0000-0000-00001F310000}"/>
    <cellStyle name="40% - Accent3 51" xfId="12585" xr:uid="{00000000-0005-0000-0000-000020310000}"/>
    <cellStyle name="40% - Accent3 51 2" xfId="12586" xr:uid="{00000000-0005-0000-0000-000021310000}"/>
    <cellStyle name="40% - Accent3 51 2 2" xfId="12587" xr:uid="{00000000-0005-0000-0000-000022310000}"/>
    <cellStyle name="40% - Accent3 51 2 2 2" xfId="12588" xr:uid="{00000000-0005-0000-0000-000023310000}"/>
    <cellStyle name="40% - Accent3 51 2 3" xfId="12589" xr:uid="{00000000-0005-0000-0000-000024310000}"/>
    <cellStyle name="40% - Accent3 51 3" xfId="12590" xr:uid="{00000000-0005-0000-0000-000025310000}"/>
    <cellStyle name="40% - Accent3 51 3 2" xfId="12591" xr:uid="{00000000-0005-0000-0000-000026310000}"/>
    <cellStyle name="40% - Accent3 51 4" xfId="12592" xr:uid="{00000000-0005-0000-0000-000027310000}"/>
    <cellStyle name="40% - Accent3 52" xfId="12593" xr:uid="{00000000-0005-0000-0000-000028310000}"/>
    <cellStyle name="40% - Accent3 52 2" xfId="12594" xr:uid="{00000000-0005-0000-0000-000029310000}"/>
    <cellStyle name="40% - Accent3 52 2 2" xfId="12595" xr:uid="{00000000-0005-0000-0000-00002A310000}"/>
    <cellStyle name="40% - Accent3 52 2 2 2" xfId="12596" xr:uid="{00000000-0005-0000-0000-00002B310000}"/>
    <cellStyle name="40% - Accent3 52 2 3" xfId="12597" xr:uid="{00000000-0005-0000-0000-00002C310000}"/>
    <cellStyle name="40% - Accent3 52 3" xfId="12598" xr:uid="{00000000-0005-0000-0000-00002D310000}"/>
    <cellStyle name="40% - Accent3 52 3 2" xfId="12599" xr:uid="{00000000-0005-0000-0000-00002E310000}"/>
    <cellStyle name="40% - Accent3 52 4" xfId="12600" xr:uid="{00000000-0005-0000-0000-00002F310000}"/>
    <cellStyle name="40% - Accent3 53" xfId="12601" xr:uid="{00000000-0005-0000-0000-000030310000}"/>
    <cellStyle name="40% - Accent3 53 2" xfId="12602" xr:uid="{00000000-0005-0000-0000-000031310000}"/>
    <cellStyle name="40% - Accent3 53 2 2" xfId="12603" xr:uid="{00000000-0005-0000-0000-000032310000}"/>
    <cellStyle name="40% - Accent3 53 2 2 2" xfId="12604" xr:uid="{00000000-0005-0000-0000-000033310000}"/>
    <cellStyle name="40% - Accent3 53 2 3" xfId="12605" xr:uid="{00000000-0005-0000-0000-000034310000}"/>
    <cellStyle name="40% - Accent3 53 3" xfId="12606" xr:uid="{00000000-0005-0000-0000-000035310000}"/>
    <cellStyle name="40% - Accent3 53 3 2" xfId="12607" xr:uid="{00000000-0005-0000-0000-000036310000}"/>
    <cellStyle name="40% - Accent3 53 4" xfId="12608" xr:uid="{00000000-0005-0000-0000-000037310000}"/>
    <cellStyle name="40% - Accent3 54" xfId="12609" xr:uid="{00000000-0005-0000-0000-000038310000}"/>
    <cellStyle name="40% - Accent3 54 2" xfId="12610" xr:uid="{00000000-0005-0000-0000-000039310000}"/>
    <cellStyle name="40% - Accent3 54 2 2" xfId="12611" xr:uid="{00000000-0005-0000-0000-00003A310000}"/>
    <cellStyle name="40% - Accent3 54 2 2 2" xfId="12612" xr:uid="{00000000-0005-0000-0000-00003B310000}"/>
    <cellStyle name="40% - Accent3 54 2 3" xfId="12613" xr:uid="{00000000-0005-0000-0000-00003C310000}"/>
    <cellStyle name="40% - Accent3 54 3" xfId="12614" xr:uid="{00000000-0005-0000-0000-00003D310000}"/>
    <cellStyle name="40% - Accent3 54 3 2" xfId="12615" xr:uid="{00000000-0005-0000-0000-00003E310000}"/>
    <cellStyle name="40% - Accent3 54 4" xfId="12616" xr:uid="{00000000-0005-0000-0000-00003F310000}"/>
    <cellStyle name="40% - Accent3 55" xfId="12617" xr:uid="{00000000-0005-0000-0000-000040310000}"/>
    <cellStyle name="40% - Accent3 55 2" xfId="12618" xr:uid="{00000000-0005-0000-0000-000041310000}"/>
    <cellStyle name="40% - Accent3 55 2 2" xfId="12619" xr:uid="{00000000-0005-0000-0000-000042310000}"/>
    <cellStyle name="40% - Accent3 55 2 2 2" xfId="12620" xr:uid="{00000000-0005-0000-0000-000043310000}"/>
    <cellStyle name="40% - Accent3 55 2 3" xfId="12621" xr:uid="{00000000-0005-0000-0000-000044310000}"/>
    <cellStyle name="40% - Accent3 55 3" xfId="12622" xr:uid="{00000000-0005-0000-0000-000045310000}"/>
    <cellStyle name="40% - Accent3 55 3 2" xfId="12623" xr:uid="{00000000-0005-0000-0000-000046310000}"/>
    <cellStyle name="40% - Accent3 55 4" xfId="12624" xr:uid="{00000000-0005-0000-0000-000047310000}"/>
    <cellStyle name="40% - Accent3 56" xfId="12625" xr:uid="{00000000-0005-0000-0000-000048310000}"/>
    <cellStyle name="40% - Accent3 56 2" xfId="12626" xr:uid="{00000000-0005-0000-0000-000049310000}"/>
    <cellStyle name="40% - Accent3 56 2 2" xfId="12627" xr:uid="{00000000-0005-0000-0000-00004A310000}"/>
    <cellStyle name="40% - Accent3 56 2 2 2" xfId="12628" xr:uid="{00000000-0005-0000-0000-00004B310000}"/>
    <cellStyle name="40% - Accent3 56 2 3" xfId="12629" xr:uid="{00000000-0005-0000-0000-00004C310000}"/>
    <cellStyle name="40% - Accent3 56 3" xfId="12630" xr:uid="{00000000-0005-0000-0000-00004D310000}"/>
    <cellStyle name="40% - Accent3 56 3 2" xfId="12631" xr:uid="{00000000-0005-0000-0000-00004E310000}"/>
    <cellStyle name="40% - Accent3 56 4" xfId="12632" xr:uid="{00000000-0005-0000-0000-00004F310000}"/>
    <cellStyle name="40% - Accent3 57" xfId="12633" xr:uid="{00000000-0005-0000-0000-000050310000}"/>
    <cellStyle name="40% - Accent3 57 2" xfId="12634" xr:uid="{00000000-0005-0000-0000-000051310000}"/>
    <cellStyle name="40% - Accent3 57 2 2" xfId="12635" xr:uid="{00000000-0005-0000-0000-000052310000}"/>
    <cellStyle name="40% - Accent3 57 2 2 2" xfId="12636" xr:uid="{00000000-0005-0000-0000-000053310000}"/>
    <cellStyle name="40% - Accent3 57 2 3" xfId="12637" xr:uid="{00000000-0005-0000-0000-000054310000}"/>
    <cellStyle name="40% - Accent3 57 3" xfId="12638" xr:uid="{00000000-0005-0000-0000-000055310000}"/>
    <cellStyle name="40% - Accent3 57 3 2" xfId="12639" xr:uid="{00000000-0005-0000-0000-000056310000}"/>
    <cellStyle name="40% - Accent3 57 4" xfId="12640" xr:uid="{00000000-0005-0000-0000-000057310000}"/>
    <cellStyle name="40% - Accent3 58" xfId="12641" xr:uid="{00000000-0005-0000-0000-000058310000}"/>
    <cellStyle name="40% - Accent3 58 2" xfId="12642" xr:uid="{00000000-0005-0000-0000-000059310000}"/>
    <cellStyle name="40% - Accent3 58 2 2" xfId="12643" xr:uid="{00000000-0005-0000-0000-00005A310000}"/>
    <cellStyle name="40% - Accent3 58 2 2 2" xfId="12644" xr:uid="{00000000-0005-0000-0000-00005B310000}"/>
    <cellStyle name="40% - Accent3 58 2 3" xfId="12645" xr:uid="{00000000-0005-0000-0000-00005C310000}"/>
    <cellStyle name="40% - Accent3 58 3" xfId="12646" xr:uid="{00000000-0005-0000-0000-00005D310000}"/>
    <cellStyle name="40% - Accent3 58 3 2" xfId="12647" xr:uid="{00000000-0005-0000-0000-00005E310000}"/>
    <cellStyle name="40% - Accent3 58 4" xfId="12648" xr:uid="{00000000-0005-0000-0000-00005F310000}"/>
    <cellStyle name="40% - Accent3 59" xfId="12649" xr:uid="{00000000-0005-0000-0000-000060310000}"/>
    <cellStyle name="40% - Accent3 59 2" xfId="12650" xr:uid="{00000000-0005-0000-0000-000061310000}"/>
    <cellStyle name="40% - Accent3 59 2 2" xfId="12651" xr:uid="{00000000-0005-0000-0000-000062310000}"/>
    <cellStyle name="40% - Accent3 59 2 2 2" xfId="12652" xr:uid="{00000000-0005-0000-0000-000063310000}"/>
    <cellStyle name="40% - Accent3 59 2 3" xfId="12653" xr:uid="{00000000-0005-0000-0000-000064310000}"/>
    <cellStyle name="40% - Accent3 59 3" xfId="12654" xr:uid="{00000000-0005-0000-0000-000065310000}"/>
    <cellStyle name="40% - Accent3 59 3 2" xfId="12655" xr:uid="{00000000-0005-0000-0000-000066310000}"/>
    <cellStyle name="40% - Accent3 59 4" xfId="12656" xr:uid="{00000000-0005-0000-0000-000067310000}"/>
    <cellStyle name="40% - Accent3 6" xfId="12657" xr:uid="{00000000-0005-0000-0000-000068310000}"/>
    <cellStyle name="40% - Accent3 6 2" xfId="12658" xr:uid="{00000000-0005-0000-0000-000069310000}"/>
    <cellStyle name="40% - Accent3 6 2 2" xfId="12659" xr:uid="{00000000-0005-0000-0000-00006A310000}"/>
    <cellStyle name="40% - Accent3 6 2 2 2" xfId="12660" xr:uid="{00000000-0005-0000-0000-00006B310000}"/>
    <cellStyle name="40% - Accent3 6 2 2 2 2" xfId="12661" xr:uid="{00000000-0005-0000-0000-00006C310000}"/>
    <cellStyle name="40% - Accent3 6 2 2 2 2 2" xfId="12662" xr:uid="{00000000-0005-0000-0000-00006D310000}"/>
    <cellStyle name="40% - Accent3 6 2 2 2 3" xfId="12663" xr:uid="{00000000-0005-0000-0000-00006E310000}"/>
    <cellStyle name="40% - Accent3 6 2 2 3" xfId="12664" xr:uid="{00000000-0005-0000-0000-00006F310000}"/>
    <cellStyle name="40% - Accent3 6 2 2 3 2" xfId="12665" xr:uid="{00000000-0005-0000-0000-000070310000}"/>
    <cellStyle name="40% - Accent3 6 2 2 4" xfId="12666" xr:uid="{00000000-0005-0000-0000-000071310000}"/>
    <cellStyle name="40% - Accent3 6 2 3" xfId="12667" xr:uid="{00000000-0005-0000-0000-000072310000}"/>
    <cellStyle name="40% - Accent3 6 2 3 2" xfId="12668" xr:uid="{00000000-0005-0000-0000-000073310000}"/>
    <cellStyle name="40% - Accent3 6 2 3 2 2" xfId="12669" xr:uid="{00000000-0005-0000-0000-000074310000}"/>
    <cellStyle name="40% - Accent3 6 2 3 3" xfId="12670" xr:uid="{00000000-0005-0000-0000-000075310000}"/>
    <cellStyle name="40% - Accent3 6 2 4" xfId="12671" xr:uid="{00000000-0005-0000-0000-000076310000}"/>
    <cellStyle name="40% - Accent3 6 2 4 2" xfId="12672" xr:uid="{00000000-0005-0000-0000-000077310000}"/>
    <cellStyle name="40% - Accent3 6 2 5" xfId="12673" xr:uid="{00000000-0005-0000-0000-000078310000}"/>
    <cellStyle name="40% - Accent3 6 2_draft transactions report_052009_rvsd" xfId="12674" xr:uid="{00000000-0005-0000-0000-000079310000}"/>
    <cellStyle name="40% - Accent3 6 3" xfId="12675" xr:uid="{00000000-0005-0000-0000-00007A310000}"/>
    <cellStyle name="40% - Accent3 6 3 2" xfId="12676" xr:uid="{00000000-0005-0000-0000-00007B310000}"/>
    <cellStyle name="40% - Accent3 6 3 2 2" xfId="12677" xr:uid="{00000000-0005-0000-0000-00007C310000}"/>
    <cellStyle name="40% - Accent3 6 3 2 2 2" xfId="12678" xr:uid="{00000000-0005-0000-0000-00007D310000}"/>
    <cellStyle name="40% - Accent3 6 3 2 3" xfId="12679" xr:uid="{00000000-0005-0000-0000-00007E310000}"/>
    <cellStyle name="40% - Accent3 6 3 3" xfId="12680" xr:uid="{00000000-0005-0000-0000-00007F310000}"/>
    <cellStyle name="40% - Accent3 6 3 3 2" xfId="12681" xr:uid="{00000000-0005-0000-0000-000080310000}"/>
    <cellStyle name="40% - Accent3 6 3 4" xfId="12682" xr:uid="{00000000-0005-0000-0000-000081310000}"/>
    <cellStyle name="40% - Accent3 6 4" xfId="12683" xr:uid="{00000000-0005-0000-0000-000082310000}"/>
    <cellStyle name="40% - Accent3 6 4 2" xfId="12684" xr:uid="{00000000-0005-0000-0000-000083310000}"/>
    <cellStyle name="40% - Accent3 6 4 2 2" xfId="12685" xr:uid="{00000000-0005-0000-0000-000084310000}"/>
    <cellStyle name="40% - Accent3 6 4 3" xfId="12686" xr:uid="{00000000-0005-0000-0000-000085310000}"/>
    <cellStyle name="40% - Accent3 6 5" xfId="12687" xr:uid="{00000000-0005-0000-0000-000086310000}"/>
    <cellStyle name="40% - Accent3 6 5 2" xfId="12688" xr:uid="{00000000-0005-0000-0000-000087310000}"/>
    <cellStyle name="40% - Accent3 6 6" xfId="12689" xr:uid="{00000000-0005-0000-0000-000088310000}"/>
    <cellStyle name="40% - Accent3 6_draft transactions report_052009_rvsd" xfId="12690" xr:uid="{00000000-0005-0000-0000-000089310000}"/>
    <cellStyle name="40% - Accent3 60" xfId="12691" xr:uid="{00000000-0005-0000-0000-00008A310000}"/>
    <cellStyle name="40% - Accent3 60 2" xfId="12692" xr:uid="{00000000-0005-0000-0000-00008B310000}"/>
    <cellStyle name="40% - Accent3 60 2 2" xfId="12693" xr:uid="{00000000-0005-0000-0000-00008C310000}"/>
    <cellStyle name="40% - Accent3 60 2 2 2" xfId="12694" xr:uid="{00000000-0005-0000-0000-00008D310000}"/>
    <cellStyle name="40% - Accent3 60 2 3" xfId="12695" xr:uid="{00000000-0005-0000-0000-00008E310000}"/>
    <cellStyle name="40% - Accent3 60 3" xfId="12696" xr:uid="{00000000-0005-0000-0000-00008F310000}"/>
    <cellStyle name="40% - Accent3 60 3 2" xfId="12697" xr:uid="{00000000-0005-0000-0000-000090310000}"/>
    <cellStyle name="40% - Accent3 60 4" xfId="12698" xr:uid="{00000000-0005-0000-0000-000091310000}"/>
    <cellStyle name="40% - Accent3 61" xfId="12699" xr:uid="{00000000-0005-0000-0000-000092310000}"/>
    <cellStyle name="40% - Accent3 61 2" xfId="12700" xr:uid="{00000000-0005-0000-0000-000093310000}"/>
    <cellStyle name="40% - Accent3 61 2 2" xfId="12701" xr:uid="{00000000-0005-0000-0000-000094310000}"/>
    <cellStyle name="40% - Accent3 61 2 2 2" xfId="12702" xr:uid="{00000000-0005-0000-0000-000095310000}"/>
    <cellStyle name="40% - Accent3 61 2 3" xfId="12703" xr:uid="{00000000-0005-0000-0000-000096310000}"/>
    <cellStyle name="40% - Accent3 61 3" xfId="12704" xr:uid="{00000000-0005-0000-0000-000097310000}"/>
    <cellStyle name="40% - Accent3 61 3 2" xfId="12705" xr:uid="{00000000-0005-0000-0000-000098310000}"/>
    <cellStyle name="40% - Accent3 61 4" xfId="12706" xr:uid="{00000000-0005-0000-0000-000099310000}"/>
    <cellStyle name="40% - Accent3 62" xfId="12707" xr:uid="{00000000-0005-0000-0000-00009A310000}"/>
    <cellStyle name="40% - Accent3 62 2" xfId="12708" xr:uid="{00000000-0005-0000-0000-00009B310000}"/>
    <cellStyle name="40% - Accent3 62 2 2" xfId="12709" xr:uid="{00000000-0005-0000-0000-00009C310000}"/>
    <cellStyle name="40% - Accent3 62 2 2 2" xfId="12710" xr:uid="{00000000-0005-0000-0000-00009D310000}"/>
    <cellStyle name="40% - Accent3 62 2 3" xfId="12711" xr:uid="{00000000-0005-0000-0000-00009E310000}"/>
    <cellStyle name="40% - Accent3 62 3" xfId="12712" xr:uid="{00000000-0005-0000-0000-00009F310000}"/>
    <cellStyle name="40% - Accent3 62 3 2" xfId="12713" xr:uid="{00000000-0005-0000-0000-0000A0310000}"/>
    <cellStyle name="40% - Accent3 62 4" xfId="12714" xr:uid="{00000000-0005-0000-0000-0000A1310000}"/>
    <cellStyle name="40% - Accent3 63" xfId="12715" xr:uid="{00000000-0005-0000-0000-0000A2310000}"/>
    <cellStyle name="40% - Accent3 63 2" xfId="12716" xr:uid="{00000000-0005-0000-0000-0000A3310000}"/>
    <cellStyle name="40% - Accent3 63 2 2" xfId="12717" xr:uid="{00000000-0005-0000-0000-0000A4310000}"/>
    <cellStyle name="40% - Accent3 63 2 2 2" xfId="12718" xr:uid="{00000000-0005-0000-0000-0000A5310000}"/>
    <cellStyle name="40% - Accent3 63 2 3" xfId="12719" xr:uid="{00000000-0005-0000-0000-0000A6310000}"/>
    <cellStyle name="40% - Accent3 63 3" xfId="12720" xr:uid="{00000000-0005-0000-0000-0000A7310000}"/>
    <cellStyle name="40% - Accent3 63 3 2" xfId="12721" xr:uid="{00000000-0005-0000-0000-0000A8310000}"/>
    <cellStyle name="40% - Accent3 63 4" xfId="12722" xr:uid="{00000000-0005-0000-0000-0000A9310000}"/>
    <cellStyle name="40% - Accent3 64" xfId="12723" xr:uid="{00000000-0005-0000-0000-0000AA310000}"/>
    <cellStyle name="40% - Accent3 64 2" xfId="12724" xr:uid="{00000000-0005-0000-0000-0000AB310000}"/>
    <cellStyle name="40% - Accent3 64 2 2" xfId="12725" xr:uid="{00000000-0005-0000-0000-0000AC310000}"/>
    <cellStyle name="40% - Accent3 64 2 2 2" xfId="12726" xr:uid="{00000000-0005-0000-0000-0000AD310000}"/>
    <cellStyle name="40% - Accent3 64 2 3" xfId="12727" xr:uid="{00000000-0005-0000-0000-0000AE310000}"/>
    <cellStyle name="40% - Accent3 64 3" xfId="12728" xr:uid="{00000000-0005-0000-0000-0000AF310000}"/>
    <cellStyle name="40% - Accent3 64 3 2" xfId="12729" xr:uid="{00000000-0005-0000-0000-0000B0310000}"/>
    <cellStyle name="40% - Accent3 64 4" xfId="12730" xr:uid="{00000000-0005-0000-0000-0000B1310000}"/>
    <cellStyle name="40% - Accent3 65" xfId="12731" xr:uid="{00000000-0005-0000-0000-0000B2310000}"/>
    <cellStyle name="40% - Accent3 65 2" xfId="12732" xr:uid="{00000000-0005-0000-0000-0000B3310000}"/>
    <cellStyle name="40% - Accent3 65 2 2" xfId="12733" xr:uid="{00000000-0005-0000-0000-0000B4310000}"/>
    <cellStyle name="40% - Accent3 65 2 2 2" xfId="12734" xr:uid="{00000000-0005-0000-0000-0000B5310000}"/>
    <cellStyle name="40% - Accent3 65 2 3" xfId="12735" xr:uid="{00000000-0005-0000-0000-0000B6310000}"/>
    <cellStyle name="40% - Accent3 65 3" xfId="12736" xr:uid="{00000000-0005-0000-0000-0000B7310000}"/>
    <cellStyle name="40% - Accent3 65 3 2" xfId="12737" xr:uid="{00000000-0005-0000-0000-0000B8310000}"/>
    <cellStyle name="40% - Accent3 65 4" xfId="12738" xr:uid="{00000000-0005-0000-0000-0000B9310000}"/>
    <cellStyle name="40% - Accent3 66" xfId="12739" xr:uid="{00000000-0005-0000-0000-0000BA310000}"/>
    <cellStyle name="40% - Accent3 66 2" xfId="12740" xr:uid="{00000000-0005-0000-0000-0000BB310000}"/>
    <cellStyle name="40% - Accent3 66 2 2" xfId="12741" xr:uid="{00000000-0005-0000-0000-0000BC310000}"/>
    <cellStyle name="40% - Accent3 66 2 2 2" xfId="12742" xr:uid="{00000000-0005-0000-0000-0000BD310000}"/>
    <cellStyle name="40% - Accent3 66 2 3" xfId="12743" xr:uid="{00000000-0005-0000-0000-0000BE310000}"/>
    <cellStyle name="40% - Accent3 66 3" xfId="12744" xr:uid="{00000000-0005-0000-0000-0000BF310000}"/>
    <cellStyle name="40% - Accent3 66 3 2" xfId="12745" xr:uid="{00000000-0005-0000-0000-0000C0310000}"/>
    <cellStyle name="40% - Accent3 66 4" xfId="12746" xr:uid="{00000000-0005-0000-0000-0000C1310000}"/>
    <cellStyle name="40% - Accent3 67" xfId="12747" xr:uid="{00000000-0005-0000-0000-0000C2310000}"/>
    <cellStyle name="40% - Accent3 67 2" xfId="12748" xr:uid="{00000000-0005-0000-0000-0000C3310000}"/>
    <cellStyle name="40% - Accent3 67 2 2" xfId="12749" xr:uid="{00000000-0005-0000-0000-0000C4310000}"/>
    <cellStyle name="40% - Accent3 67 2 2 2" xfId="12750" xr:uid="{00000000-0005-0000-0000-0000C5310000}"/>
    <cellStyle name="40% - Accent3 67 2 3" xfId="12751" xr:uid="{00000000-0005-0000-0000-0000C6310000}"/>
    <cellStyle name="40% - Accent3 67 3" xfId="12752" xr:uid="{00000000-0005-0000-0000-0000C7310000}"/>
    <cellStyle name="40% - Accent3 67 3 2" xfId="12753" xr:uid="{00000000-0005-0000-0000-0000C8310000}"/>
    <cellStyle name="40% - Accent3 67 4" xfId="12754" xr:uid="{00000000-0005-0000-0000-0000C9310000}"/>
    <cellStyle name="40% - Accent3 68" xfId="12755" xr:uid="{00000000-0005-0000-0000-0000CA310000}"/>
    <cellStyle name="40% - Accent3 68 2" xfId="12756" xr:uid="{00000000-0005-0000-0000-0000CB310000}"/>
    <cellStyle name="40% - Accent3 68 2 2" xfId="12757" xr:uid="{00000000-0005-0000-0000-0000CC310000}"/>
    <cellStyle name="40% - Accent3 68 2 2 2" xfId="12758" xr:uid="{00000000-0005-0000-0000-0000CD310000}"/>
    <cellStyle name="40% - Accent3 68 2 3" xfId="12759" xr:uid="{00000000-0005-0000-0000-0000CE310000}"/>
    <cellStyle name="40% - Accent3 68 3" xfId="12760" xr:uid="{00000000-0005-0000-0000-0000CF310000}"/>
    <cellStyle name="40% - Accent3 68 3 2" xfId="12761" xr:uid="{00000000-0005-0000-0000-0000D0310000}"/>
    <cellStyle name="40% - Accent3 68 4" xfId="12762" xr:uid="{00000000-0005-0000-0000-0000D1310000}"/>
    <cellStyle name="40% - Accent3 69" xfId="12763" xr:uid="{00000000-0005-0000-0000-0000D2310000}"/>
    <cellStyle name="40% - Accent3 69 2" xfId="12764" xr:uid="{00000000-0005-0000-0000-0000D3310000}"/>
    <cellStyle name="40% - Accent3 69 2 2" xfId="12765" xr:uid="{00000000-0005-0000-0000-0000D4310000}"/>
    <cellStyle name="40% - Accent3 69 2 2 2" xfId="12766" xr:uid="{00000000-0005-0000-0000-0000D5310000}"/>
    <cellStyle name="40% - Accent3 69 2 3" xfId="12767" xr:uid="{00000000-0005-0000-0000-0000D6310000}"/>
    <cellStyle name="40% - Accent3 69 3" xfId="12768" xr:uid="{00000000-0005-0000-0000-0000D7310000}"/>
    <cellStyle name="40% - Accent3 69 3 2" xfId="12769" xr:uid="{00000000-0005-0000-0000-0000D8310000}"/>
    <cellStyle name="40% - Accent3 69 4" xfId="12770" xr:uid="{00000000-0005-0000-0000-0000D9310000}"/>
    <cellStyle name="40% - Accent3 7" xfId="12771" xr:uid="{00000000-0005-0000-0000-0000DA310000}"/>
    <cellStyle name="40% - Accent3 7 2" xfId="12772" xr:uid="{00000000-0005-0000-0000-0000DB310000}"/>
    <cellStyle name="40% - Accent3 7 2 2" xfId="12773" xr:uid="{00000000-0005-0000-0000-0000DC310000}"/>
    <cellStyle name="40% - Accent3 7 2 2 2" xfId="12774" xr:uid="{00000000-0005-0000-0000-0000DD310000}"/>
    <cellStyle name="40% - Accent3 7 2 2 2 2" xfId="12775" xr:uid="{00000000-0005-0000-0000-0000DE310000}"/>
    <cellStyle name="40% - Accent3 7 2 2 2 2 2" xfId="12776" xr:uid="{00000000-0005-0000-0000-0000DF310000}"/>
    <cellStyle name="40% - Accent3 7 2 2 2 3" xfId="12777" xr:uid="{00000000-0005-0000-0000-0000E0310000}"/>
    <cellStyle name="40% - Accent3 7 2 2 3" xfId="12778" xr:uid="{00000000-0005-0000-0000-0000E1310000}"/>
    <cellStyle name="40% - Accent3 7 2 2 3 2" xfId="12779" xr:uid="{00000000-0005-0000-0000-0000E2310000}"/>
    <cellStyle name="40% - Accent3 7 2 2 4" xfId="12780" xr:uid="{00000000-0005-0000-0000-0000E3310000}"/>
    <cellStyle name="40% - Accent3 7 2 3" xfId="12781" xr:uid="{00000000-0005-0000-0000-0000E4310000}"/>
    <cellStyle name="40% - Accent3 7 2 3 2" xfId="12782" xr:uid="{00000000-0005-0000-0000-0000E5310000}"/>
    <cellStyle name="40% - Accent3 7 2 3 2 2" xfId="12783" xr:uid="{00000000-0005-0000-0000-0000E6310000}"/>
    <cellStyle name="40% - Accent3 7 2 3 3" xfId="12784" xr:uid="{00000000-0005-0000-0000-0000E7310000}"/>
    <cellStyle name="40% - Accent3 7 2 4" xfId="12785" xr:uid="{00000000-0005-0000-0000-0000E8310000}"/>
    <cellStyle name="40% - Accent3 7 2 4 2" xfId="12786" xr:uid="{00000000-0005-0000-0000-0000E9310000}"/>
    <cellStyle name="40% - Accent3 7 2 5" xfId="12787" xr:uid="{00000000-0005-0000-0000-0000EA310000}"/>
    <cellStyle name="40% - Accent3 7 2_draft transactions report_052009_rvsd" xfId="12788" xr:uid="{00000000-0005-0000-0000-0000EB310000}"/>
    <cellStyle name="40% - Accent3 7 3" xfId="12789" xr:uid="{00000000-0005-0000-0000-0000EC310000}"/>
    <cellStyle name="40% - Accent3 7 3 2" xfId="12790" xr:uid="{00000000-0005-0000-0000-0000ED310000}"/>
    <cellStyle name="40% - Accent3 7 3 2 2" xfId="12791" xr:uid="{00000000-0005-0000-0000-0000EE310000}"/>
    <cellStyle name="40% - Accent3 7 3 2 2 2" xfId="12792" xr:uid="{00000000-0005-0000-0000-0000EF310000}"/>
    <cellStyle name="40% - Accent3 7 3 2 3" xfId="12793" xr:uid="{00000000-0005-0000-0000-0000F0310000}"/>
    <cellStyle name="40% - Accent3 7 3 3" xfId="12794" xr:uid="{00000000-0005-0000-0000-0000F1310000}"/>
    <cellStyle name="40% - Accent3 7 3 3 2" xfId="12795" xr:uid="{00000000-0005-0000-0000-0000F2310000}"/>
    <cellStyle name="40% - Accent3 7 3 4" xfId="12796" xr:uid="{00000000-0005-0000-0000-0000F3310000}"/>
    <cellStyle name="40% - Accent3 7 4" xfId="12797" xr:uid="{00000000-0005-0000-0000-0000F4310000}"/>
    <cellStyle name="40% - Accent3 7 4 2" xfId="12798" xr:uid="{00000000-0005-0000-0000-0000F5310000}"/>
    <cellStyle name="40% - Accent3 7 4 2 2" xfId="12799" xr:uid="{00000000-0005-0000-0000-0000F6310000}"/>
    <cellStyle name="40% - Accent3 7 4 3" xfId="12800" xr:uid="{00000000-0005-0000-0000-0000F7310000}"/>
    <cellStyle name="40% - Accent3 7 5" xfId="12801" xr:uid="{00000000-0005-0000-0000-0000F8310000}"/>
    <cellStyle name="40% - Accent3 7 5 2" xfId="12802" xr:uid="{00000000-0005-0000-0000-0000F9310000}"/>
    <cellStyle name="40% - Accent3 7 6" xfId="12803" xr:uid="{00000000-0005-0000-0000-0000FA310000}"/>
    <cellStyle name="40% - Accent3 7_draft transactions report_052009_rvsd" xfId="12804" xr:uid="{00000000-0005-0000-0000-0000FB310000}"/>
    <cellStyle name="40% - Accent3 70" xfId="12805" xr:uid="{00000000-0005-0000-0000-0000FC310000}"/>
    <cellStyle name="40% - Accent3 70 2" xfId="12806" xr:uid="{00000000-0005-0000-0000-0000FD310000}"/>
    <cellStyle name="40% - Accent3 70 2 2" xfId="12807" xr:uid="{00000000-0005-0000-0000-0000FE310000}"/>
    <cellStyle name="40% - Accent3 70 2 2 2" xfId="12808" xr:uid="{00000000-0005-0000-0000-0000FF310000}"/>
    <cellStyle name="40% - Accent3 70 2 3" xfId="12809" xr:uid="{00000000-0005-0000-0000-000000320000}"/>
    <cellStyle name="40% - Accent3 70 3" xfId="12810" xr:uid="{00000000-0005-0000-0000-000001320000}"/>
    <cellStyle name="40% - Accent3 70 3 2" xfId="12811" xr:uid="{00000000-0005-0000-0000-000002320000}"/>
    <cellStyle name="40% - Accent3 70 4" xfId="12812" xr:uid="{00000000-0005-0000-0000-000003320000}"/>
    <cellStyle name="40% - Accent3 71" xfId="12813" xr:uid="{00000000-0005-0000-0000-000004320000}"/>
    <cellStyle name="40% - Accent3 71 2" xfId="12814" xr:uid="{00000000-0005-0000-0000-000005320000}"/>
    <cellStyle name="40% - Accent3 71 2 2" xfId="12815" xr:uid="{00000000-0005-0000-0000-000006320000}"/>
    <cellStyle name="40% - Accent3 71 2 2 2" xfId="12816" xr:uid="{00000000-0005-0000-0000-000007320000}"/>
    <cellStyle name="40% - Accent3 71 2 3" xfId="12817" xr:uid="{00000000-0005-0000-0000-000008320000}"/>
    <cellStyle name="40% - Accent3 71 3" xfId="12818" xr:uid="{00000000-0005-0000-0000-000009320000}"/>
    <cellStyle name="40% - Accent3 71 3 2" xfId="12819" xr:uid="{00000000-0005-0000-0000-00000A320000}"/>
    <cellStyle name="40% - Accent3 71 4" xfId="12820" xr:uid="{00000000-0005-0000-0000-00000B320000}"/>
    <cellStyle name="40% - Accent3 72" xfId="12821" xr:uid="{00000000-0005-0000-0000-00000C320000}"/>
    <cellStyle name="40% - Accent3 72 2" xfId="12822" xr:uid="{00000000-0005-0000-0000-00000D320000}"/>
    <cellStyle name="40% - Accent3 72 2 2" xfId="12823" xr:uid="{00000000-0005-0000-0000-00000E320000}"/>
    <cellStyle name="40% - Accent3 72 2 2 2" xfId="12824" xr:uid="{00000000-0005-0000-0000-00000F320000}"/>
    <cellStyle name="40% - Accent3 72 2 3" xfId="12825" xr:uid="{00000000-0005-0000-0000-000010320000}"/>
    <cellStyle name="40% - Accent3 72 3" xfId="12826" xr:uid="{00000000-0005-0000-0000-000011320000}"/>
    <cellStyle name="40% - Accent3 72 3 2" xfId="12827" xr:uid="{00000000-0005-0000-0000-000012320000}"/>
    <cellStyle name="40% - Accent3 72 4" xfId="12828" xr:uid="{00000000-0005-0000-0000-000013320000}"/>
    <cellStyle name="40% - Accent3 73" xfId="12829" xr:uid="{00000000-0005-0000-0000-000014320000}"/>
    <cellStyle name="40% - Accent3 73 2" xfId="12830" xr:uid="{00000000-0005-0000-0000-000015320000}"/>
    <cellStyle name="40% - Accent3 73 2 2" xfId="12831" xr:uid="{00000000-0005-0000-0000-000016320000}"/>
    <cellStyle name="40% - Accent3 73 2 2 2" xfId="12832" xr:uid="{00000000-0005-0000-0000-000017320000}"/>
    <cellStyle name="40% - Accent3 73 2 3" xfId="12833" xr:uid="{00000000-0005-0000-0000-000018320000}"/>
    <cellStyle name="40% - Accent3 73 3" xfId="12834" xr:uid="{00000000-0005-0000-0000-000019320000}"/>
    <cellStyle name="40% - Accent3 73 3 2" xfId="12835" xr:uid="{00000000-0005-0000-0000-00001A320000}"/>
    <cellStyle name="40% - Accent3 73 4" xfId="12836" xr:uid="{00000000-0005-0000-0000-00001B320000}"/>
    <cellStyle name="40% - Accent3 74" xfId="12837" xr:uid="{00000000-0005-0000-0000-00001C320000}"/>
    <cellStyle name="40% - Accent3 74 2" xfId="12838" xr:uid="{00000000-0005-0000-0000-00001D320000}"/>
    <cellStyle name="40% - Accent3 74 2 2" xfId="12839" xr:uid="{00000000-0005-0000-0000-00001E320000}"/>
    <cellStyle name="40% - Accent3 74 2 2 2" xfId="12840" xr:uid="{00000000-0005-0000-0000-00001F320000}"/>
    <cellStyle name="40% - Accent3 74 2 3" xfId="12841" xr:uid="{00000000-0005-0000-0000-000020320000}"/>
    <cellStyle name="40% - Accent3 74 3" xfId="12842" xr:uid="{00000000-0005-0000-0000-000021320000}"/>
    <cellStyle name="40% - Accent3 74 3 2" xfId="12843" xr:uid="{00000000-0005-0000-0000-000022320000}"/>
    <cellStyle name="40% - Accent3 74 4" xfId="12844" xr:uid="{00000000-0005-0000-0000-000023320000}"/>
    <cellStyle name="40% - Accent3 75" xfId="12845" xr:uid="{00000000-0005-0000-0000-000024320000}"/>
    <cellStyle name="40% - Accent3 75 2" xfId="12846" xr:uid="{00000000-0005-0000-0000-000025320000}"/>
    <cellStyle name="40% - Accent3 75 2 2" xfId="12847" xr:uid="{00000000-0005-0000-0000-000026320000}"/>
    <cellStyle name="40% - Accent3 75 2 2 2" xfId="12848" xr:uid="{00000000-0005-0000-0000-000027320000}"/>
    <cellStyle name="40% - Accent3 75 2 3" xfId="12849" xr:uid="{00000000-0005-0000-0000-000028320000}"/>
    <cellStyle name="40% - Accent3 75 3" xfId="12850" xr:uid="{00000000-0005-0000-0000-000029320000}"/>
    <cellStyle name="40% - Accent3 75 3 2" xfId="12851" xr:uid="{00000000-0005-0000-0000-00002A320000}"/>
    <cellStyle name="40% - Accent3 75 4" xfId="12852" xr:uid="{00000000-0005-0000-0000-00002B320000}"/>
    <cellStyle name="40% - Accent3 76" xfId="12853" xr:uid="{00000000-0005-0000-0000-00002C320000}"/>
    <cellStyle name="40% - Accent3 76 2" xfId="12854" xr:uid="{00000000-0005-0000-0000-00002D320000}"/>
    <cellStyle name="40% - Accent3 76 2 2" xfId="12855" xr:uid="{00000000-0005-0000-0000-00002E320000}"/>
    <cellStyle name="40% - Accent3 76 2 2 2" xfId="12856" xr:uid="{00000000-0005-0000-0000-00002F320000}"/>
    <cellStyle name="40% - Accent3 76 2 3" xfId="12857" xr:uid="{00000000-0005-0000-0000-000030320000}"/>
    <cellStyle name="40% - Accent3 76 3" xfId="12858" xr:uid="{00000000-0005-0000-0000-000031320000}"/>
    <cellStyle name="40% - Accent3 76 3 2" xfId="12859" xr:uid="{00000000-0005-0000-0000-000032320000}"/>
    <cellStyle name="40% - Accent3 76 4" xfId="12860" xr:uid="{00000000-0005-0000-0000-000033320000}"/>
    <cellStyle name="40% - Accent3 77" xfId="12861" xr:uid="{00000000-0005-0000-0000-000034320000}"/>
    <cellStyle name="40% - Accent3 77 2" xfId="12862" xr:uid="{00000000-0005-0000-0000-000035320000}"/>
    <cellStyle name="40% - Accent3 77 2 2" xfId="12863" xr:uid="{00000000-0005-0000-0000-000036320000}"/>
    <cellStyle name="40% - Accent3 77 2 2 2" xfId="12864" xr:uid="{00000000-0005-0000-0000-000037320000}"/>
    <cellStyle name="40% - Accent3 77 2 3" xfId="12865" xr:uid="{00000000-0005-0000-0000-000038320000}"/>
    <cellStyle name="40% - Accent3 77 3" xfId="12866" xr:uid="{00000000-0005-0000-0000-000039320000}"/>
    <cellStyle name="40% - Accent3 77 3 2" xfId="12867" xr:uid="{00000000-0005-0000-0000-00003A320000}"/>
    <cellStyle name="40% - Accent3 77 4" xfId="12868" xr:uid="{00000000-0005-0000-0000-00003B320000}"/>
    <cellStyle name="40% - Accent3 78" xfId="12869" xr:uid="{00000000-0005-0000-0000-00003C320000}"/>
    <cellStyle name="40% - Accent3 78 2" xfId="12870" xr:uid="{00000000-0005-0000-0000-00003D320000}"/>
    <cellStyle name="40% - Accent3 78 2 2" xfId="12871" xr:uid="{00000000-0005-0000-0000-00003E320000}"/>
    <cellStyle name="40% - Accent3 78 2 2 2" xfId="12872" xr:uid="{00000000-0005-0000-0000-00003F320000}"/>
    <cellStyle name="40% - Accent3 78 2 3" xfId="12873" xr:uid="{00000000-0005-0000-0000-000040320000}"/>
    <cellStyle name="40% - Accent3 78 3" xfId="12874" xr:uid="{00000000-0005-0000-0000-000041320000}"/>
    <cellStyle name="40% - Accent3 78 3 2" xfId="12875" xr:uid="{00000000-0005-0000-0000-000042320000}"/>
    <cellStyle name="40% - Accent3 78 4" xfId="12876" xr:uid="{00000000-0005-0000-0000-000043320000}"/>
    <cellStyle name="40% - Accent3 79" xfId="12877" xr:uid="{00000000-0005-0000-0000-000044320000}"/>
    <cellStyle name="40% - Accent3 79 2" xfId="12878" xr:uid="{00000000-0005-0000-0000-000045320000}"/>
    <cellStyle name="40% - Accent3 79 2 2" xfId="12879" xr:uid="{00000000-0005-0000-0000-000046320000}"/>
    <cellStyle name="40% - Accent3 79 2 2 2" xfId="12880" xr:uid="{00000000-0005-0000-0000-000047320000}"/>
    <cellStyle name="40% - Accent3 79 2 3" xfId="12881" xr:uid="{00000000-0005-0000-0000-000048320000}"/>
    <cellStyle name="40% - Accent3 79 3" xfId="12882" xr:uid="{00000000-0005-0000-0000-000049320000}"/>
    <cellStyle name="40% - Accent3 79 3 2" xfId="12883" xr:uid="{00000000-0005-0000-0000-00004A320000}"/>
    <cellStyle name="40% - Accent3 79 4" xfId="12884" xr:uid="{00000000-0005-0000-0000-00004B320000}"/>
    <cellStyle name="40% - Accent3 8" xfId="12885" xr:uid="{00000000-0005-0000-0000-00004C320000}"/>
    <cellStyle name="40% - Accent3 8 2" xfId="12886" xr:uid="{00000000-0005-0000-0000-00004D320000}"/>
    <cellStyle name="40% - Accent3 8 2 2" xfId="12887" xr:uid="{00000000-0005-0000-0000-00004E320000}"/>
    <cellStyle name="40% - Accent3 8 2 2 2" xfId="12888" xr:uid="{00000000-0005-0000-0000-00004F320000}"/>
    <cellStyle name="40% - Accent3 8 2 2 2 2" xfId="12889" xr:uid="{00000000-0005-0000-0000-000050320000}"/>
    <cellStyle name="40% - Accent3 8 2 2 2 2 2" xfId="12890" xr:uid="{00000000-0005-0000-0000-000051320000}"/>
    <cellStyle name="40% - Accent3 8 2 2 2 3" xfId="12891" xr:uid="{00000000-0005-0000-0000-000052320000}"/>
    <cellStyle name="40% - Accent3 8 2 2 3" xfId="12892" xr:uid="{00000000-0005-0000-0000-000053320000}"/>
    <cellStyle name="40% - Accent3 8 2 2 3 2" xfId="12893" xr:uid="{00000000-0005-0000-0000-000054320000}"/>
    <cellStyle name="40% - Accent3 8 2 2 4" xfId="12894" xr:uid="{00000000-0005-0000-0000-000055320000}"/>
    <cellStyle name="40% - Accent3 8 2 3" xfId="12895" xr:uid="{00000000-0005-0000-0000-000056320000}"/>
    <cellStyle name="40% - Accent3 8 2 3 2" xfId="12896" xr:uid="{00000000-0005-0000-0000-000057320000}"/>
    <cellStyle name="40% - Accent3 8 2 3 2 2" xfId="12897" xr:uid="{00000000-0005-0000-0000-000058320000}"/>
    <cellStyle name="40% - Accent3 8 2 3 3" xfId="12898" xr:uid="{00000000-0005-0000-0000-000059320000}"/>
    <cellStyle name="40% - Accent3 8 2 4" xfId="12899" xr:uid="{00000000-0005-0000-0000-00005A320000}"/>
    <cellStyle name="40% - Accent3 8 2 4 2" xfId="12900" xr:uid="{00000000-0005-0000-0000-00005B320000}"/>
    <cellStyle name="40% - Accent3 8 2 5" xfId="12901" xr:uid="{00000000-0005-0000-0000-00005C320000}"/>
    <cellStyle name="40% - Accent3 8 2_draft transactions report_052009_rvsd" xfId="12902" xr:uid="{00000000-0005-0000-0000-00005D320000}"/>
    <cellStyle name="40% - Accent3 8 3" xfId="12903" xr:uid="{00000000-0005-0000-0000-00005E320000}"/>
    <cellStyle name="40% - Accent3 8 3 2" xfId="12904" xr:uid="{00000000-0005-0000-0000-00005F320000}"/>
    <cellStyle name="40% - Accent3 8 3 2 2" xfId="12905" xr:uid="{00000000-0005-0000-0000-000060320000}"/>
    <cellStyle name="40% - Accent3 8 3 2 2 2" xfId="12906" xr:uid="{00000000-0005-0000-0000-000061320000}"/>
    <cellStyle name="40% - Accent3 8 3 2 3" xfId="12907" xr:uid="{00000000-0005-0000-0000-000062320000}"/>
    <cellStyle name="40% - Accent3 8 3 3" xfId="12908" xr:uid="{00000000-0005-0000-0000-000063320000}"/>
    <cellStyle name="40% - Accent3 8 3 3 2" xfId="12909" xr:uid="{00000000-0005-0000-0000-000064320000}"/>
    <cellStyle name="40% - Accent3 8 3 4" xfId="12910" xr:uid="{00000000-0005-0000-0000-000065320000}"/>
    <cellStyle name="40% - Accent3 8 4" xfId="12911" xr:uid="{00000000-0005-0000-0000-000066320000}"/>
    <cellStyle name="40% - Accent3 8 4 2" xfId="12912" xr:uid="{00000000-0005-0000-0000-000067320000}"/>
    <cellStyle name="40% - Accent3 8 4 2 2" xfId="12913" xr:uid="{00000000-0005-0000-0000-000068320000}"/>
    <cellStyle name="40% - Accent3 8 4 3" xfId="12914" xr:uid="{00000000-0005-0000-0000-000069320000}"/>
    <cellStyle name="40% - Accent3 8 5" xfId="12915" xr:uid="{00000000-0005-0000-0000-00006A320000}"/>
    <cellStyle name="40% - Accent3 8 5 2" xfId="12916" xr:uid="{00000000-0005-0000-0000-00006B320000}"/>
    <cellStyle name="40% - Accent3 8 6" xfId="12917" xr:uid="{00000000-0005-0000-0000-00006C320000}"/>
    <cellStyle name="40% - Accent3 8_draft transactions report_052009_rvsd" xfId="12918" xr:uid="{00000000-0005-0000-0000-00006D320000}"/>
    <cellStyle name="40% - Accent3 80" xfId="12919" xr:uid="{00000000-0005-0000-0000-00006E320000}"/>
    <cellStyle name="40% - Accent3 80 2" xfId="12920" xr:uid="{00000000-0005-0000-0000-00006F320000}"/>
    <cellStyle name="40% - Accent3 80 2 2" xfId="12921" xr:uid="{00000000-0005-0000-0000-000070320000}"/>
    <cellStyle name="40% - Accent3 80 2 2 2" xfId="12922" xr:uid="{00000000-0005-0000-0000-000071320000}"/>
    <cellStyle name="40% - Accent3 80 2 3" xfId="12923" xr:uid="{00000000-0005-0000-0000-000072320000}"/>
    <cellStyle name="40% - Accent3 80 3" xfId="12924" xr:uid="{00000000-0005-0000-0000-000073320000}"/>
    <cellStyle name="40% - Accent3 80 3 2" xfId="12925" xr:uid="{00000000-0005-0000-0000-000074320000}"/>
    <cellStyle name="40% - Accent3 80 4" xfId="12926" xr:uid="{00000000-0005-0000-0000-000075320000}"/>
    <cellStyle name="40% - Accent3 81" xfId="12927" xr:uid="{00000000-0005-0000-0000-000076320000}"/>
    <cellStyle name="40% - Accent3 81 2" xfId="12928" xr:uid="{00000000-0005-0000-0000-000077320000}"/>
    <cellStyle name="40% - Accent3 81 2 2" xfId="12929" xr:uid="{00000000-0005-0000-0000-000078320000}"/>
    <cellStyle name="40% - Accent3 81 2 2 2" xfId="12930" xr:uid="{00000000-0005-0000-0000-000079320000}"/>
    <cellStyle name="40% - Accent3 81 2 3" xfId="12931" xr:uid="{00000000-0005-0000-0000-00007A320000}"/>
    <cellStyle name="40% - Accent3 81 3" xfId="12932" xr:uid="{00000000-0005-0000-0000-00007B320000}"/>
    <cellStyle name="40% - Accent3 81 3 2" xfId="12933" xr:uid="{00000000-0005-0000-0000-00007C320000}"/>
    <cellStyle name="40% - Accent3 81 4" xfId="12934" xr:uid="{00000000-0005-0000-0000-00007D320000}"/>
    <cellStyle name="40% - Accent3 82" xfId="12935" xr:uid="{00000000-0005-0000-0000-00007E320000}"/>
    <cellStyle name="40% - Accent3 82 2" xfId="12936" xr:uid="{00000000-0005-0000-0000-00007F320000}"/>
    <cellStyle name="40% - Accent3 83" xfId="12937" xr:uid="{00000000-0005-0000-0000-000080320000}"/>
    <cellStyle name="40% - Accent3 83 2" xfId="12938" xr:uid="{00000000-0005-0000-0000-000081320000}"/>
    <cellStyle name="40% - Accent3 84" xfId="12939" xr:uid="{00000000-0005-0000-0000-000082320000}"/>
    <cellStyle name="40% - Accent3 84 2" xfId="12940" xr:uid="{00000000-0005-0000-0000-000083320000}"/>
    <cellStyle name="40% - Accent3 85" xfId="12941" xr:uid="{00000000-0005-0000-0000-000084320000}"/>
    <cellStyle name="40% - Accent3 85 2" xfId="12942" xr:uid="{00000000-0005-0000-0000-000085320000}"/>
    <cellStyle name="40% - Accent3 85 2 2" xfId="12943" xr:uid="{00000000-0005-0000-0000-000086320000}"/>
    <cellStyle name="40% - Accent3 85 2 2 2" xfId="12944" xr:uid="{00000000-0005-0000-0000-000087320000}"/>
    <cellStyle name="40% - Accent3 85 2 3" xfId="12945" xr:uid="{00000000-0005-0000-0000-000088320000}"/>
    <cellStyle name="40% - Accent3 85 3" xfId="12946" xr:uid="{00000000-0005-0000-0000-000089320000}"/>
    <cellStyle name="40% - Accent3 85 3 2" xfId="12947" xr:uid="{00000000-0005-0000-0000-00008A320000}"/>
    <cellStyle name="40% - Accent3 85 4" xfId="12948" xr:uid="{00000000-0005-0000-0000-00008B320000}"/>
    <cellStyle name="40% - Accent3 86" xfId="12949" xr:uid="{00000000-0005-0000-0000-00008C320000}"/>
    <cellStyle name="40% - Accent3 86 2" xfId="12950" xr:uid="{00000000-0005-0000-0000-00008D320000}"/>
    <cellStyle name="40% - Accent3 86 2 2" xfId="12951" xr:uid="{00000000-0005-0000-0000-00008E320000}"/>
    <cellStyle name="40% - Accent3 86 2 2 2" xfId="12952" xr:uid="{00000000-0005-0000-0000-00008F320000}"/>
    <cellStyle name="40% - Accent3 86 2 3" xfId="12953" xr:uid="{00000000-0005-0000-0000-000090320000}"/>
    <cellStyle name="40% - Accent3 86 3" xfId="12954" xr:uid="{00000000-0005-0000-0000-000091320000}"/>
    <cellStyle name="40% - Accent3 86 3 2" xfId="12955" xr:uid="{00000000-0005-0000-0000-000092320000}"/>
    <cellStyle name="40% - Accent3 86 4" xfId="12956" xr:uid="{00000000-0005-0000-0000-000093320000}"/>
    <cellStyle name="40% - Accent3 87" xfId="12957" xr:uid="{00000000-0005-0000-0000-000094320000}"/>
    <cellStyle name="40% - Accent3 87 2" xfId="12958" xr:uid="{00000000-0005-0000-0000-000095320000}"/>
    <cellStyle name="40% - Accent3 87 2 2" xfId="12959" xr:uid="{00000000-0005-0000-0000-000096320000}"/>
    <cellStyle name="40% - Accent3 87 2 2 2" xfId="12960" xr:uid="{00000000-0005-0000-0000-000097320000}"/>
    <cellStyle name="40% - Accent3 87 2 3" xfId="12961" xr:uid="{00000000-0005-0000-0000-000098320000}"/>
    <cellStyle name="40% - Accent3 87 3" xfId="12962" xr:uid="{00000000-0005-0000-0000-000099320000}"/>
    <cellStyle name="40% - Accent3 87 3 2" xfId="12963" xr:uid="{00000000-0005-0000-0000-00009A320000}"/>
    <cellStyle name="40% - Accent3 87 4" xfId="12964" xr:uid="{00000000-0005-0000-0000-00009B320000}"/>
    <cellStyle name="40% - Accent3 88" xfId="12965" xr:uid="{00000000-0005-0000-0000-00009C320000}"/>
    <cellStyle name="40% - Accent3 88 2" xfId="12966" xr:uid="{00000000-0005-0000-0000-00009D320000}"/>
    <cellStyle name="40% - Accent3 88 2 2" xfId="12967" xr:uid="{00000000-0005-0000-0000-00009E320000}"/>
    <cellStyle name="40% - Accent3 88 2 2 2" xfId="12968" xr:uid="{00000000-0005-0000-0000-00009F320000}"/>
    <cellStyle name="40% - Accent3 88 2 3" xfId="12969" xr:uid="{00000000-0005-0000-0000-0000A0320000}"/>
    <cellStyle name="40% - Accent3 88 3" xfId="12970" xr:uid="{00000000-0005-0000-0000-0000A1320000}"/>
    <cellStyle name="40% - Accent3 88 3 2" xfId="12971" xr:uid="{00000000-0005-0000-0000-0000A2320000}"/>
    <cellStyle name="40% - Accent3 88 4" xfId="12972" xr:uid="{00000000-0005-0000-0000-0000A3320000}"/>
    <cellStyle name="40% - Accent3 89" xfId="12973" xr:uid="{00000000-0005-0000-0000-0000A4320000}"/>
    <cellStyle name="40% - Accent3 89 2" xfId="12974" xr:uid="{00000000-0005-0000-0000-0000A5320000}"/>
    <cellStyle name="40% - Accent3 89 2 2" xfId="12975" xr:uid="{00000000-0005-0000-0000-0000A6320000}"/>
    <cellStyle name="40% - Accent3 89 2 2 2" xfId="12976" xr:uid="{00000000-0005-0000-0000-0000A7320000}"/>
    <cellStyle name="40% - Accent3 89 2 3" xfId="12977" xr:uid="{00000000-0005-0000-0000-0000A8320000}"/>
    <cellStyle name="40% - Accent3 89 3" xfId="12978" xr:uid="{00000000-0005-0000-0000-0000A9320000}"/>
    <cellStyle name="40% - Accent3 89 3 2" xfId="12979" xr:uid="{00000000-0005-0000-0000-0000AA320000}"/>
    <cellStyle name="40% - Accent3 89 4" xfId="12980" xr:uid="{00000000-0005-0000-0000-0000AB320000}"/>
    <cellStyle name="40% - Accent3 9" xfId="12981" xr:uid="{00000000-0005-0000-0000-0000AC320000}"/>
    <cellStyle name="40% - Accent3 9 2" xfId="12982" xr:uid="{00000000-0005-0000-0000-0000AD320000}"/>
    <cellStyle name="40% - Accent3 9 2 2" xfId="12983" xr:uid="{00000000-0005-0000-0000-0000AE320000}"/>
    <cellStyle name="40% - Accent3 9 2 2 2" xfId="12984" xr:uid="{00000000-0005-0000-0000-0000AF320000}"/>
    <cellStyle name="40% - Accent3 9 2 2 2 2" xfId="12985" xr:uid="{00000000-0005-0000-0000-0000B0320000}"/>
    <cellStyle name="40% - Accent3 9 2 2 2 2 2" xfId="12986" xr:uid="{00000000-0005-0000-0000-0000B1320000}"/>
    <cellStyle name="40% - Accent3 9 2 2 2 3" xfId="12987" xr:uid="{00000000-0005-0000-0000-0000B2320000}"/>
    <cellStyle name="40% - Accent3 9 2 2 3" xfId="12988" xr:uid="{00000000-0005-0000-0000-0000B3320000}"/>
    <cellStyle name="40% - Accent3 9 2 2 3 2" xfId="12989" xr:uid="{00000000-0005-0000-0000-0000B4320000}"/>
    <cellStyle name="40% - Accent3 9 2 2 4" xfId="12990" xr:uid="{00000000-0005-0000-0000-0000B5320000}"/>
    <cellStyle name="40% - Accent3 9 2 3" xfId="12991" xr:uid="{00000000-0005-0000-0000-0000B6320000}"/>
    <cellStyle name="40% - Accent3 9 2 3 2" xfId="12992" xr:uid="{00000000-0005-0000-0000-0000B7320000}"/>
    <cellStyle name="40% - Accent3 9 2 3 2 2" xfId="12993" xr:uid="{00000000-0005-0000-0000-0000B8320000}"/>
    <cellStyle name="40% - Accent3 9 2 3 3" xfId="12994" xr:uid="{00000000-0005-0000-0000-0000B9320000}"/>
    <cellStyle name="40% - Accent3 9 2 4" xfId="12995" xr:uid="{00000000-0005-0000-0000-0000BA320000}"/>
    <cellStyle name="40% - Accent3 9 2 4 2" xfId="12996" xr:uid="{00000000-0005-0000-0000-0000BB320000}"/>
    <cellStyle name="40% - Accent3 9 2 5" xfId="12997" xr:uid="{00000000-0005-0000-0000-0000BC320000}"/>
    <cellStyle name="40% - Accent3 9 2_draft transactions report_052009_rvsd" xfId="12998" xr:uid="{00000000-0005-0000-0000-0000BD320000}"/>
    <cellStyle name="40% - Accent3 9 3" xfId="12999" xr:uid="{00000000-0005-0000-0000-0000BE320000}"/>
    <cellStyle name="40% - Accent3 9 3 2" xfId="13000" xr:uid="{00000000-0005-0000-0000-0000BF320000}"/>
    <cellStyle name="40% - Accent3 9 3 2 2" xfId="13001" xr:uid="{00000000-0005-0000-0000-0000C0320000}"/>
    <cellStyle name="40% - Accent3 9 3 2 2 2" xfId="13002" xr:uid="{00000000-0005-0000-0000-0000C1320000}"/>
    <cellStyle name="40% - Accent3 9 3 2 3" xfId="13003" xr:uid="{00000000-0005-0000-0000-0000C2320000}"/>
    <cellStyle name="40% - Accent3 9 3 3" xfId="13004" xr:uid="{00000000-0005-0000-0000-0000C3320000}"/>
    <cellStyle name="40% - Accent3 9 3 3 2" xfId="13005" xr:uid="{00000000-0005-0000-0000-0000C4320000}"/>
    <cellStyle name="40% - Accent3 9 3 4" xfId="13006" xr:uid="{00000000-0005-0000-0000-0000C5320000}"/>
    <cellStyle name="40% - Accent3 9 4" xfId="13007" xr:uid="{00000000-0005-0000-0000-0000C6320000}"/>
    <cellStyle name="40% - Accent3 9 4 2" xfId="13008" xr:uid="{00000000-0005-0000-0000-0000C7320000}"/>
    <cellStyle name="40% - Accent3 9 4 2 2" xfId="13009" xr:uid="{00000000-0005-0000-0000-0000C8320000}"/>
    <cellStyle name="40% - Accent3 9 4 3" xfId="13010" xr:uid="{00000000-0005-0000-0000-0000C9320000}"/>
    <cellStyle name="40% - Accent3 9 5" xfId="13011" xr:uid="{00000000-0005-0000-0000-0000CA320000}"/>
    <cellStyle name="40% - Accent3 9 5 2" xfId="13012" xr:uid="{00000000-0005-0000-0000-0000CB320000}"/>
    <cellStyle name="40% - Accent3 9 6" xfId="13013" xr:uid="{00000000-0005-0000-0000-0000CC320000}"/>
    <cellStyle name="40% - Accent3 9_draft transactions report_052009_rvsd" xfId="13014" xr:uid="{00000000-0005-0000-0000-0000CD320000}"/>
    <cellStyle name="40% - Accent3 90" xfId="13015" xr:uid="{00000000-0005-0000-0000-0000CE320000}"/>
    <cellStyle name="40% - Accent3 90 2" xfId="13016" xr:uid="{00000000-0005-0000-0000-0000CF320000}"/>
    <cellStyle name="40% - Accent3 90 2 2" xfId="13017" xr:uid="{00000000-0005-0000-0000-0000D0320000}"/>
    <cellStyle name="40% - Accent3 90 2 2 2" xfId="13018" xr:uid="{00000000-0005-0000-0000-0000D1320000}"/>
    <cellStyle name="40% - Accent3 90 2 3" xfId="13019" xr:uid="{00000000-0005-0000-0000-0000D2320000}"/>
    <cellStyle name="40% - Accent3 90 3" xfId="13020" xr:uid="{00000000-0005-0000-0000-0000D3320000}"/>
    <cellStyle name="40% - Accent3 90 3 2" xfId="13021" xr:uid="{00000000-0005-0000-0000-0000D4320000}"/>
    <cellStyle name="40% - Accent3 90 4" xfId="13022" xr:uid="{00000000-0005-0000-0000-0000D5320000}"/>
    <cellStyle name="40% - Accent3 91" xfId="13023" xr:uid="{00000000-0005-0000-0000-0000D6320000}"/>
    <cellStyle name="40% - Accent3 91 2" xfId="13024" xr:uid="{00000000-0005-0000-0000-0000D7320000}"/>
    <cellStyle name="40% - Accent3 91 2 2" xfId="13025" xr:uid="{00000000-0005-0000-0000-0000D8320000}"/>
    <cellStyle name="40% - Accent3 91 2 2 2" xfId="13026" xr:uid="{00000000-0005-0000-0000-0000D9320000}"/>
    <cellStyle name="40% - Accent3 91 2 3" xfId="13027" xr:uid="{00000000-0005-0000-0000-0000DA320000}"/>
    <cellStyle name="40% - Accent3 91 3" xfId="13028" xr:uid="{00000000-0005-0000-0000-0000DB320000}"/>
    <cellStyle name="40% - Accent3 91 3 2" xfId="13029" xr:uid="{00000000-0005-0000-0000-0000DC320000}"/>
    <cellStyle name="40% - Accent3 91 4" xfId="13030" xr:uid="{00000000-0005-0000-0000-0000DD320000}"/>
    <cellStyle name="40% - Accent3 92" xfId="13031" xr:uid="{00000000-0005-0000-0000-0000DE320000}"/>
    <cellStyle name="40% - Accent3 92 2" xfId="13032" xr:uid="{00000000-0005-0000-0000-0000DF320000}"/>
    <cellStyle name="40% - Accent3 92 2 2" xfId="13033" xr:uid="{00000000-0005-0000-0000-0000E0320000}"/>
    <cellStyle name="40% - Accent3 92 2 2 2" xfId="13034" xr:uid="{00000000-0005-0000-0000-0000E1320000}"/>
    <cellStyle name="40% - Accent3 92 2 3" xfId="13035" xr:uid="{00000000-0005-0000-0000-0000E2320000}"/>
    <cellStyle name="40% - Accent3 92 3" xfId="13036" xr:uid="{00000000-0005-0000-0000-0000E3320000}"/>
    <cellStyle name="40% - Accent3 92 3 2" xfId="13037" xr:uid="{00000000-0005-0000-0000-0000E4320000}"/>
    <cellStyle name="40% - Accent3 92 4" xfId="13038" xr:uid="{00000000-0005-0000-0000-0000E5320000}"/>
    <cellStyle name="40% - Accent3 93" xfId="13039" xr:uid="{00000000-0005-0000-0000-0000E6320000}"/>
    <cellStyle name="40% - Accent3 93 2" xfId="13040" xr:uid="{00000000-0005-0000-0000-0000E7320000}"/>
    <cellStyle name="40% - Accent3 93 2 2" xfId="13041" xr:uid="{00000000-0005-0000-0000-0000E8320000}"/>
    <cellStyle name="40% - Accent3 93 2 2 2" xfId="13042" xr:uid="{00000000-0005-0000-0000-0000E9320000}"/>
    <cellStyle name="40% - Accent3 93 2 3" xfId="13043" xr:uid="{00000000-0005-0000-0000-0000EA320000}"/>
    <cellStyle name="40% - Accent3 93 3" xfId="13044" xr:uid="{00000000-0005-0000-0000-0000EB320000}"/>
    <cellStyle name="40% - Accent3 93 3 2" xfId="13045" xr:uid="{00000000-0005-0000-0000-0000EC320000}"/>
    <cellStyle name="40% - Accent3 93 4" xfId="13046" xr:uid="{00000000-0005-0000-0000-0000ED320000}"/>
    <cellStyle name="40% - Accent3 94" xfId="13047" xr:uid="{00000000-0005-0000-0000-0000EE320000}"/>
    <cellStyle name="40% - Accent3 94 2" xfId="13048" xr:uid="{00000000-0005-0000-0000-0000EF320000}"/>
    <cellStyle name="40% - Accent3 94 2 2" xfId="13049" xr:uid="{00000000-0005-0000-0000-0000F0320000}"/>
    <cellStyle name="40% - Accent3 94 2 2 2" xfId="13050" xr:uid="{00000000-0005-0000-0000-0000F1320000}"/>
    <cellStyle name="40% - Accent3 94 2 3" xfId="13051" xr:uid="{00000000-0005-0000-0000-0000F2320000}"/>
    <cellStyle name="40% - Accent3 94 3" xfId="13052" xr:uid="{00000000-0005-0000-0000-0000F3320000}"/>
    <cellStyle name="40% - Accent3 94 3 2" xfId="13053" xr:uid="{00000000-0005-0000-0000-0000F4320000}"/>
    <cellStyle name="40% - Accent3 94 4" xfId="13054" xr:uid="{00000000-0005-0000-0000-0000F5320000}"/>
    <cellStyle name="40% - Accent3 95" xfId="13055" xr:uid="{00000000-0005-0000-0000-0000F6320000}"/>
    <cellStyle name="40% - Accent3 95 2" xfId="13056" xr:uid="{00000000-0005-0000-0000-0000F7320000}"/>
    <cellStyle name="40% - Accent3 95 2 2" xfId="13057" xr:uid="{00000000-0005-0000-0000-0000F8320000}"/>
    <cellStyle name="40% - Accent3 95 2 2 2" xfId="13058" xr:uid="{00000000-0005-0000-0000-0000F9320000}"/>
    <cellStyle name="40% - Accent3 95 2 3" xfId="13059" xr:uid="{00000000-0005-0000-0000-0000FA320000}"/>
    <cellStyle name="40% - Accent3 95 3" xfId="13060" xr:uid="{00000000-0005-0000-0000-0000FB320000}"/>
    <cellStyle name="40% - Accent3 95 3 2" xfId="13061" xr:uid="{00000000-0005-0000-0000-0000FC320000}"/>
    <cellStyle name="40% - Accent3 95 4" xfId="13062" xr:uid="{00000000-0005-0000-0000-0000FD320000}"/>
    <cellStyle name="40% - Accent3 96" xfId="13063" xr:uid="{00000000-0005-0000-0000-0000FE320000}"/>
    <cellStyle name="40% - Accent3 96 2" xfId="13064" xr:uid="{00000000-0005-0000-0000-0000FF320000}"/>
    <cellStyle name="40% - Accent3 96 2 2" xfId="13065" xr:uid="{00000000-0005-0000-0000-000000330000}"/>
    <cellStyle name="40% - Accent3 96 2 2 2" xfId="13066" xr:uid="{00000000-0005-0000-0000-000001330000}"/>
    <cellStyle name="40% - Accent3 96 2 3" xfId="13067" xr:uid="{00000000-0005-0000-0000-000002330000}"/>
    <cellStyle name="40% - Accent3 96 3" xfId="13068" xr:uid="{00000000-0005-0000-0000-000003330000}"/>
    <cellStyle name="40% - Accent3 96 3 2" xfId="13069" xr:uid="{00000000-0005-0000-0000-000004330000}"/>
    <cellStyle name="40% - Accent3 96 4" xfId="13070" xr:uid="{00000000-0005-0000-0000-000005330000}"/>
    <cellStyle name="40% - Accent3 97" xfId="13071" xr:uid="{00000000-0005-0000-0000-000006330000}"/>
    <cellStyle name="40% - Accent3 97 2" xfId="13072" xr:uid="{00000000-0005-0000-0000-000007330000}"/>
    <cellStyle name="40% - Accent3 97 2 2" xfId="13073" xr:uid="{00000000-0005-0000-0000-000008330000}"/>
    <cellStyle name="40% - Accent3 97 2 2 2" xfId="13074" xr:uid="{00000000-0005-0000-0000-000009330000}"/>
    <cellStyle name="40% - Accent3 97 2 3" xfId="13075" xr:uid="{00000000-0005-0000-0000-00000A330000}"/>
    <cellStyle name="40% - Accent3 97 3" xfId="13076" xr:uid="{00000000-0005-0000-0000-00000B330000}"/>
    <cellStyle name="40% - Accent3 97 3 2" xfId="13077" xr:uid="{00000000-0005-0000-0000-00000C330000}"/>
    <cellStyle name="40% - Accent3 97 4" xfId="13078" xr:uid="{00000000-0005-0000-0000-00000D330000}"/>
    <cellStyle name="40% - Accent3 98" xfId="13079" xr:uid="{00000000-0005-0000-0000-00000E330000}"/>
    <cellStyle name="40% - Accent3 98 2" xfId="13080" xr:uid="{00000000-0005-0000-0000-00000F330000}"/>
    <cellStyle name="40% - Accent3 98 2 2" xfId="13081" xr:uid="{00000000-0005-0000-0000-000010330000}"/>
    <cellStyle name="40% - Accent3 98 2 2 2" xfId="13082" xr:uid="{00000000-0005-0000-0000-000011330000}"/>
    <cellStyle name="40% - Accent3 98 2 3" xfId="13083" xr:uid="{00000000-0005-0000-0000-000012330000}"/>
    <cellStyle name="40% - Accent3 98 3" xfId="13084" xr:uid="{00000000-0005-0000-0000-000013330000}"/>
    <cellStyle name="40% - Accent3 98 3 2" xfId="13085" xr:uid="{00000000-0005-0000-0000-000014330000}"/>
    <cellStyle name="40% - Accent3 98 4" xfId="13086" xr:uid="{00000000-0005-0000-0000-000015330000}"/>
    <cellStyle name="40% - Accent3 99" xfId="13087" xr:uid="{00000000-0005-0000-0000-000016330000}"/>
    <cellStyle name="40% - Accent3 99 2" xfId="13088" xr:uid="{00000000-0005-0000-0000-000017330000}"/>
    <cellStyle name="40% - Accent3 99 2 2" xfId="13089" xr:uid="{00000000-0005-0000-0000-000018330000}"/>
    <cellStyle name="40% - Accent3 99 2 2 2" xfId="13090" xr:uid="{00000000-0005-0000-0000-000019330000}"/>
    <cellStyle name="40% - Accent3 99 2 3" xfId="13091" xr:uid="{00000000-0005-0000-0000-00001A330000}"/>
    <cellStyle name="40% - Accent3 99 3" xfId="13092" xr:uid="{00000000-0005-0000-0000-00001B330000}"/>
    <cellStyle name="40% - Accent3 99 3 2" xfId="13093" xr:uid="{00000000-0005-0000-0000-00001C330000}"/>
    <cellStyle name="40% - Accent3 99 4" xfId="13094" xr:uid="{00000000-0005-0000-0000-00001D330000}"/>
    <cellStyle name="40% - Accent4 10" xfId="13095" xr:uid="{00000000-0005-0000-0000-00001E330000}"/>
    <cellStyle name="40% - Accent4 10 2" xfId="13096" xr:uid="{00000000-0005-0000-0000-00001F330000}"/>
    <cellStyle name="40% - Accent4 10 2 2" xfId="13097" xr:uid="{00000000-0005-0000-0000-000020330000}"/>
    <cellStyle name="40% - Accent4 10 2 2 2" xfId="13098" xr:uid="{00000000-0005-0000-0000-000021330000}"/>
    <cellStyle name="40% - Accent4 10 2 2 2 2" xfId="13099" xr:uid="{00000000-0005-0000-0000-000022330000}"/>
    <cellStyle name="40% - Accent4 10 2 2 3" xfId="13100" xr:uid="{00000000-0005-0000-0000-000023330000}"/>
    <cellStyle name="40% - Accent4 10 2 3" xfId="13101" xr:uid="{00000000-0005-0000-0000-000024330000}"/>
    <cellStyle name="40% - Accent4 10 2 3 2" xfId="13102" xr:uid="{00000000-0005-0000-0000-000025330000}"/>
    <cellStyle name="40% - Accent4 10 2 4" xfId="13103" xr:uid="{00000000-0005-0000-0000-000026330000}"/>
    <cellStyle name="40% - Accent4 10 3" xfId="13104" xr:uid="{00000000-0005-0000-0000-000027330000}"/>
    <cellStyle name="40% - Accent4 10 3 2" xfId="13105" xr:uid="{00000000-0005-0000-0000-000028330000}"/>
    <cellStyle name="40% - Accent4 10 3 2 2" xfId="13106" xr:uid="{00000000-0005-0000-0000-000029330000}"/>
    <cellStyle name="40% - Accent4 10 3 3" xfId="13107" xr:uid="{00000000-0005-0000-0000-00002A330000}"/>
    <cellStyle name="40% - Accent4 10 4" xfId="13108" xr:uid="{00000000-0005-0000-0000-00002B330000}"/>
    <cellStyle name="40% - Accent4 10 4 2" xfId="13109" xr:uid="{00000000-0005-0000-0000-00002C330000}"/>
    <cellStyle name="40% - Accent4 10 5" xfId="13110" xr:uid="{00000000-0005-0000-0000-00002D330000}"/>
    <cellStyle name="40% - Accent4 10_draft transactions report_052009_rvsd" xfId="13111" xr:uid="{00000000-0005-0000-0000-00002E330000}"/>
    <cellStyle name="40% - Accent4 100" xfId="13112" xr:uid="{00000000-0005-0000-0000-00002F330000}"/>
    <cellStyle name="40% - Accent4 100 2" xfId="13113" xr:uid="{00000000-0005-0000-0000-000030330000}"/>
    <cellStyle name="40% - Accent4 101" xfId="13114" xr:uid="{00000000-0005-0000-0000-000031330000}"/>
    <cellStyle name="40% - Accent4 101 2" xfId="13115" xr:uid="{00000000-0005-0000-0000-000032330000}"/>
    <cellStyle name="40% - Accent4 102" xfId="13116" xr:uid="{00000000-0005-0000-0000-000033330000}"/>
    <cellStyle name="40% - Accent4 102 2" xfId="13117" xr:uid="{00000000-0005-0000-0000-000034330000}"/>
    <cellStyle name="40% - Accent4 103" xfId="13118" xr:uid="{00000000-0005-0000-0000-000035330000}"/>
    <cellStyle name="40% - Accent4 103 2" xfId="13119" xr:uid="{00000000-0005-0000-0000-000036330000}"/>
    <cellStyle name="40% - Accent4 104" xfId="13120" xr:uid="{00000000-0005-0000-0000-000037330000}"/>
    <cellStyle name="40% - Accent4 104 2" xfId="13121" xr:uid="{00000000-0005-0000-0000-000038330000}"/>
    <cellStyle name="40% - Accent4 105" xfId="13122" xr:uid="{00000000-0005-0000-0000-000039330000}"/>
    <cellStyle name="40% - Accent4 105 2" xfId="13123" xr:uid="{00000000-0005-0000-0000-00003A330000}"/>
    <cellStyle name="40% - Accent4 106" xfId="13124" xr:uid="{00000000-0005-0000-0000-00003B330000}"/>
    <cellStyle name="40% - Accent4 106 2" xfId="13125" xr:uid="{00000000-0005-0000-0000-00003C330000}"/>
    <cellStyle name="40% - Accent4 107" xfId="13126" xr:uid="{00000000-0005-0000-0000-00003D330000}"/>
    <cellStyle name="40% - Accent4 107 2" xfId="13127" xr:uid="{00000000-0005-0000-0000-00003E330000}"/>
    <cellStyle name="40% - Accent4 108" xfId="13128" xr:uid="{00000000-0005-0000-0000-00003F330000}"/>
    <cellStyle name="40% - Accent4 108 2" xfId="13129" xr:uid="{00000000-0005-0000-0000-000040330000}"/>
    <cellStyle name="40% - Accent4 109" xfId="13130" xr:uid="{00000000-0005-0000-0000-000041330000}"/>
    <cellStyle name="40% - Accent4 109 2" xfId="13131" xr:uid="{00000000-0005-0000-0000-000042330000}"/>
    <cellStyle name="40% - Accent4 11" xfId="13132" xr:uid="{00000000-0005-0000-0000-000043330000}"/>
    <cellStyle name="40% - Accent4 11 2" xfId="13133" xr:uid="{00000000-0005-0000-0000-000044330000}"/>
    <cellStyle name="40% - Accent4 11 2 2" xfId="13134" xr:uid="{00000000-0005-0000-0000-000045330000}"/>
    <cellStyle name="40% - Accent4 11 2 2 2" xfId="13135" xr:uid="{00000000-0005-0000-0000-000046330000}"/>
    <cellStyle name="40% - Accent4 11 2 2 2 2" xfId="13136" xr:uid="{00000000-0005-0000-0000-000047330000}"/>
    <cellStyle name="40% - Accent4 11 2 2 3" xfId="13137" xr:uid="{00000000-0005-0000-0000-000048330000}"/>
    <cellStyle name="40% - Accent4 11 2 3" xfId="13138" xr:uid="{00000000-0005-0000-0000-000049330000}"/>
    <cellStyle name="40% - Accent4 11 2 3 2" xfId="13139" xr:uid="{00000000-0005-0000-0000-00004A330000}"/>
    <cellStyle name="40% - Accent4 11 2 4" xfId="13140" xr:uid="{00000000-0005-0000-0000-00004B330000}"/>
    <cellStyle name="40% - Accent4 11 3" xfId="13141" xr:uid="{00000000-0005-0000-0000-00004C330000}"/>
    <cellStyle name="40% - Accent4 11 3 2" xfId="13142" xr:uid="{00000000-0005-0000-0000-00004D330000}"/>
    <cellStyle name="40% - Accent4 11 3 2 2" xfId="13143" xr:uid="{00000000-0005-0000-0000-00004E330000}"/>
    <cellStyle name="40% - Accent4 11 3 3" xfId="13144" xr:uid="{00000000-0005-0000-0000-00004F330000}"/>
    <cellStyle name="40% - Accent4 11 4" xfId="13145" xr:uid="{00000000-0005-0000-0000-000050330000}"/>
    <cellStyle name="40% - Accent4 11 4 2" xfId="13146" xr:uid="{00000000-0005-0000-0000-000051330000}"/>
    <cellStyle name="40% - Accent4 11 5" xfId="13147" xr:uid="{00000000-0005-0000-0000-000052330000}"/>
    <cellStyle name="40% - Accent4 11_draft transactions report_052009_rvsd" xfId="13148" xr:uid="{00000000-0005-0000-0000-000053330000}"/>
    <cellStyle name="40% - Accent4 110" xfId="13149" xr:uid="{00000000-0005-0000-0000-000054330000}"/>
    <cellStyle name="40% - Accent4 110 2" xfId="13150" xr:uid="{00000000-0005-0000-0000-000055330000}"/>
    <cellStyle name="40% - Accent4 110 2 2" xfId="13151" xr:uid="{00000000-0005-0000-0000-000056330000}"/>
    <cellStyle name="40% - Accent4 110 2 2 2" xfId="13152" xr:uid="{00000000-0005-0000-0000-000057330000}"/>
    <cellStyle name="40% - Accent4 110 2 3" xfId="13153" xr:uid="{00000000-0005-0000-0000-000058330000}"/>
    <cellStyle name="40% - Accent4 110 3" xfId="13154" xr:uid="{00000000-0005-0000-0000-000059330000}"/>
    <cellStyle name="40% - Accent4 110 3 2" xfId="13155" xr:uid="{00000000-0005-0000-0000-00005A330000}"/>
    <cellStyle name="40% - Accent4 110 4" xfId="13156" xr:uid="{00000000-0005-0000-0000-00005B330000}"/>
    <cellStyle name="40% - Accent4 111" xfId="13157" xr:uid="{00000000-0005-0000-0000-00005C330000}"/>
    <cellStyle name="40% - Accent4 111 2" xfId="13158" xr:uid="{00000000-0005-0000-0000-00005D330000}"/>
    <cellStyle name="40% - Accent4 111 2 2" xfId="13159" xr:uid="{00000000-0005-0000-0000-00005E330000}"/>
    <cellStyle name="40% - Accent4 111 2 2 2" xfId="13160" xr:uid="{00000000-0005-0000-0000-00005F330000}"/>
    <cellStyle name="40% - Accent4 111 2 3" xfId="13161" xr:uid="{00000000-0005-0000-0000-000060330000}"/>
    <cellStyle name="40% - Accent4 111 3" xfId="13162" xr:uid="{00000000-0005-0000-0000-000061330000}"/>
    <cellStyle name="40% - Accent4 111 3 2" xfId="13163" xr:uid="{00000000-0005-0000-0000-000062330000}"/>
    <cellStyle name="40% - Accent4 111 4" xfId="13164" xr:uid="{00000000-0005-0000-0000-000063330000}"/>
    <cellStyle name="40% - Accent4 112" xfId="13165" xr:uid="{00000000-0005-0000-0000-000064330000}"/>
    <cellStyle name="40% - Accent4 112 2" xfId="13166" xr:uid="{00000000-0005-0000-0000-000065330000}"/>
    <cellStyle name="40% - Accent4 112 2 2" xfId="13167" xr:uid="{00000000-0005-0000-0000-000066330000}"/>
    <cellStyle name="40% - Accent4 112 2 2 2" xfId="13168" xr:uid="{00000000-0005-0000-0000-000067330000}"/>
    <cellStyle name="40% - Accent4 112 2 3" xfId="13169" xr:uid="{00000000-0005-0000-0000-000068330000}"/>
    <cellStyle name="40% - Accent4 112 3" xfId="13170" xr:uid="{00000000-0005-0000-0000-000069330000}"/>
    <cellStyle name="40% - Accent4 112 3 2" xfId="13171" xr:uid="{00000000-0005-0000-0000-00006A330000}"/>
    <cellStyle name="40% - Accent4 112 4" xfId="13172" xr:uid="{00000000-0005-0000-0000-00006B330000}"/>
    <cellStyle name="40% - Accent4 113" xfId="13173" xr:uid="{00000000-0005-0000-0000-00006C330000}"/>
    <cellStyle name="40% - Accent4 113 2" xfId="13174" xr:uid="{00000000-0005-0000-0000-00006D330000}"/>
    <cellStyle name="40% - Accent4 113 2 2" xfId="13175" xr:uid="{00000000-0005-0000-0000-00006E330000}"/>
    <cellStyle name="40% - Accent4 113 2 2 2" xfId="13176" xr:uid="{00000000-0005-0000-0000-00006F330000}"/>
    <cellStyle name="40% - Accent4 113 2 3" xfId="13177" xr:uid="{00000000-0005-0000-0000-000070330000}"/>
    <cellStyle name="40% - Accent4 113 3" xfId="13178" xr:uid="{00000000-0005-0000-0000-000071330000}"/>
    <cellStyle name="40% - Accent4 113 3 2" xfId="13179" xr:uid="{00000000-0005-0000-0000-000072330000}"/>
    <cellStyle name="40% - Accent4 113 4" xfId="13180" xr:uid="{00000000-0005-0000-0000-000073330000}"/>
    <cellStyle name="40% - Accent4 114" xfId="13181" xr:uid="{00000000-0005-0000-0000-000074330000}"/>
    <cellStyle name="40% - Accent4 114 2" xfId="13182" xr:uid="{00000000-0005-0000-0000-000075330000}"/>
    <cellStyle name="40% - Accent4 114 2 2" xfId="13183" xr:uid="{00000000-0005-0000-0000-000076330000}"/>
    <cellStyle name="40% - Accent4 114 2 2 2" xfId="13184" xr:uid="{00000000-0005-0000-0000-000077330000}"/>
    <cellStyle name="40% - Accent4 114 2 3" xfId="13185" xr:uid="{00000000-0005-0000-0000-000078330000}"/>
    <cellStyle name="40% - Accent4 114 3" xfId="13186" xr:uid="{00000000-0005-0000-0000-000079330000}"/>
    <cellStyle name="40% - Accent4 114 3 2" xfId="13187" xr:uid="{00000000-0005-0000-0000-00007A330000}"/>
    <cellStyle name="40% - Accent4 114 4" xfId="13188" xr:uid="{00000000-0005-0000-0000-00007B330000}"/>
    <cellStyle name="40% - Accent4 115" xfId="13189" xr:uid="{00000000-0005-0000-0000-00007C330000}"/>
    <cellStyle name="40% - Accent4 115 2" xfId="13190" xr:uid="{00000000-0005-0000-0000-00007D330000}"/>
    <cellStyle name="40% - Accent4 115 2 2" xfId="13191" xr:uid="{00000000-0005-0000-0000-00007E330000}"/>
    <cellStyle name="40% - Accent4 115 2 2 2" xfId="13192" xr:uid="{00000000-0005-0000-0000-00007F330000}"/>
    <cellStyle name="40% - Accent4 115 2 3" xfId="13193" xr:uid="{00000000-0005-0000-0000-000080330000}"/>
    <cellStyle name="40% - Accent4 115 3" xfId="13194" xr:uid="{00000000-0005-0000-0000-000081330000}"/>
    <cellStyle name="40% - Accent4 115 3 2" xfId="13195" xr:uid="{00000000-0005-0000-0000-000082330000}"/>
    <cellStyle name="40% - Accent4 115 4" xfId="13196" xr:uid="{00000000-0005-0000-0000-000083330000}"/>
    <cellStyle name="40% - Accent4 116" xfId="13197" xr:uid="{00000000-0005-0000-0000-000084330000}"/>
    <cellStyle name="40% - Accent4 116 2" xfId="13198" xr:uid="{00000000-0005-0000-0000-000085330000}"/>
    <cellStyle name="40% - Accent4 116 2 2" xfId="13199" xr:uid="{00000000-0005-0000-0000-000086330000}"/>
    <cellStyle name="40% - Accent4 116 2 2 2" xfId="13200" xr:uid="{00000000-0005-0000-0000-000087330000}"/>
    <cellStyle name="40% - Accent4 116 2 3" xfId="13201" xr:uid="{00000000-0005-0000-0000-000088330000}"/>
    <cellStyle name="40% - Accent4 116 3" xfId="13202" xr:uid="{00000000-0005-0000-0000-000089330000}"/>
    <cellStyle name="40% - Accent4 116 3 2" xfId="13203" xr:uid="{00000000-0005-0000-0000-00008A330000}"/>
    <cellStyle name="40% - Accent4 116 4" xfId="13204" xr:uid="{00000000-0005-0000-0000-00008B330000}"/>
    <cellStyle name="40% - Accent4 117" xfId="13205" xr:uid="{00000000-0005-0000-0000-00008C330000}"/>
    <cellStyle name="40% - Accent4 117 2" xfId="13206" xr:uid="{00000000-0005-0000-0000-00008D330000}"/>
    <cellStyle name="40% - Accent4 117 2 2" xfId="13207" xr:uid="{00000000-0005-0000-0000-00008E330000}"/>
    <cellStyle name="40% - Accent4 117 2 2 2" xfId="13208" xr:uid="{00000000-0005-0000-0000-00008F330000}"/>
    <cellStyle name="40% - Accent4 117 2 3" xfId="13209" xr:uid="{00000000-0005-0000-0000-000090330000}"/>
    <cellStyle name="40% - Accent4 117 3" xfId="13210" xr:uid="{00000000-0005-0000-0000-000091330000}"/>
    <cellStyle name="40% - Accent4 117 3 2" xfId="13211" xr:uid="{00000000-0005-0000-0000-000092330000}"/>
    <cellStyle name="40% - Accent4 117 4" xfId="13212" xr:uid="{00000000-0005-0000-0000-000093330000}"/>
    <cellStyle name="40% - Accent4 118" xfId="13213" xr:uid="{00000000-0005-0000-0000-000094330000}"/>
    <cellStyle name="40% - Accent4 118 2" xfId="13214" xr:uid="{00000000-0005-0000-0000-000095330000}"/>
    <cellStyle name="40% - Accent4 118 2 2" xfId="13215" xr:uid="{00000000-0005-0000-0000-000096330000}"/>
    <cellStyle name="40% - Accent4 118 2 2 2" xfId="13216" xr:uid="{00000000-0005-0000-0000-000097330000}"/>
    <cellStyle name="40% - Accent4 118 2 3" xfId="13217" xr:uid="{00000000-0005-0000-0000-000098330000}"/>
    <cellStyle name="40% - Accent4 118 3" xfId="13218" xr:uid="{00000000-0005-0000-0000-000099330000}"/>
    <cellStyle name="40% - Accent4 118 3 2" xfId="13219" xr:uid="{00000000-0005-0000-0000-00009A330000}"/>
    <cellStyle name="40% - Accent4 118 4" xfId="13220" xr:uid="{00000000-0005-0000-0000-00009B330000}"/>
    <cellStyle name="40% - Accent4 119" xfId="13221" xr:uid="{00000000-0005-0000-0000-00009C330000}"/>
    <cellStyle name="40% - Accent4 119 2" xfId="13222" xr:uid="{00000000-0005-0000-0000-00009D330000}"/>
    <cellStyle name="40% - Accent4 119 2 2" xfId="13223" xr:uid="{00000000-0005-0000-0000-00009E330000}"/>
    <cellStyle name="40% - Accent4 119 2 2 2" xfId="13224" xr:uid="{00000000-0005-0000-0000-00009F330000}"/>
    <cellStyle name="40% - Accent4 119 2 3" xfId="13225" xr:uid="{00000000-0005-0000-0000-0000A0330000}"/>
    <cellStyle name="40% - Accent4 119 3" xfId="13226" xr:uid="{00000000-0005-0000-0000-0000A1330000}"/>
    <cellStyle name="40% - Accent4 119 3 2" xfId="13227" xr:uid="{00000000-0005-0000-0000-0000A2330000}"/>
    <cellStyle name="40% - Accent4 119 4" xfId="13228" xr:uid="{00000000-0005-0000-0000-0000A3330000}"/>
    <cellStyle name="40% - Accent4 12" xfId="13229" xr:uid="{00000000-0005-0000-0000-0000A4330000}"/>
    <cellStyle name="40% - Accent4 12 2" xfId="13230" xr:uid="{00000000-0005-0000-0000-0000A5330000}"/>
    <cellStyle name="40% - Accent4 12 2 2" xfId="13231" xr:uid="{00000000-0005-0000-0000-0000A6330000}"/>
    <cellStyle name="40% - Accent4 12 2 2 2" xfId="13232" xr:uid="{00000000-0005-0000-0000-0000A7330000}"/>
    <cellStyle name="40% - Accent4 12 2 2 2 2" xfId="13233" xr:uid="{00000000-0005-0000-0000-0000A8330000}"/>
    <cellStyle name="40% - Accent4 12 2 2 3" xfId="13234" xr:uid="{00000000-0005-0000-0000-0000A9330000}"/>
    <cellStyle name="40% - Accent4 12 2 3" xfId="13235" xr:uid="{00000000-0005-0000-0000-0000AA330000}"/>
    <cellStyle name="40% - Accent4 12 2 3 2" xfId="13236" xr:uid="{00000000-0005-0000-0000-0000AB330000}"/>
    <cellStyle name="40% - Accent4 12 2 4" xfId="13237" xr:uid="{00000000-0005-0000-0000-0000AC330000}"/>
    <cellStyle name="40% - Accent4 12 3" xfId="13238" xr:uid="{00000000-0005-0000-0000-0000AD330000}"/>
    <cellStyle name="40% - Accent4 12 3 2" xfId="13239" xr:uid="{00000000-0005-0000-0000-0000AE330000}"/>
    <cellStyle name="40% - Accent4 12 3 2 2" xfId="13240" xr:uid="{00000000-0005-0000-0000-0000AF330000}"/>
    <cellStyle name="40% - Accent4 12 3 3" xfId="13241" xr:uid="{00000000-0005-0000-0000-0000B0330000}"/>
    <cellStyle name="40% - Accent4 12 4" xfId="13242" xr:uid="{00000000-0005-0000-0000-0000B1330000}"/>
    <cellStyle name="40% - Accent4 12 4 2" xfId="13243" xr:uid="{00000000-0005-0000-0000-0000B2330000}"/>
    <cellStyle name="40% - Accent4 12 5" xfId="13244" xr:uid="{00000000-0005-0000-0000-0000B3330000}"/>
    <cellStyle name="40% - Accent4 12_draft transactions report_052009_rvsd" xfId="13245" xr:uid="{00000000-0005-0000-0000-0000B4330000}"/>
    <cellStyle name="40% - Accent4 120" xfId="13246" xr:uid="{00000000-0005-0000-0000-0000B5330000}"/>
    <cellStyle name="40% - Accent4 120 2" xfId="13247" xr:uid="{00000000-0005-0000-0000-0000B6330000}"/>
    <cellStyle name="40% - Accent4 120 2 2" xfId="13248" xr:uid="{00000000-0005-0000-0000-0000B7330000}"/>
    <cellStyle name="40% - Accent4 120 2 2 2" xfId="13249" xr:uid="{00000000-0005-0000-0000-0000B8330000}"/>
    <cellStyle name="40% - Accent4 120 2 3" xfId="13250" xr:uid="{00000000-0005-0000-0000-0000B9330000}"/>
    <cellStyle name="40% - Accent4 120 3" xfId="13251" xr:uid="{00000000-0005-0000-0000-0000BA330000}"/>
    <cellStyle name="40% - Accent4 120 3 2" xfId="13252" xr:uid="{00000000-0005-0000-0000-0000BB330000}"/>
    <cellStyle name="40% - Accent4 120 4" xfId="13253" xr:uid="{00000000-0005-0000-0000-0000BC330000}"/>
    <cellStyle name="40% - Accent4 121" xfId="13254" xr:uid="{00000000-0005-0000-0000-0000BD330000}"/>
    <cellStyle name="40% - Accent4 121 2" xfId="13255" xr:uid="{00000000-0005-0000-0000-0000BE330000}"/>
    <cellStyle name="40% - Accent4 121 2 2" xfId="13256" xr:uid="{00000000-0005-0000-0000-0000BF330000}"/>
    <cellStyle name="40% - Accent4 121 2 2 2" xfId="13257" xr:uid="{00000000-0005-0000-0000-0000C0330000}"/>
    <cellStyle name="40% - Accent4 121 2 3" xfId="13258" xr:uid="{00000000-0005-0000-0000-0000C1330000}"/>
    <cellStyle name="40% - Accent4 121 3" xfId="13259" xr:uid="{00000000-0005-0000-0000-0000C2330000}"/>
    <cellStyle name="40% - Accent4 121 3 2" xfId="13260" xr:uid="{00000000-0005-0000-0000-0000C3330000}"/>
    <cellStyle name="40% - Accent4 121 4" xfId="13261" xr:uid="{00000000-0005-0000-0000-0000C4330000}"/>
    <cellStyle name="40% - Accent4 122" xfId="13262" xr:uid="{00000000-0005-0000-0000-0000C5330000}"/>
    <cellStyle name="40% - Accent4 123" xfId="13263" xr:uid="{00000000-0005-0000-0000-0000C6330000}"/>
    <cellStyle name="40% - Accent4 124" xfId="13264" xr:uid="{00000000-0005-0000-0000-0000C7330000}"/>
    <cellStyle name="40% - Accent4 125" xfId="13265" xr:uid="{00000000-0005-0000-0000-0000C8330000}"/>
    <cellStyle name="40% - Accent4 126" xfId="13266" xr:uid="{00000000-0005-0000-0000-0000C9330000}"/>
    <cellStyle name="40% - Accent4 127" xfId="13267" xr:uid="{00000000-0005-0000-0000-0000CA330000}"/>
    <cellStyle name="40% - Accent4 127 2" xfId="13268" xr:uid="{00000000-0005-0000-0000-0000CB330000}"/>
    <cellStyle name="40% - Accent4 127 2 2" xfId="13269" xr:uid="{00000000-0005-0000-0000-0000CC330000}"/>
    <cellStyle name="40% - Accent4 127 2 2 2" xfId="13270" xr:uid="{00000000-0005-0000-0000-0000CD330000}"/>
    <cellStyle name="40% - Accent4 127 2 3" xfId="13271" xr:uid="{00000000-0005-0000-0000-0000CE330000}"/>
    <cellStyle name="40% - Accent4 127 3" xfId="13272" xr:uid="{00000000-0005-0000-0000-0000CF330000}"/>
    <cellStyle name="40% - Accent4 127 3 2" xfId="13273" xr:uid="{00000000-0005-0000-0000-0000D0330000}"/>
    <cellStyle name="40% - Accent4 127 4" xfId="13274" xr:uid="{00000000-0005-0000-0000-0000D1330000}"/>
    <cellStyle name="40% - Accent4 128" xfId="13275" xr:uid="{00000000-0005-0000-0000-0000D2330000}"/>
    <cellStyle name="40% - Accent4 128 2" xfId="13276" xr:uid="{00000000-0005-0000-0000-0000D3330000}"/>
    <cellStyle name="40% - Accent4 128 2 2" xfId="13277" xr:uid="{00000000-0005-0000-0000-0000D4330000}"/>
    <cellStyle name="40% - Accent4 128 2 2 2" xfId="13278" xr:uid="{00000000-0005-0000-0000-0000D5330000}"/>
    <cellStyle name="40% - Accent4 128 2 3" xfId="13279" xr:uid="{00000000-0005-0000-0000-0000D6330000}"/>
    <cellStyle name="40% - Accent4 128 3" xfId="13280" xr:uid="{00000000-0005-0000-0000-0000D7330000}"/>
    <cellStyle name="40% - Accent4 128 3 2" xfId="13281" xr:uid="{00000000-0005-0000-0000-0000D8330000}"/>
    <cellStyle name="40% - Accent4 128 4" xfId="13282" xr:uid="{00000000-0005-0000-0000-0000D9330000}"/>
    <cellStyle name="40% - Accent4 129" xfId="13283" xr:uid="{00000000-0005-0000-0000-0000DA330000}"/>
    <cellStyle name="40% - Accent4 129 2" xfId="13284" xr:uid="{00000000-0005-0000-0000-0000DB330000}"/>
    <cellStyle name="40% - Accent4 129 2 2" xfId="13285" xr:uid="{00000000-0005-0000-0000-0000DC330000}"/>
    <cellStyle name="40% - Accent4 129 2 2 2" xfId="13286" xr:uid="{00000000-0005-0000-0000-0000DD330000}"/>
    <cellStyle name="40% - Accent4 129 2 3" xfId="13287" xr:uid="{00000000-0005-0000-0000-0000DE330000}"/>
    <cellStyle name="40% - Accent4 129 3" xfId="13288" xr:uid="{00000000-0005-0000-0000-0000DF330000}"/>
    <cellStyle name="40% - Accent4 129 3 2" xfId="13289" xr:uid="{00000000-0005-0000-0000-0000E0330000}"/>
    <cellStyle name="40% - Accent4 129 4" xfId="13290" xr:uid="{00000000-0005-0000-0000-0000E1330000}"/>
    <cellStyle name="40% - Accent4 13" xfId="13291" xr:uid="{00000000-0005-0000-0000-0000E2330000}"/>
    <cellStyle name="40% - Accent4 13 2" xfId="13292" xr:uid="{00000000-0005-0000-0000-0000E3330000}"/>
    <cellStyle name="40% - Accent4 13 2 2" xfId="13293" xr:uid="{00000000-0005-0000-0000-0000E4330000}"/>
    <cellStyle name="40% - Accent4 13 2 2 2" xfId="13294" xr:uid="{00000000-0005-0000-0000-0000E5330000}"/>
    <cellStyle name="40% - Accent4 13 2 2 2 2" xfId="13295" xr:uid="{00000000-0005-0000-0000-0000E6330000}"/>
    <cellStyle name="40% - Accent4 13 2 2 3" xfId="13296" xr:uid="{00000000-0005-0000-0000-0000E7330000}"/>
    <cellStyle name="40% - Accent4 13 2 3" xfId="13297" xr:uid="{00000000-0005-0000-0000-0000E8330000}"/>
    <cellStyle name="40% - Accent4 13 2 3 2" xfId="13298" xr:uid="{00000000-0005-0000-0000-0000E9330000}"/>
    <cellStyle name="40% - Accent4 13 2 4" xfId="13299" xr:uid="{00000000-0005-0000-0000-0000EA330000}"/>
    <cellStyle name="40% - Accent4 13 3" xfId="13300" xr:uid="{00000000-0005-0000-0000-0000EB330000}"/>
    <cellStyle name="40% - Accent4 13 3 2" xfId="13301" xr:uid="{00000000-0005-0000-0000-0000EC330000}"/>
    <cellStyle name="40% - Accent4 13 3 2 2" xfId="13302" xr:uid="{00000000-0005-0000-0000-0000ED330000}"/>
    <cellStyle name="40% - Accent4 13 3 3" xfId="13303" xr:uid="{00000000-0005-0000-0000-0000EE330000}"/>
    <cellStyle name="40% - Accent4 13 4" xfId="13304" xr:uid="{00000000-0005-0000-0000-0000EF330000}"/>
    <cellStyle name="40% - Accent4 13 4 2" xfId="13305" xr:uid="{00000000-0005-0000-0000-0000F0330000}"/>
    <cellStyle name="40% - Accent4 13 5" xfId="13306" xr:uid="{00000000-0005-0000-0000-0000F1330000}"/>
    <cellStyle name="40% - Accent4 13_draft transactions report_052009_rvsd" xfId="13307" xr:uid="{00000000-0005-0000-0000-0000F2330000}"/>
    <cellStyle name="40% - Accent4 130" xfId="13308" xr:uid="{00000000-0005-0000-0000-0000F3330000}"/>
    <cellStyle name="40% - Accent4 130 2" xfId="13309" xr:uid="{00000000-0005-0000-0000-0000F4330000}"/>
    <cellStyle name="40% - Accent4 130 2 2" xfId="13310" xr:uid="{00000000-0005-0000-0000-0000F5330000}"/>
    <cellStyle name="40% - Accent4 130 2 2 2" xfId="13311" xr:uid="{00000000-0005-0000-0000-0000F6330000}"/>
    <cellStyle name="40% - Accent4 130 2 3" xfId="13312" xr:uid="{00000000-0005-0000-0000-0000F7330000}"/>
    <cellStyle name="40% - Accent4 130 3" xfId="13313" xr:uid="{00000000-0005-0000-0000-0000F8330000}"/>
    <cellStyle name="40% - Accent4 130 3 2" xfId="13314" xr:uid="{00000000-0005-0000-0000-0000F9330000}"/>
    <cellStyle name="40% - Accent4 130 4" xfId="13315" xr:uid="{00000000-0005-0000-0000-0000FA330000}"/>
    <cellStyle name="40% - Accent4 131" xfId="13316" xr:uid="{00000000-0005-0000-0000-0000FB330000}"/>
    <cellStyle name="40% - Accent4 131 2" xfId="13317" xr:uid="{00000000-0005-0000-0000-0000FC330000}"/>
    <cellStyle name="40% - Accent4 131 2 2" xfId="13318" xr:uid="{00000000-0005-0000-0000-0000FD330000}"/>
    <cellStyle name="40% - Accent4 131 2 2 2" xfId="13319" xr:uid="{00000000-0005-0000-0000-0000FE330000}"/>
    <cellStyle name="40% - Accent4 131 2 3" xfId="13320" xr:uid="{00000000-0005-0000-0000-0000FF330000}"/>
    <cellStyle name="40% - Accent4 131 3" xfId="13321" xr:uid="{00000000-0005-0000-0000-000000340000}"/>
    <cellStyle name="40% - Accent4 131 3 2" xfId="13322" xr:uid="{00000000-0005-0000-0000-000001340000}"/>
    <cellStyle name="40% - Accent4 131 4" xfId="13323" xr:uid="{00000000-0005-0000-0000-000002340000}"/>
    <cellStyle name="40% - Accent4 132" xfId="13324" xr:uid="{00000000-0005-0000-0000-000003340000}"/>
    <cellStyle name="40% - Accent4 132 2" xfId="13325" xr:uid="{00000000-0005-0000-0000-000004340000}"/>
    <cellStyle name="40% - Accent4 132 2 2" xfId="13326" xr:uid="{00000000-0005-0000-0000-000005340000}"/>
    <cellStyle name="40% - Accent4 132 2 2 2" xfId="13327" xr:uid="{00000000-0005-0000-0000-000006340000}"/>
    <cellStyle name="40% - Accent4 132 2 3" xfId="13328" xr:uid="{00000000-0005-0000-0000-000007340000}"/>
    <cellStyle name="40% - Accent4 132 3" xfId="13329" xr:uid="{00000000-0005-0000-0000-000008340000}"/>
    <cellStyle name="40% - Accent4 132 3 2" xfId="13330" xr:uid="{00000000-0005-0000-0000-000009340000}"/>
    <cellStyle name="40% - Accent4 132 4" xfId="13331" xr:uid="{00000000-0005-0000-0000-00000A340000}"/>
    <cellStyle name="40% - Accent4 133" xfId="13332" xr:uid="{00000000-0005-0000-0000-00000B340000}"/>
    <cellStyle name="40% - Accent4 133 2" xfId="13333" xr:uid="{00000000-0005-0000-0000-00000C340000}"/>
    <cellStyle name="40% - Accent4 133 2 2" xfId="13334" xr:uid="{00000000-0005-0000-0000-00000D340000}"/>
    <cellStyle name="40% - Accent4 133 2 2 2" xfId="13335" xr:uid="{00000000-0005-0000-0000-00000E340000}"/>
    <cellStyle name="40% - Accent4 133 2 3" xfId="13336" xr:uid="{00000000-0005-0000-0000-00000F340000}"/>
    <cellStyle name="40% - Accent4 133 3" xfId="13337" xr:uid="{00000000-0005-0000-0000-000010340000}"/>
    <cellStyle name="40% - Accent4 133 3 2" xfId="13338" xr:uid="{00000000-0005-0000-0000-000011340000}"/>
    <cellStyle name="40% - Accent4 133 4" xfId="13339" xr:uid="{00000000-0005-0000-0000-000012340000}"/>
    <cellStyle name="40% - Accent4 134" xfId="13340" xr:uid="{00000000-0005-0000-0000-000013340000}"/>
    <cellStyle name="40% - Accent4 134 2" xfId="13341" xr:uid="{00000000-0005-0000-0000-000014340000}"/>
    <cellStyle name="40% - Accent4 134 2 2" xfId="13342" xr:uid="{00000000-0005-0000-0000-000015340000}"/>
    <cellStyle name="40% - Accent4 134 2 2 2" xfId="13343" xr:uid="{00000000-0005-0000-0000-000016340000}"/>
    <cellStyle name="40% - Accent4 134 2 3" xfId="13344" xr:uid="{00000000-0005-0000-0000-000017340000}"/>
    <cellStyle name="40% - Accent4 134 3" xfId="13345" xr:uid="{00000000-0005-0000-0000-000018340000}"/>
    <cellStyle name="40% - Accent4 134 3 2" xfId="13346" xr:uid="{00000000-0005-0000-0000-000019340000}"/>
    <cellStyle name="40% - Accent4 134 4" xfId="13347" xr:uid="{00000000-0005-0000-0000-00001A340000}"/>
    <cellStyle name="40% - Accent4 135" xfId="13348" xr:uid="{00000000-0005-0000-0000-00001B340000}"/>
    <cellStyle name="40% - Accent4 136" xfId="13349" xr:uid="{00000000-0005-0000-0000-00001C340000}"/>
    <cellStyle name="40% - Accent4 137" xfId="13350" xr:uid="{00000000-0005-0000-0000-00001D340000}"/>
    <cellStyle name="40% - Accent4 138" xfId="13351" xr:uid="{00000000-0005-0000-0000-00001E340000}"/>
    <cellStyle name="40% - Accent4 138 2" xfId="13352" xr:uid="{00000000-0005-0000-0000-00001F340000}"/>
    <cellStyle name="40% - Accent4 138 2 2" xfId="13353" xr:uid="{00000000-0005-0000-0000-000020340000}"/>
    <cellStyle name="40% - Accent4 138 2 2 2" xfId="13354" xr:uid="{00000000-0005-0000-0000-000021340000}"/>
    <cellStyle name="40% - Accent4 138 2 3" xfId="13355" xr:uid="{00000000-0005-0000-0000-000022340000}"/>
    <cellStyle name="40% - Accent4 138 3" xfId="13356" xr:uid="{00000000-0005-0000-0000-000023340000}"/>
    <cellStyle name="40% - Accent4 138 3 2" xfId="13357" xr:uid="{00000000-0005-0000-0000-000024340000}"/>
    <cellStyle name="40% - Accent4 138 4" xfId="13358" xr:uid="{00000000-0005-0000-0000-000025340000}"/>
    <cellStyle name="40% - Accent4 139" xfId="13359" xr:uid="{00000000-0005-0000-0000-000026340000}"/>
    <cellStyle name="40% - Accent4 139 2" xfId="13360" xr:uid="{00000000-0005-0000-0000-000027340000}"/>
    <cellStyle name="40% - Accent4 139 2 2" xfId="13361" xr:uid="{00000000-0005-0000-0000-000028340000}"/>
    <cellStyle name="40% - Accent4 139 2 2 2" xfId="13362" xr:uid="{00000000-0005-0000-0000-000029340000}"/>
    <cellStyle name="40% - Accent4 139 2 3" xfId="13363" xr:uid="{00000000-0005-0000-0000-00002A340000}"/>
    <cellStyle name="40% - Accent4 139 3" xfId="13364" xr:uid="{00000000-0005-0000-0000-00002B340000}"/>
    <cellStyle name="40% - Accent4 139 3 2" xfId="13365" xr:uid="{00000000-0005-0000-0000-00002C340000}"/>
    <cellStyle name="40% - Accent4 139 4" xfId="13366" xr:uid="{00000000-0005-0000-0000-00002D340000}"/>
    <cellStyle name="40% - Accent4 14" xfId="13367" xr:uid="{00000000-0005-0000-0000-00002E340000}"/>
    <cellStyle name="40% - Accent4 14 2" xfId="13368" xr:uid="{00000000-0005-0000-0000-00002F340000}"/>
    <cellStyle name="40% - Accent4 14 2 2" xfId="13369" xr:uid="{00000000-0005-0000-0000-000030340000}"/>
    <cellStyle name="40% - Accent4 14 2 2 2" xfId="13370" xr:uid="{00000000-0005-0000-0000-000031340000}"/>
    <cellStyle name="40% - Accent4 14 2 2 2 2" xfId="13371" xr:uid="{00000000-0005-0000-0000-000032340000}"/>
    <cellStyle name="40% - Accent4 14 2 2 3" xfId="13372" xr:uid="{00000000-0005-0000-0000-000033340000}"/>
    <cellStyle name="40% - Accent4 14 2 3" xfId="13373" xr:uid="{00000000-0005-0000-0000-000034340000}"/>
    <cellStyle name="40% - Accent4 14 2 3 2" xfId="13374" xr:uid="{00000000-0005-0000-0000-000035340000}"/>
    <cellStyle name="40% - Accent4 14 2 4" xfId="13375" xr:uid="{00000000-0005-0000-0000-000036340000}"/>
    <cellStyle name="40% - Accent4 14 3" xfId="13376" xr:uid="{00000000-0005-0000-0000-000037340000}"/>
    <cellStyle name="40% - Accent4 14 3 2" xfId="13377" xr:uid="{00000000-0005-0000-0000-000038340000}"/>
    <cellStyle name="40% - Accent4 14 3 2 2" xfId="13378" xr:uid="{00000000-0005-0000-0000-000039340000}"/>
    <cellStyle name="40% - Accent4 14 3 3" xfId="13379" xr:uid="{00000000-0005-0000-0000-00003A340000}"/>
    <cellStyle name="40% - Accent4 14 4" xfId="13380" xr:uid="{00000000-0005-0000-0000-00003B340000}"/>
    <cellStyle name="40% - Accent4 14 4 2" xfId="13381" xr:uid="{00000000-0005-0000-0000-00003C340000}"/>
    <cellStyle name="40% - Accent4 14 5" xfId="13382" xr:uid="{00000000-0005-0000-0000-00003D340000}"/>
    <cellStyle name="40% - Accent4 14_draft transactions report_052009_rvsd" xfId="13383" xr:uid="{00000000-0005-0000-0000-00003E340000}"/>
    <cellStyle name="40% - Accent4 140" xfId="13384" xr:uid="{00000000-0005-0000-0000-00003F340000}"/>
    <cellStyle name="40% - Accent4 140 2" xfId="13385" xr:uid="{00000000-0005-0000-0000-000040340000}"/>
    <cellStyle name="40% - Accent4 140 2 2" xfId="13386" xr:uid="{00000000-0005-0000-0000-000041340000}"/>
    <cellStyle name="40% - Accent4 140 2 2 2" xfId="13387" xr:uid="{00000000-0005-0000-0000-000042340000}"/>
    <cellStyle name="40% - Accent4 140 2 3" xfId="13388" xr:uid="{00000000-0005-0000-0000-000043340000}"/>
    <cellStyle name="40% - Accent4 140 3" xfId="13389" xr:uid="{00000000-0005-0000-0000-000044340000}"/>
    <cellStyle name="40% - Accent4 140 3 2" xfId="13390" xr:uid="{00000000-0005-0000-0000-000045340000}"/>
    <cellStyle name="40% - Accent4 140 4" xfId="13391" xr:uid="{00000000-0005-0000-0000-000046340000}"/>
    <cellStyle name="40% - Accent4 141" xfId="13392" xr:uid="{00000000-0005-0000-0000-000047340000}"/>
    <cellStyle name="40% - Accent4 141 2" xfId="13393" xr:uid="{00000000-0005-0000-0000-000048340000}"/>
    <cellStyle name="40% - Accent4 141 2 2" xfId="13394" xr:uid="{00000000-0005-0000-0000-000049340000}"/>
    <cellStyle name="40% - Accent4 141 2 2 2" xfId="13395" xr:uid="{00000000-0005-0000-0000-00004A340000}"/>
    <cellStyle name="40% - Accent4 141 2 3" xfId="13396" xr:uid="{00000000-0005-0000-0000-00004B340000}"/>
    <cellStyle name="40% - Accent4 141 3" xfId="13397" xr:uid="{00000000-0005-0000-0000-00004C340000}"/>
    <cellStyle name="40% - Accent4 141 3 2" xfId="13398" xr:uid="{00000000-0005-0000-0000-00004D340000}"/>
    <cellStyle name="40% - Accent4 141 4" xfId="13399" xr:uid="{00000000-0005-0000-0000-00004E340000}"/>
    <cellStyle name="40% - Accent4 142" xfId="13400" xr:uid="{00000000-0005-0000-0000-00004F340000}"/>
    <cellStyle name="40% - Accent4 142 2" xfId="13401" xr:uid="{00000000-0005-0000-0000-000050340000}"/>
    <cellStyle name="40% - Accent4 142 2 2" xfId="13402" xr:uid="{00000000-0005-0000-0000-000051340000}"/>
    <cellStyle name="40% - Accent4 142 2 2 2" xfId="13403" xr:uid="{00000000-0005-0000-0000-000052340000}"/>
    <cellStyle name="40% - Accent4 142 2 3" xfId="13404" xr:uid="{00000000-0005-0000-0000-000053340000}"/>
    <cellStyle name="40% - Accent4 142 3" xfId="13405" xr:uid="{00000000-0005-0000-0000-000054340000}"/>
    <cellStyle name="40% - Accent4 142 3 2" xfId="13406" xr:uid="{00000000-0005-0000-0000-000055340000}"/>
    <cellStyle name="40% - Accent4 142 4" xfId="13407" xr:uid="{00000000-0005-0000-0000-000056340000}"/>
    <cellStyle name="40% - Accent4 143" xfId="13408" xr:uid="{00000000-0005-0000-0000-000057340000}"/>
    <cellStyle name="40% - Accent4 143 2" xfId="13409" xr:uid="{00000000-0005-0000-0000-000058340000}"/>
    <cellStyle name="40% - Accent4 143 2 2" xfId="13410" xr:uid="{00000000-0005-0000-0000-000059340000}"/>
    <cellStyle name="40% - Accent4 143 2 2 2" xfId="13411" xr:uid="{00000000-0005-0000-0000-00005A340000}"/>
    <cellStyle name="40% - Accent4 143 2 3" xfId="13412" xr:uid="{00000000-0005-0000-0000-00005B340000}"/>
    <cellStyle name="40% - Accent4 143 3" xfId="13413" xr:uid="{00000000-0005-0000-0000-00005C340000}"/>
    <cellStyle name="40% - Accent4 143 3 2" xfId="13414" xr:uid="{00000000-0005-0000-0000-00005D340000}"/>
    <cellStyle name="40% - Accent4 143 4" xfId="13415" xr:uid="{00000000-0005-0000-0000-00005E340000}"/>
    <cellStyle name="40% - Accent4 144" xfId="13416" xr:uid="{00000000-0005-0000-0000-00005F340000}"/>
    <cellStyle name="40% - Accent4 144 2" xfId="13417" xr:uid="{00000000-0005-0000-0000-000060340000}"/>
    <cellStyle name="40% - Accent4 144 2 2" xfId="13418" xr:uid="{00000000-0005-0000-0000-000061340000}"/>
    <cellStyle name="40% - Accent4 144 2 2 2" xfId="13419" xr:uid="{00000000-0005-0000-0000-000062340000}"/>
    <cellStyle name="40% - Accent4 144 2 3" xfId="13420" xr:uid="{00000000-0005-0000-0000-000063340000}"/>
    <cellStyle name="40% - Accent4 144 3" xfId="13421" xr:uid="{00000000-0005-0000-0000-000064340000}"/>
    <cellStyle name="40% - Accent4 144 3 2" xfId="13422" xr:uid="{00000000-0005-0000-0000-000065340000}"/>
    <cellStyle name="40% - Accent4 144 4" xfId="13423" xr:uid="{00000000-0005-0000-0000-000066340000}"/>
    <cellStyle name="40% - Accent4 145" xfId="13424" xr:uid="{00000000-0005-0000-0000-000067340000}"/>
    <cellStyle name="40% - Accent4 145 2" xfId="13425" xr:uid="{00000000-0005-0000-0000-000068340000}"/>
    <cellStyle name="40% - Accent4 145 2 2" xfId="13426" xr:uid="{00000000-0005-0000-0000-000069340000}"/>
    <cellStyle name="40% - Accent4 145 2 2 2" xfId="13427" xr:uid="{00000000-0005-0000-0000-00006A340000}"/>
    <cellStyle name="40% - Accent4 145 2 3" xfId="13428" xr:uid="{00000000-0005-0000-0000-00006B340000}"/>
    <cellStyle name="40% - Accent4 145 3" xfId="13429" xr:uid="{00000000-0005-0000-0000-00006C340000}"/>
    <cellStyle name="40% - Accent4 145 3 2" xfId="13430" xr:uid="{00000000-0005-0000-0000-00006D340000}"/>
    <cellStyle name="40% - Accent4 145 4" xfId="13431" xr:uid="{00000000-0005-0000-0000-00006E340000}"/>
    <cellStyle name="40% - Accent4 146" xfId="13432" xr:uid="{00000000-0005-0000-0000-00006F340000}"/>
    <cellStyle name="40% - Accent4 146 2" xfId="13433" xr:uid="{00000000-0005-0000-0000-000070340000}"/>
    <cellStyle name="40% - Accent4 146 2 2" xfId="13434" xr:uid="{00000000-0005-0000-0000-000071340000}"/>
    <cellStyle name="40% - Accent4 146 2 2 2" xfId="13435" xr:uid="{00000000-0005-0000-0000-000072340000}"/>
    <cellStyle name="40% - Accent4 146 2 3" xfId="13436" xr:uid="{00000000-0005-0000-0000-000073340000}"/>
    <cellStyle name="40% - Accent4 146 3" xfId="13437" xr:uid="{00000000-0005-0000-0000-000074340000}"/>
    <cellStyle name="40% - Accent4 146 3 2" xfId="13438" xr:uid="{00000000-0005-0000-0000-000075340000}"/>
    <cellStyle name="40% - Accent4 146 4" xfId="13439" xr:uid="{00000000-0005-0000-0000-000076340000}"/>
    <cellStyle name="40% - Accent4 147" xfId="13440" xr:uid="{00000000-0005-0000-0000-000077340000}"/>
    <cellStyle name="40% - Accent4 148" xfId="13441" xr:uid="{00000000-0005-0000-0000-000078340000}"/>
    <cellStyle name="40% - Accent4 149" xfId="13442" xr:uid="{00000000-0005-0000-0000-000079340000}"/>
    <cellStyle name="40% - Accent4 15" xfId="13443" xr:uid="{00000000-0005-0000-0000-00007A340000}"/>
    <cellStyle name="40% - Accent4 15 2" xfId="13444" xr:uid="{00000000-0005-0000-0000-00007B340000}"/>
    <cellStyle name="40% - Accent4 15 2 2" xfId="13445" xr:uid="{00000000-0005-0000-0000-00007C340000}"/>
    <cellStyle name="40% - Accent4 15 2 2 2" xfId="13446" xr:uid="{00000000-0005-0000-0000-00007D340000}"/>
    <cellStyle name="40% - Accent4 15 2 2 2 2" xfId="13447" xr:uid="{00000000-0005-0000-0000-00007E340000}"/>
    <cellStyle name="40% - Accent4 15 2 2 3" xfId="13448" xr:uid="{00000000-0005-0000-0000-00007F340000}"/>
    <cellStyle name="40% - Accent4 15 2 3" xfId="13449" xr:uid="{00000000-0005-0000-0000-000080340000}"/>
    <cellStyle name="40% - Accent4 15 2 3 2" xfId="13450" xr:uid="{00000000-0005-0000-0000-000081340000}"/>
    <cellStyle name="40% - Accent4 15 2 4" xfId="13451" xr:uid="{00000000-0005-0000-0000-000082340000}"/>
    <cellStyle name="40% - Accent4 15 3" xfId="13452" xr:uid="{00000000-0005-0000-0000-000083340000}"/>
    <cellStyle name="40% - Accent4 15 3 2" xfId="13453" xr:uid="{00000000-0005-0000-0000-000084340000}"/>
    <cellStyle name="40% - Accent4 15 3 2 2" xfId="13454" xr:uid="{00000000-0005-0000-0000-000085340000}"/>
    <cellStyle name="40% - Accent4 15 3 3" xfId="13455" xr:uid="{00000000-0005-0000-0000-000086340000}"/>
    <cellStyle name="40% - Accent4 15 4" xfId="13456" xr:uid="{00000000-0005-0000-0000-000087340000}"/>
    <cellStyle name="40% - Accent4 15 4 2" xfId="13457" xr:uid="{00000000-0005-0000-0000-000088340000}"/>
    <cellStyle name="40% - Accent4 15 5" xfId="13458" xr:uid="{00000000-0005-0000-0000-000089340000}"/>
    <cellStyle name="40% - Accent4 15_draft transactions report_052009_rvsd" xfId="13459" xr:uid="{00000000-0005-0000-0000-00008A340000}"/>
    <cellStyle name="40% - Accent4 150" xfId="13460" xr:uid="{00000000-0005-0000-0000-00008B340000}"/>
    <cellStyle name="40% - Accent4 151" xfId="13461" xr:uid="{00000000-0005-0000-0000-00008C340000}"/>
    <cellStyle name="40% - Accent4 152" xfId="13462" xr:uid="{00000000-0005-0000-0000-00008D340000}"/>
    <cellStyle name="40% - Accent4 153" xfId="13463" xr:uid="{00000000-0005-0000-0000-00008E340000}"/>
    <cellStyle name="40% - Accent4 153 2" xfId="13464" xr:uid="{00000000-0005-0000-0000-00008F340000}"/>
    <cellStyle name="40% - Accent4 153 2 2" xfId="13465" xr:uid="{00000000-0005-0000-0000-000090340000}"/>
    <cellStyle name="40% - Accent4 153 3" xfId="13466" xr:uid="{00000000-0005-0000-0000-000091340000}"/>
    <cellStyle name="40% - Accent4 154" xfId="13467" xr:uid="{00000000-0005-0000-0000-000092340000}"/>
    <cellStyle name="40% - Accent4 154 2" xfId="13468" xr:uid="{00000000-0005-0000-0000-000093340000}"/>
    <cellStyle name="40% - Accent4 155" xfId="13469" xr:uid="{00000000-0005-0000-0000-000094340000}"/>
    <cellStyle name="40% - Accent4 16" xfId="13470" xr:uid="{00000000-0005-0000-0000-000095340000}"/>
    <cellStyle name="40% - Accent4 16 2" xfId="13471" xr:uid="{00000000-0005-0000-0000-000096340000}"/>
    <cellStyle name="40% - Accent4 16 2 2" xfId="13472" xr:uid="{00000000-0005-0000-0000-000097340000}"/>
    <cellStyle name="40% - Accent4 16 2 2 2" xfId="13473" xr:uid="{00000000-0005-0000-0000-000098340000}"/>
    <cellStyle name="40% - Accent4 16 2 2 2 2" xfId="13474" xr:uid="{00000000-0005-0000-0000-000099340000}"/>
    <cellStyle name="40% - Accent4 16 2 2 3" xfId="13475" xr:uid="{00000000-0005-0000-0000-00009A340000}"/>
    <cellStyle name="40% - Accent4 16 2 3" xfId="13476" xr:uid="{00000000-0005-0000-0000-00009B340000}"/>
    <cellStyle name="40% - Accent4 16 2 3 2" xfId="13477" xr:uid="{00000000-0005-0000-0000-00009C340000}"/>
    <cellStyle name="40% - Accent4 16 2 4" xfId="13478" xr:uid="{00000000-0005-0000-0000-00009D340000}"/>
    <cellStyle name="40% - Accent4 16 3" xfId="13479" xr:uid="{00000000-0005-0000-0000-00009E340000}"/>
    <cellStyle name="40% - Accent4 16 3 2" xfId="13480" xr:uid="{00000000-0005-0000-0000-00009F340000}"/>
    <cellStyle name="40% - Accent4 16 3 2 2" xfId="13481" xr:uid="{00000000-0005-0000-0000-0000A0340000}"/>
    <cellStyle name="40% - Accent4 16 3 3" xfId="13482" xr:uid="{00000000-0005-0000-0000-0000A1340000}"/>
    <cellStyle name="40% - Accent4 16 4" xfId="13483" xr:uid="{00000000-0005-0000-0000-0000A2340000}"/>
    <cellStyle name="40% - Accent4 16 4 2" xfId="13484" xr:uid="{00000000-0005-0000-0000-0000A3340000}"/>
    <cellStyle name="40% - Accent4 16 5" xfId="13485" xr:uid="{00000000-0005-0000-0000-0000A4340000}"/>
    <cellStyle name="40% - Accent4 16_draft transactions report_052009_rvsd" xfId="13486" xr:uid="{00000000-0005-0000-0000-0000A5340000}"/>
    <cellStyle name="40% - Accent4 17" xfId="13487" xr:uid="{00000000-0005-0000-0000-0000A6340000}"/>
    <cellStyle name="40% - Accent4 17 2" xfId="13488" xr:uid="{00000000-0005-0000-0000-0000A7340000}"/>
    <cellStyle name="40% - Accent4 17 2 2" xfId="13489" xr:uid="{00000000-0005-0000-0000-0000A8340000}"/>
    <cellStyle name="40% - Accent4 17 2 2 2" xfId="13490" xr:uid="{00000000-0005-0000-0000-0000A9340000}"/>
    <cellStyle name="40% - Accent4 17 2 2 2 2" xfId="13491" xr:uid="{00000000-0005-0000-0000-0000AA340000}"/>
    <cellStyle name="40% - Accent4 17 2 2 3" xfId="13492" xr:uid="{00000000-0005-0000-0000-0000AB340000}"/>
    <cellStyle name="40% - Accent4 17 2 3" xfId="13493" xr:uid="{00000000-0005-0000-0000-0000AC340000}"/>
    <cellStyle name="40% - Accent4 17 2 3 2" xfId="13494" xr:uid="{00000000-0005-0000-0000-0000AD340000}"/>
    <cellStyle name="40% - Accent4 17 2 4" xfId="13495" xr:uid="{00000000-0005-0000-0000-0000AE340000}"/>
    <cellStyle name="40% - Accent4 17 3" xfId="13496" xr:uid="{00000000-0005-0000-0000-0000AF340000}"/>
    <cellStyle name="40% - Accent4 17 3 2" xfId="13497" xr:uid="{00000000-0005-0000-0000-0000B0340000}"/>
    <cellStyle name="40% - Accent4 17 3 2 2" xfId="13498" xr:uid="{00000000-0005-0000-0000-0000B1340000}"/>
    <cellStyle name="40% - Accent4 17 3 3" xfId="13499" xr:uid="{00000000-0005-0000-0000-0000B2340000}"/>
    <cellStyle name="40% - Accent4 17 4" xfId="13500" xr:uid="{00000000-0005-0000-0000-0000B3340000}"/>
    <cellStyle name="40% - Accent4 17 4 2" xfId="13501" xr:uid="{00000000-0005-0000-0000-0000B4340000}"/>
    <cellStyle name="40% - Accent4 17 5" xfId="13502" xr:uid="{00000000-0005-0000-0000-0000B5340000}"/>
    <cellStyle name="40% - Accent4 17_draft transactions report_052009_rvsd" xfId="13503" xr:uid="{00000000-0005-0000-0000-0000B6340000}"/>
    <cellStyle name="40% - Accent4 18" xfId="13504" xr:uid="{00000000-0005-0000-0000-0000B7340000}"/>
    <cellStyle name="40% - Accent4 18 2" xfId="13505" xr:uid="{00000000-0005-0000-0000-0000B8340000}"/>
    <cellStyle name="40% - Accent4 18 2 2" xfId="13506" xr:uid="{00000000-0005-0000-0000-0000B9340000}"/>
    <cellStyle name="40% - Accent4 18 2 2 2" xfId="13507" xr:uid="{00000000-0005-0000-0000-0000BA340000}"/>
    <cellStyle name="40% - Accent4 18 2 2 2 2" xfId="13508" xr:uid="{00000000-0005-0000-0000-0000BB340000}"/>
    <cellStyle name="40% - Accent4 18 2 2 3" xfId="13509" xr:uid="{00000000-0005-0000-0000-0000BC340000}"/>
    <cellStyle name="40% - Accent4 18 2 3" xfId="13510" xr:uid="{00000000-0005-0000-0000-0000BD340000}"/>
    <cellStyle name="40% - Accent4 18 2 3 2" xfId="13511" xr:uid="{00000000-0005-0000-0000-0000BE340000}"/>
    <cellStyle name="40% - Accent4 18 2 4" xfId="13512" xr:uid="{00000000-0005-0000-0000-0000BF340000}"/>
    <cellStyle name="40% - Accent4 18 3" xfId="13513" xr:uid="{00000000-0005-0000-0000-0000C0340000}"/>
    <cellStyle name="40% - Accent4 18 3 2" xfId="13514" xr:uid="{00000000-0005-0000-0000-0000C1340000}"/>
    <cellStyle name="40% - Accent4 18 3 2 2" xfId="13515" xr:uid="{00000000-0005-0000-0000-0000C2340000}"/>
    <cellStyle name="40% - Accent4 18 3 3" xfId="13516" xr:uid="{00000000-0005-0000-0000-0000C3340000}"/>
    <cellStyle name="40% - Accent4 18 4" xfId="13517" xr:uid="{00000000-0005-0000-0000-0000C4340000}"/>
    <cellStyle name="40% - Accent4 18 4 2" xfId="13518" xr:uid="{00000000-0005-0000-0000-0000C5340000}"/>
    <cellStyle name="40% - Accent4 18 5" xfId="13519" xr:uid="{00000000-0005-0000-0000-0000C6340000}"/>
    <cellStyle name="40% - Accent4 18_draft transactions report_052009_rvsd" xfId="13520" xr:uid="{00000000-0005-0000-0000-0000C7340000}"/>
    <cellStyle name="40% - Accent4 19" xfId="13521" xr:uid="{00000000-0005-0000-0000-0000C8340000}"/>
    <cellStyle name="40% - Accent4 19 2" xfId="13522" xr:uid="{00000000-0005-0000-0000-0000C9340000}"/>
    <cellStyle name="40% - Accent4 19 2 2" xfId="13523" xr:uid="{00000000-0005-0000-0000-0000CA340000}"/>
    <cellStyle name="40% - Accent4 19 2 2 2" xfId="13524" xr:uid="{00000000-0005-0000-0000-0000CB340000}"/>
    <cellStyle name="40% - Accent4 19 2 2 2 2" xfId="13525" xr:uid="{00000000-0005-0000-0000-0000CC340000}"/>
    <cellStyle name="40% - Accent4 19 2 2 3" xfId="13526" xr:uid="{00000000-0005-0000-0000-0000CD340000}"/>
    <cellStyle name="40% - Accent4 19 2 3" xfId="13527" xr:uid="{00000000-0005-0000-0000-0000CE340000}"/>
    <cellStyle name="40% - Accent4 19 2 3 2" xfId="13528" xr:uid="{00000000-0005-0000-0000-0000CF340000}"/>
    <cellStyle name="40% - Accent4 19 2 4" xfId="13529" xr:uid="{00000000-0005-0000-0000-0000D0340000}"/>
    <cellStyle name="40% - Accent4 19 3" xfId="13530" xr:uid="{00000000-0005-0000-0000-0000D1340000}"/>
    <cellStyle name="40% - Accent4 19 3 2" xfId="13531" xr:uid="{00000000-0005-0000-0000-0000D2340000}"/>
    <cellStyle name="40% - Accent4 19 3 2 2" xfId="13532" xr:uid="{00000000-0005-0000-0000-0000D3340000}"/>
    <cellStyle name="40% - Accent4 19 3 3" xfId="13533" xr:uid="{00000000-0005-0000-0000-0000D4340000}"/>
    <cellStyle name="40% - Accent4 19 4" xfId="13534" xr:uid="{00000000-0005-0000-0000-0000D5340000}"/>
    <cellStyle name="40% - Accent4 19 4 2" xfId="13535" xr:uid="{00000000-0005-0000-0000-0000D6340000}"/>
    <cellStyle name="40% - Accent4 19 5" xfId="13536" xr:uid="{00000000-0005-0000-0000-0000D7340000}"/>
    <cellStyle name="40% - Accent4 19_draft transactions report_052009_rvsd" xfId="13537" xr:uid="{00000000-0005-0000-0000-0000D8340000}"/>
    <cellStyle name="40% - Accent4 2" xfId="13538" xr:uid="{00000000-0005-0000-0000-0000D9340000}"/>
    <cellStyle name="40% - Accent4 2 2" xfId="13539" xr:uid="{00000000-0005-0000-0000-0000DA340000}"/>
    <cellStyle name="40% - Accent4 2 2 2" xfId="13540" xr:uid="{00000000-0005-0000-0000-0000DB340000}"/>
    <cellStyle name="40% - Accent4 2 2 2 2" xfId="13541" xr:uid="{00000000-0005-0000-0000-0000DC340000}"/>
    <cellStyle name="40% - Accent4 2 2 2 2 2" xfId="13542" xr:uid="{00000000-0005-0000-0000-0000DD340000}"/>
    <cellStyle name="40% - Accent4 2 2 2 2 2 2" xfId="13543" xr:uid="{00000000-0005-0000-0000-0000DE340000}"/>
    <cellStyle name="40% - Accent4 2 2 2 2 3" xfId="13544" xr:uid="{00000000-0005-0000-0000-0000DF340000}"/>
    <cellStyle name="40% - Accent4 2 2 2 3" xfId="13545" xr:uid="{00000000-0005-0000-0000-0000E0340000}"/>
    <cellStyle name="40% - Accent4 2 2 2 3 2" xfId="13546" xr:uid="{00000000-0005-0000-0000-0000E1340000}"/>
    <cellStyle name="40% - Accent4 2 2 2 4" xfId="13547" xr:uid="{00000000-0005-0000-0000-0000E2340000}"/>
    <cellStyle name="40% - Accent4 2 2 3" xfId="13548" xr:uid="{00000000-0005-0000-0000-0000E3340000}"/>
    <cellStyle name="40% - Accent4 2 2 3 2" xfId="13549" xr:uid="{00000000-0005-0000-0000-0000E4340000}"/>
    <cellStyle name="40% - Accent4 2 2 3 2 2" xfId="13550" xr:uid="{00000000-0005-0000-0000-0000E5340000}"/>
    <cellStyle name="40% - Accent4 2 2 3 3" xfId="13551" xr:uid="{00000000-0005-0000-0000-0000E6340000}"/>
    <cellStyle name="40% - Accent4 2 2 4" xfId="13552" xr:uid="{00000000-0005-0000-0000-0000E7340000}"/>
    <cellStyle name="40% - Accent4 2 2 4 2" xfId="13553" xr:uid="{00000000-0005-0000-0000-0000E8340000}"/>
    <cellStyle name="40% - Accent4 2 2 5" xfId="13554" xr:uid="{00000000-0005-0000-0000-0000E9340000}"/>
    <cellStyle name="40% - Accent4 2 2_draft transactions report_052009_rvsd" xfId="13555" xr:uid="{00000000-0005-0000-0000-0000EA340000}"/>
    <cellStyle name="40% - Accent4 2 3" xfId="13556" xr:uid="{00000000-0005-0000-0000-0000EB340000}"/>
    <cellStyle name="40% - Accent4 2 3 2" xfId="13557" xr:uid="{00000000-0005-0000-0000-0000EC340000}"/>
    <cellStyle name="40% - Accent4 2 3 2 2" xfId="13558" xr:uid="{00000000-0005-0000-0000-0000ED340000}"/>
    <cellStyle name="40% - Accent4 2 3 2 2 2" xfId="13559" xr:uid="{00000000-0005-0000-0000-0000EE340000}"/>
    <cellStyle name="40% - Accent4 2 3 2 3" xfId="13560" xr:uid="{00000000-0005-0000-0000-0000EF340000}"/>
    <cellStyle name="40% - Accent4 2 3 3" xfId="13561" xr:uid="{00000000-0005-0000-0000-0000F0340000}"/>
    <cellStyle name="40% - Accent4 2 3 3 2" xfId="13562" xr:uid="{00000000-0005-0000-0000-0000F1340000}"/>
    <cellStyle name="40% - Accent4 2 3 4" xfId="13563" xr:uid="{00000000-0005-0000-0000-0000F2340000}"/>
    <cellStyle name="40% - Accent4 2 4" xfId="13564" xr:uid="{00000000-0005-0000-0000-0000F3340000}"/>
    <cellStyle name="40% - Accent4 2 4 2" xfId="13565" xr:uid="{00000000-0005-0000-0000-0000F4340000}"/>
    <cellStyle name="40% - Accent4 2 4 2 2" xfId="13566" xr:uid="{00000000-0005-0000-0000-0000F5340000}"/>
    <cellStyle name="40% - Accent4 2 4 3" xfId="13567" xr:uid="{00000000-0005-0000-0000-0000F6340000}"/>
    <cellStyle name="40% - Accent4 2 5" xfId="13568" xr:uid="{00000000-0005-0000-0000-0000F7340000}"/>
    <cellStyle name="40% - Accent4 2 5 2" xfId="13569" xr:uid="{00000000-0005-0000-0000-0000F8340000}"/>
    <cellStyle name="40% - Accent4 2 6" xfId="13570" xr:uid="{00000000-0005-0000-0000-0000F9340000}"/>
    <cellStyle name="40% - Accent4 2_draft transactions report_052009_rvsd" xfId="13571" xr:uid="{00000000-0005-0000-0000-0000FA340000}"/>
    <cellStyle name="40% - Accent4 20" xfId="13572" xr:uid="{00000000-0005-0000-0000-0000FB340000}"/>
    <cellStyle name="40% - Accent4 20 2" xfId="13573" xr:uid="{00000000-0005-0000-0000-0000FC340000}"/>
    <cellStyle name="40% - Accent4 20 2 2" xfId="13574" xr:uid="{00000000-0005-0000-0000-0000FD340000}"/>
    <cellStyle name="40% - Accent4 20 2 2 2" xfId="13575" xr:uid="{00000000-0005-0000-0000-0000FE340000}"/>
    <cellStyle name="40% - Accent4 20 2 2 2 2" xfId="13576" xr:uid="{00000000-0005-0000-0000-0000FF340000}"/>
    <cellStyle name="40% - Accent4 20 2 2 3" xfId="13577" xr:uid="{00000000-0005-0000-0000-000000350000}"/>
    <cellStyle name="40% - Accent4 20 2 3" xfId="13578" xr:uid="{00000000-0005-0000-0000-000001350000}"/>
    <cellStyle name="40% - Accent4 20 2 3 2" xfId="13579" xr:uid="{00000000-0005-0000-0000-000002350000}"/>
    <cellStyle name="40% - Accent4 20 2 4" xfId="13580" xr:uid="{00000000-0005-0000-0000-000003350000}"/>
    <cellStyle name="40% - Accent4 20 3" xfId="13581" xr:uid="{00000000-0005-0000-0000-000004350000}"/>
    <cellStyle name="40% - Accent4 20 3 2" xfId="13582" xr:uid="{00000000-0005-0000-0000-000005350000}"/>
    <cellStyle name="40% - Accent4 20 3 2 2" xfId="13583" xr:uid="{00000000-0005-0000-0000-000006350000}"/>
    <cellStyle name="40% - Accent4 20 3 3" xfId="13584" xr:uid="{00000000-0005-0000-0000-000007350000}"/>
    <cellStyle name="40% - Accent4 20 4" xfId="13585" xr:uid="{00000000-0005-0000-0000-000008350000}"/>
    <cellStyle name="40% - Accent4 20 4 2" xfId="13586" xr:uid="{00000000-0005-0000-0000-000009350000}"/>
    <cellStyle name="40% - Accent4 20 5" xfId="13587" xr:uid="{00000000-0005-0000-0000-00000A350000}"/>
    <cellStyle name="40% - Accent4 20_draft transactions report_052009_rvsd" xfId="13588" xr:uid="{00000000-0005-0000-0000-00000B350000}"/>
    <cellStyle name="40% - Accent4 21" xfId="13589" xr:uid="{00000000-0005-0000-0000-00000C350000}"/>
    <cellStyle name="40% - Accent4 21 2" xfId="13590" xr:uid="{00000000-0005-0000-0000-00000D350000}"/>
    <cellStyle name="40% - Accent4 21 2 2" xfId="13591" xr:uid="{00000000-0005-0000-0000-00000E350000}"/>
    <cellStyle name="40% - Accent4 21 2 2 2" xfId="13592" xr:uid="{00000000-0005-0000-0000-00000F350000}"/>
    <cellStyle name="40% - Accent4 21 2 2 2 2" xfId="13593" xr:uid="{00000000-0005-0000-0000-000010350000}"/>
    <cellStyle name="40% - Accent4 21 2 2 3" xfId="13594" xr:uid="{00000000-0005-0000-0000-000011350000}"/>
    <cellStyle name="40% - Accent4 21 2 3" xfId="13595" xr:uid="{00000000-0005-0000-0000-000012350000}"/>
    <cellStyle name="40% - Accent4 21 2 3 2" xfId="13596" xr:uid="{00000000-0005-0000-0000-000013350000}"/>
    <cellStyle name="40% - Accent4 21 2 4" xfId="13597" xr:uid="{00000000-0005-0000-0000-000014350000}"/>
    <cellStyle name="40% - Accent4 21 3" xfId="13598" xr:uid="{00000000-0005-0000-0000-000015350000}"/>
    <cellStyle name="40% - Accent4 21 3 2" xfId="13599" xr:uid="{00000000-0005-0000-0000-000016350000}"/>
    <cellStyle name="40% - Accent4 21 3 2 2" xfId="13600" xr:uid="{00000000-0005-0000-0000-000017350000}"/>
    <cellStyle name="40% - Accent4 21 3 3" xfId="13601" xr:uid="{00000000-0005-0000-0000-000018350000}"/>
    <cellStyle name="40% - Accent4 21 4" xfId="13602" xr:uid="{00000000-0005-0000-0000-000019350000}"/>
    <cellStyle name="40% - Accent4 21 4 2" xfId="13603" xr:uid="{00000000-0005-0000-0000-00001A350000}"/>
    <cellStyle name="40% - Accent4 21 5" xfId="13604" xr:uid="{00000000-0005-0000-0000-00001B350000}"/>
    <cellStyle name="40% - Accent4 21_draft transactions report_052009_rvsd" xfId="13605" xr:uid="{00000000-0005-0000-0000-00001C350000}"/>
    <cellStyle name="40% - Accent4 22" xfId="13606" xr:uid="{00000000-0005-0000-0000-00001D350000}"/>
    <cellStyle name="40% - Accent4 22 2" xfId="13607" xr:uid="{00000000-0005-0000-0000-00001E350000}"/>
    <cellStyle name="40% - Accent4 22 2 2" xfId="13608" xr:uid="{00000000-0005-0000-0000-00001F350000}"/>
    <cellStyle name="40% - Accent4 22 2 2 2" xfId="13609" xr:uid="{00000000-0005-0000-0000-000020350000}"/>
    <cellStyle name="40% - Accent4 22 2 2 2 2" xfId="13610" xr:uid="{00000000-0005-0000-0000-000021350000}"/>
    <cellStyle name="40% - Accent4 22 2 2 3" xfId="13611" xr:uid="{00000000-0005-0000-0000-000022350000}"/>
    <cellStyle name="40% - Accent4 22 2 3" xfId="13612" xr:uid="{00000000-0005-0000-0000-000023350000}"/>
    <cellStyle name="40% - Accent4 22 2 3 2" xfId="13613" xr:uid="{00000000-0005-0000-0000-000024350000}"/>
    <cellStyle name="40% - Accent4 22 2 4" xfId="13614" xr:uid="{00000000-0005-0000-0000-000025350000}"/>
    <cellStyle name="40% - Accent4 22 3" xfId="13615" xr:uid="{00000000-0005-0000-0000-000026350000}"/>
    <cellStyle name="40% - Accent4 22 3 2" xfId="13616" xr:uid="{00000000-0005-0000-0000-000027350000}"/>
    <cellStyle name="40% - Accent4 22 3 2 2" xfId="13617" xr:uid="{00000000-0005-0000-0000-000028350000}"/>
    <cellStyle name="40% - Accent4 22 3 3" xfId="13618" xr:uid="{00000000-0005-0000-0000-000029350000}"/>
    <cellStyle name="40% - Accent4 22 4" xfId="13619" xr:uid="{00000000-0005-0000-0000-00002A350000}"/>
    <cellStyle name="40% - Accent4 22 4 2" xfId="13620" xr:uid="{00000000-0005-0000-0000-00002B350000}"/>
    <cellStyle name="40% - Accent4 22 5" xfId="13621" xr:uid="{00000000-0005-0000-0000-00002C350000}"/>
    <cellStyle name="40% - Accent4 22_draft transactions report_052009_rvsd" xfId="13622" xr:uid="{00000000-0005-0000-0000-00002D350000}"/>
    <cellStyle name="40% - Accent4 23" xfId="13623" xr:uid="{00000000-0005-0000-0000-00002E350000}"/>
    <cellStyle name="40% - Accent4 23 2" xfId="13624" xr:uid="{00000000-0005-0000-0000-00002F350000}"/>
    <cellStyle name="40% - Accent4 23 2 2" xfId="13625" xr:uid="{00000000-0005-0000-0000-000030350000}"/>
    <cellStyle name="40% - Accent4 23 2 2 2" xfId="13626" xr:uid="{00000000-0005-0000-0000-000031350000}"/>
    <cellStyle name="40% - Accent4 23 2 2 2 2" xfId="13627" xr:uid="{00000000-0005-0000-0000-000032350000}"/>
    <cellStyle name="40% - Accent4 23 2 2 3" xfId="13628" xr:uid="{00000000-0005-0000-0000-000033350000}"/>
    <cellStyle name="40% - Accent4 23 2 3" xfId="13629" xr:uid="{00000000-0005-0000-0000-000034350000}"/>
    <cellStyle name="40% - Accent4 23 2 3 2" xfId="13630" xr:uid="{00000000-0005-0000-0000-000035350000}"/>
    <cellStyle name="40% - Accent4 23 2 4" xfId="13631" xr:uid="{00000000-0005-0000-0000-000036350000}"/>
    <cellStyle name="40% - Accent4 23 3" xfId="13632" xr:uid="{00000000-0005-0000-0000-000037350000}"/>
    <cellStyle name="40% - Accent4 23 3 2" xfId="13633" xr:uid="{00000000-0005-0000-0000-000038350000}"/>
    <cellStyle name="40% - Accent4 23 3 2 2" xfId="13634" xr:uid="{00000000-0005-0000-0000-000039350000}"/>
    <cellStyle name="40% - Accent4 23 3 3" xfId="13635" xr:uid="{00000000-0005-0000-0000-00003A350000}"/>
    <cellStyle name="40% - Accent4 23 4" xfId="13636" xr:uid="{00000000-0005-0000-0000-00003B350000}"/>
    <cellStyle name="40% - Accent4 23 4 2" xfId="13637" xr:uid="{00000000-0005-0000-0000-00003C350000}"/>
    <cellStyle name="40% - Accent4 23 5" xfId="13638" xr:uid="{00000000-0005-0000-0000-00003D350000}"/>
    <cellStyle name="40% - Accent4 23_draft transactions report_052009_rvsd" xfId="13639" xr:uid="{00000000-0005-0000-0000-00003E350000}"/>
    <cellStyle name="40% - Accent4 24" xfId="13640" xr:uid="{00000000-0005-0000-0000-00003F350000}"/>
    <cellStyle name="40% - Accent4 24 2" xfId="13641" xr:uid="{00000000-0005-0000-0000-000040350000}"/>
    <cellStyle name="40% - Accent4 24 2 2" xfId="13642" xr:uid="{00000000-0005-0000-0000-000041350000}"/>
    <cellStyle name="40% - Accent4 24 2 2 2" xfId="13643" xr:uid="{00000000-0005-0000-0000-000042350000}"/>
    <cellStyle name="40% - Accent4 24 2 2 2 2" xfId="13644" xr:uid="{00000000-0005-0000-0000-000043350000}"/>
    <cellStyle name="40% - Accent4 24 2 2 3" xfId="13645" xr:uid="{00000000-0005-0000-0000-000044350000}"/>
    <cellStyle name="40% - Accent4 24 2 3" xfId="13646" xr:uid="{00000000-0005-0000-0000-000045350000}"/>
    <cellStyle name="40% - Accent4 24 2 3 2" xfId="13647" xr:uid="{00000000-0005-0000-0000-000046350000}"/>
    <cellStyle name="40% - Accent4 24 2 4" xfId="13648" xr:uid="{00000000-0005-0000-0000-000047350000}"/>
    <cellStyle name="40% - Accent4 24 3" xfId="13649" xr:uid="{00000000-0005-0000-0000-000048350000}"/>
    <cellStyle name="40% - Accent4 24 3 2" xfId="13650" xr:uid="{00000000-0005-0000-0000-000049350000}"/>
    <cellStyle name="40% - Accent4 24 3 2 2" xfId="13651" xr:uid="{00000000-0005-0000-0000-00004A350000}"/>
    <cellStyle name="40% - Accent4 24 3 3" xfId="13652" xr:uid="{00000000-0005-0000-0000-00004B350000}"/>
    <cellStyle name="40% - Accent4 24 4" xfId="13653" xr:uid="{00000000-0005-0000-0000-00004C350000}"/>
    <cellStyle name="40% - Accent4 24 4 2" xfId="13654" xr:uid="{00000000-0005-0000-0000-00004D350000}"/>
    <cellStyle name="40% - Accent4 24 5" xfId="13655" xr:uid="{00000000-0005-0000-0000-00004E350000}"/>
    <cellStyle name="40% - Accent4 24_draft transactions report_052009_rvsd" xfId="13656" xr:uid="{00000000-0005-0000-0000-00004F350000}"/>
    <cellStyle name="40% - Accent4 25" xfId="13657" xr:uid="{00000000-0005-0000-0000-000050350000}"/>
    <cellStyle name="40% - Accent4 25 2" xfId="13658" xr:uid="{00000000-0005-0000-0000-000051350000}"/>
    <cellStyle name="40% - Accent4 25 2 2" xfId="13659" xr:uid="{00000000-0005-0000-0000-000052350000}"/>
    <cellStyle name="40% - Accent4 25 2 2 2" xfId="13660" xr:uid="{00000000-0005-0000-0000-000053350000}"/>
    <cellStyle name="40% - Accent4 25 2 2 2 2" xfId="13661" xr:uid="{00000000-0005-0000-0000-000054350000}"/>
    <cellStyle name="40% - Accent4 25 2 2 3" xfId="13662" xr:uid="{00000000-0005-0000-0000-000055350000}"/>
    <cellStyle name="40% - Accent4 25 2 3" xfId="13663" xr:uid="{00000000-0005-0000-0000-000056350000}"/>
    <cellStyle name="40% - Accent4 25 2 3 2" xfId="13664" xr:uid="{00000000-0005-0000-0000-000057350000}"/>
    <cellStyle name="40% - Accent4 25 2 4" xfId="13665" xr:uid="{00000000-0005-0000-0000-000058350000}"/>
    <cellStyle name="40% - Accent4 25 3" xfId="13666" xr:uid="{00000000-0005-0000-0000-000059350000}"/>
    <cellStyle name="40% - Accent4 25 3 2" xfId="13667" xr:uid="{00000000-0005-0000-0000-00005A350000}"/>
    <cellStyle name="40% - Accent4 25 3 2 2" xfId="13668" xr:uid="{00000000-0005-0000-0000-00005B350000}"/>
    <cellStyle name="40% - Accent4 25 3 3" xfId="13669" xr:uid="{00000000-0005-0000-0000-00005C350000}"/>
    <cellStyle name="40% - Accent4 25 4" xfId="13670" xr:uid="{00000000-0005-0000-0000-00005D350000}"/>
    <cellStyle name="40% - Accent4 25 4 2" xfId="13671" xr:uid="{00000000-0005-0000-0000-00005E350000}"/>
    <cellStyle name="40% - Accent4 25 5" xfId="13672" xr:uid="{00000000-0005-0000-0000-00005F350000}"/>
    <cellStyle name="40% - Accent4 25_draft transactions report_052009_rvsd" xfId="13673" xr:uid="{00000000-0005-0000-0000-000060350000}"/>
    <cellStyle name="40% - Accent4 26" xfId="13674" xr:uid="{00000000-0005-0000-0000-000061350000}"/>
    <cellStyle name="40% - Accent4 26 2" xfId="13675" xr:uid="{00000000-0005-0000-0000-000062350000}"/>
    <cellStyle name="40% - Accent4 26 2 2" xfId="13676" xr:uid="{00000000-0005-0000-0000-000063350000}"/>
    <cellStyle name="40% - Accent4 26 2 2 2" xfId="13677" xr:uid="{00000000-0005-0000-0000-000064350000}"/>
    <cellStyle name="40% - Accent4 26 2 2 2 2" xfId="13678" xr:uid="{00000000-0005-0000-0000-000065350000}"/>
    <cellStyle name="40% - Accent4 26 2 2 3" xfId="13679" xr:uid="{00000000-0005-0000-0000-000066350000}"/>
    <cellStyle name="40% - Accent4 26 2 3" xfId="13680" xr:uid="{00000000-0005-0000-0000-000067350000}"/>
    <cellStyle name="40% - Accent4 26 2 3 2" xfId="13681" xr:uid="{00000000-0005-0000-0000-000068350000}"/>
    <cellStyle name="40% - Accent4 26 2 4" xfId="13682" xr:uid="{00000000-0005-0000-0000-000069350000}"/>
    <cellStyle name="40% - Accent4 26 3" xfId="13683" xr:uid="{00000000-0005-0000-0000-00006A350000}"/>
    <cellStyle name="40% - Accent4 26 3 2" xfId="13684" xr:uid="{00000000-0005-0000-0000-00006B350000}"/>
    <cellStyle name="40% - Accent4 26 3 2 2" xfId="13685" xr:uid="{00000000-0005-0000-0000-00006C350000}"/>
    <cellStyle name="40% - Accent4 26 3 3" xfId="13686" xr:uid="{00000000-0005-0000-0000-00006D350000}"/>
    <cellStyle name="40% - Accent4 26 4" xfId="13687" xr:uid="{00000000-0005-0000-0000-00006E350000}"/>
    <cellStyle name="40% - Accent4 26 4 2" xfId="13688" xr:uid="{00000000-0005-0000-0000-00006F350000}"/>
    <cellStyle name="40% - Accent4 26 5" xfId="13689" xr:uid="{00000000-0005-0000-0000-000070350000}"/>
    <cellStyle name="40% - Accent4 26_draft transactions report_052009_rvsd" xfId="13690" xr:uid="{00000000-0005-0000-0000-000071350000}"/>
    <cellStyle name="40% - Accent4 27" xfId="13691" xr:uid="{00000000-0005-0000-0000-000072350000}"/>
    <cellStyle name="40% - Accent4 27 2" xfId="13692" xr:uid="{00000000-0005-0000-0000-000073350000}"/>
    <cellStyle name="40% - Accent4 27 2 2" xfId="13693" xr:uid="{00000000-0005-0000-0000-000074350000}"/>
    <cellStyle name="40% - Accent4 27 2 2 2" xfId="13694" xr:uid="{00000000-0005-0000-0000-000075350000}"/>
    <cellStyle name="40% - Accent4 27 2 2 2 2" xfId="13695" xr:uid="{00000000-0005-0000-0000-000076350000}"/>
    <cellStyle name="40% - Accent4 27 2 2 3" xfId="13696" xr:uid="{00000000-0005-0000-0000-000077350000}"/>
    <cellStyle name="40% - Accent4 27 2 3" xfId="13697" xr:uid="{00000000-0005-0000-0000-000078350000}"/>
    <cellStyle name="40% - Accent4 27 2 3 2" xfId="13698" xr:uid="{00000000-0005-0000-0000-000079350000}"/>
    <cellStyle name="40% - Accent4 27 2 4" xfId="13699" xr:uid="{00000000-0005-0000-0000-00007A350000}"/>
    <cellStyle name="40% - Accent4 27 3" xfId="13700" xr:uid="{00000000-0005-0000-0000-00007B350000}"/>
    <cellStyle name="40% - Accent4 27 3 2" xfId="13701" xr:uid="{00000000-0005-0000-0000-00007C350000}"/>
    <cellStyle name="40% - Accent4 27 3 2 2" xfId="13702" xr:uid="{00000000-0005-0000-0000-00007D350000}"/>
    <cellStyle name="40% - Accent4 27 3 3" xfId="13703" xr:uid="{00000000-0005-0000-0000-00007E350000}"/>
    <cellStyle name="40% - Accent4 27 4" xfId="13704" xr:uid="{00000000-0005-0000-0000-00007F350000}"/>
    <cellStyle name="40% - Accent4 27 4 2" xfId="13705" xr:uid="{00000000-0005-0000-0000-000080350000}"/>
    <cellStyle name="40% - Accent4 27 5" xfId="13706" xr:uid="{00000000-0005-0000-0000-000081350000}"/>
    <cellStyle name="40% - Accent4 27_draft transactions report_052009_rvsd" xfId="13707" xr:uid="{00000000-0005-0000-0000-000082350000}"/>
    <cellStyle name="40% - Accent4 28" xfId="13708" xr:uid="{00000000-0005-0000-0000-000083350000}"/>
    <cellStyle name="40% - Accent4 28 2" xfId="13709" xr:uid="{00000000-0005-0000-0000-000084350000}"/>
    <cellStyle name="40% - Accent4 28 2 2" xfId="13710" xr:uid="{00000000-0005-0000-0000-000085350000}"/>
    <cellStyle name="40% - Accent4 28 2 2 2" xfId="13711" xr:uid="{00000000-0005-0000-0000-000086350000}"/>
    <cellStyle name="40% - Accent4 28 2 2 2 2" xfId="13712" xr:uid="{00000000-0005-0000-0000-000087350000}"/>
    <cellStyle name="40% - Accent4 28 2 2 3" xfId="13713" xr:uid="{00000000-0005-0000-0000-000088350000}"/>
    <cellStyle name="40% - Accent4 28 2 3" xfId="13714" xr:uid="{00000000-0005-0000-0000-000089350000}"/>
    <cellStyle name="40% - Accent4 28 2 3 2" xfId="13715" xr:uid="{00000000-0005-0000-0000-00008A350000}"/>
    <cellStyle name="40% - Accent4 28 2 4" xfId="13716" xr:uid="{00000000-0005-0000-0000-00008B350000}"/>
    <cellStyle name="40% - Accent4 28 3" xfId="13717" xr:uid="{00000000-0005-0000-0000-00008C350000}"/>
    <cellStyle name="40% - Accent4 28 3 2" xfId="13718" xr:uid="{00000000-0005-0000-0000-00008D350000}"/>
    <cellStyle name="40% - Accent4 28 3 2 2" xfId="13719" xr:uid="{00000000-0005-0000-0000-00008E350000}"/>
    <cellStyle name="40% - Accent4 28 3 3" xfId="13720" xr:uid="{00000000-0005-0000-0000-00008F350000}"/>
    <cellStyle name="40% - Accent4 28 4" xfId="13721" xr:uid="{00000000-0005-0000-0000-000090350000}"/>
    <cellStyle name="40% - Accent4 28 4 2" xfId="13722" xr:uid="{00000000-0005-0000-0000-000091350000}"/>
    <cellStyle name="40% - Accent4 28 5" xfId="13723" xr:uid="{00000000-0005-0000-0000-000092350000}"/>
    <cellStyle name="40% - Accent4 28_draft transactions report_052009_rvsd" xfId="13724" xr:uid="{00000000-0005-0000-0000-000093350000}"/>
    <cellStyle name="40% - Accent4 29" xfId="13725" xr:uid="{00000000-0005-0000-0000-000094350000}"/>
    <cellStyle name="40% - Accent4 29 2" xfId="13726" xr:uid="{00000000-0005-0000-0000-000095350000}"/>
    <cellStyle name="40% - Accent4 29 2 2" xfId="13727" xr:uid="{00000000-0005-0000-0000-000096350000}"/>
    <cellStyle name="40% - Accent4 29 2 2 2" xfId="13728" xr:uid="{00000000-0005-0000-0000-000097350000}"/>
    <cellStyle name="40% - Accent4 29 2 2 2 2" xfId="13729" xr:uid="{00000000-0005-0000-0000-000098350000}"/>
    <cellStyle name="40% - Accent4 29 2 2 3" xfId="13730" xr:uid="{00000000-0005-0000-0000-000099350000}"/>
    <cellStyle name="40% - Accent4 29 2 3" xfId="13731" xr:uid="{00000000-0005-0000-0000-00009A350000}"/>
    <cellStyle name="40% - Accent4 29 2 3 2" xfId="13732" xr:uid="{00000000-0005-0000-0000-00009B350000}"/>
    <cellStyle name="40% - Accent4 29 2 4" xfId="13733" xr:uid="{00000000-0005-0000-0000-00009C350000}"/>
    <cellStyle name="40% - Accent4 29 3" xfId="13734" xr:uid="{00000000-0005-0000-0000-00009D350000}"/>
    <cellStyle name="40% - Accent4 29 3 2" xfId="13735" xr:uid="{00000000-0005-0000-0000-00009E350000}"/>
    <cellStyle name="40% - Accent4 29 3 2 2" xfId="13736" xr:uid="{00000000-0005-0000-0000-00009F350000}"/>
    <cellStyle name="40% - Accent4 29 3 3" xfId="13737" xr:uid="{00000000-0005-0000-0000-0000A0350000}"/>
    <cellStyle name="40% - Accent4 29 4" xfId="13738" xr:uid="{00000000-0005-0000-0000-0000A1350000}"/>
    <cellStyle name="40% - Accent4 29 4 2" xfId="13739" xr:uid="{00000000-0005-0000-0000-0000A2350000}"/>
    <cellStyle name="40% - Accent4 29 5" xfId="13740" xr:uid="{00000000-0005-0000-0000-0000A3350000}"/>
    <cellStyle name="40% - Accent4 29_draft transactions report_052009_rvsd" xfId="13741" xr:uid="{00000000-0005-0000-0000-0000A4350000}"/>
    <cellStyle name="40% - Accent4 3" xfId="13742" xr:uid="{00000000-0005-0000-0000-0000A5350000}"/>
    <cellStyle name="40% - Accent4 3 2" xfId="13743" xr:uid="{00000000-0005-0000-0000-0000A6350000}"/>
    <cellStyle name="40% - Accent4 3 2 2" xfId="13744" xr:uid="{00000000-0005-0000-0000-0000A7350000}"/>
    <cellStyle name="40% - Accent4 3 2 2 2" xfId="13745" xr:uid="{00000000-0005-0000-0000-0000A8350000}"/>
    <cellStyle name="40% - Accent4 3 2 2 2 2" xfId="13746" xr:uid="{00000000-0005-0000-0000-0000A9350000}"/>
    <cellStyle name="40% - Accent4 3 2 2 2 2 2" xfId="13747" xr:uid="{00000000-0005-0000-0000-0000AA350000}"/>
    <cellStyle name="40% - Accent4 3 2 2 2 3" xfId="13748" xr:uid="{00000000-0005-0000-0000-0000AB350000}"/>
    <cellStyle name="40% - Accent4 3 2 2 3" xfId="13749" xr:uid="{00000000-0005-0000-0000-0000AC350000}"/>
    <cellStyle name="40% - Accent4 3 2 2 3 2" xfId="13750" xr:uid="{00000000-0005-0000-0000-0000AD350000}"/>
    <cellStyle name="40% - Accent4 3 2 2 4" xfId="13751" xr:uid="{00000000-0005-0000-0000-0000AE350000}"/>
    <cellStyle name="40% - Accent4 3 2 3" xfId="13752" xr:uid="{00000000-0005-0000-0000-0000AF350000}"/>
    <cellStyle name="40% - Accent4 3 2 3 2" xfId="13753" xr:uid="{00000000-0005-0000-0000-0000B0350000}"/>
    <cellStyle name="40% - Accent4 3 2 3 2 2" xfId="13754" xr:uid="{00000000-0005-0000-0000-0000B1350000}"/>
    <cellStyle name="40% - Accent4 3 2 3 3" xfId="13755" xr:uid="{00000000-0005-0000-0000-0000B2350000}"/>
    <cellStyle name="40% - Accent4 3 2 4" xfId="13756" xr:uid="{00000000-0005-0000-0000-0000B3350000}"/>
    <cellStyle name="40% - Accent4 3 2 4 2" xfId="13757" xr:uid="{00000000-0005-0000-0000-0000B4350000}"/>
    <cellStyle name="40% - Accent4 3 2 5" xfId="13758" xr:uid="{00000000-0005-0000-0000-0000B5350000}"/>
    <cellStyle name="40% - Accent4 3 2_draft transactions report_052009_rvsd" xfId="13759" xr:uid="{00000000-0005-0000-0000-0000B6350000}"/>
    <cellStyle name="40% - Accent4 3 3" xfId="13760" xr:uid="{00000000-0005-0000-0000-0000B7350000}"/>
    <cellStyle name="40% - Accent4 3 3 2" xfId="13761" xr:uid="{00000000-0005-0000-0000-0000B8350000}"/>
    <cellStyle name="40% - Accent4 3 3 2 2" xfId="13762" xr:uid="{00000000-0005-0000-0000-0000B9350000}"/>
    <cellStyle name="40% - Accent4 3 3 2 2 2" xfId="13763" xr:uid="{00000000-0005-0000-0000-0000BA350000}"/>
    <cellStyle name="40% - Accent4 3 3 2 3" xfId="13764" xr:uid="{00000000-0005-0000-0000-0000BB350000}"/>
    <cellStyle name="40% - Accent4 3 3 3" xfId="13765" xr:uid="{00000000-0005-0000-0000-0000BC350000}"/>
    <cellStyle name="40% - Accent4 3 3 3 2" xfId="13766" xr:uid="{00000000-0005-0000-0000-0000BD350000}"/>
    <cellStyle name="40% - Accent4 3 3 4" xfId="13767" xr:uid="{00000000-0005-0000-0000-0000BE350000}"/>
    <cellStyle name="40% - Accent4 3 4" xfId="13768" xr:uid="{00000000-0005-0000-0000-0000BF350000}"/>
    <cellStyle name="40% - Accent4 3 4 2" xfId="13769" xr:uid="{00000000-0005-0000-0000-0000C0350000}"/>
    <cellStyle name="40% - Accent4 3 4 2 2" xfId="13770" xr:uid="{00000000-0005-0000-0000-0000C1350000}"/>
    <cellStyle name="40% - Accent4 3 4 3" xfId="13771" xr:uid="{00000000-0005-0000-0000-0000C2350000}"/>
    <cellStyle name="40% - Accent4 3 5" xfId="13772" xr:uid="{00000000-0005-0000-0000-0000C3350000}"/>
    <cellStyle name="40% - Accent4 3 5 2" xfId="13773" xr:uid="{00000000-0005-0000-0000-0000C4350000}"/>
    <cellStyle name="40% - Accent4 3 6" xfId="13774" xr:uid="{00000000-0005-0000-0000-0000C5350000}"/>
    <cellStyle name="40% - Accent4 3_draft transactions report_052009_rvsd" xfId="13775" xr:uid="{00000000-0005-0000-0000-0000C6350000}"/>
    <cellStyle name="40% - Accent4 30" xfId="13776" xr:uid="{00000000-0005-0000-0000-0000C7350000}"/>
    <cellStyle name="40% - Accent4 30 2" xfId="13777" xr:uid="{00000000-0005-0000-0000-0000C8350000}"/>
    <cellStyle name="40% - Accent4 30 2 2" xfId="13778" xr:uid="{00000000-0005-0000-0000-0000C9350000}"/>
    <cellStyle name="40% - Accent4 30 2 2 2" xfId="13779" xr:uid="{00000000-0005-0000-0000-0000CA350000}"/>
    <cellStyle name="40% - Accent4 30 2 2 2 2" xfId="13780" xr:uid="{00000000-0005-0000-0000-0000CB350000}"/>
    <cellStyle name="40% - Accent4 30 2 2 3" xfId="13781" xr:uid="{00000000-0005-0000-0000-0000CC350000}"/>
    <cellStyle name="40% - Accent4 30 2 3" xfId="13782" xr:uid="{00000000-0005-0000-0000-0000CD350000}"/>
    <cellStyle name="40% - Accent4 30 2 3 2" xfId="13783" xr:uid="{00000000-0005-0000-0000-0000CE350000}"/>
    <cellStyle name="40% - Accent4 30 2 4" xfId="13784" xr:uid="{00000000-0005-0000-0000-0000CF350000}"/>
    <cellStyle name="40% - Accent4 30 3" xfId="13785" xr:uid="{00000000-0005-0000-0000-0000D0350000}"/>
    <cellStyle name="40% - Accent4 30 3 2" xfId="13786" xr:uid="{00000000-0005-0000-0000-0000D1350000}"/>
    <cellStyle name="40% - Accent4 30 3 2 2" xfId="13787" xr:uid="{00000000-0005-0000-0000-0000D2350000}"/>
    <cellStyle name="40% - Accent4 30 3 3" xfId="13788" xr:uid="{00000000-0005-0000-0000-0000D3350000}"/>
    <cellStyle name="40% - Accent4 30 4" xfId="13789" xr:uid="{00000000-0005-0000-0000-0000D4350000}"/>
    <cellStyle name="40% - Accent4 30 4 2" xfId="13790" xr:uid="{00000000-0005-0000-0000-0000D5350000}"/>
    <cellStyle name="40% - Accent4 30 5" xfId="13791" xr:uid="{00000000-0005-0000-0000-0000D6350000}"/>
    <cellStyle name="40% - Accent4 30_draft transactions report_052009_rvsd" xfId="13792" xr:uid="{00000000-0005-0000-0000-0000D7350000}"/>
    <cellStyle name="40% - Accent4 31" xfId="13793" xr:uid="{00000000-0005-0000-0000-0000D8350000}"/>
    <cellStyle name="40% - Accent4 31 2" xfId="13794" xr:uid="{00000000-0005-0000-0000-0000D9350000}"/>
    <cellStyle name="40% - Accent4 31 2 2" xfId="13795" xr:uid="{00000000-0005-0000-0000-0000DA350000}"/>
    <cellStyle name="40% - Accent4 31 2 2 2" xfId="13796" xr:uid="{00000000-0005-0000-0000-0000DB350000}"/>
    <cellStyle name="40% - Accent4 31 2 2 2 2" xfId="13797" xr:uid="{00000000-0005-0000-0000-0000DC350000}"/>
    <cellStyle name="40% - Accent4 31 2 2 3" xfId="13798" xr:uid="{00000000-0005-0000-0000-0000DD350000}"/>
    <cellStyle name="40% - Accent4 31 2 3" xfId="13799" xr:uid="{00000000-0005-0000-0000-0000DE350000}"/>
    <cellStyle name="40% - Accent4 31 2 3 2" xfId="13800" xr:uid="{00000000-0005-0000-0000-0000DF350000}"/>
    <cellStyle name="40% - Accent4 31 2 4" xfId="13801" xr:uid="{00000000-0005-0000-0000-0000E0350000}"/>
    <cellStyle name="40% - Accent4 31 3" xfId="13802" xr:uid="{00000000-0005-0000-0000-0000E1350000}"/>
    <cellStyle name="40% - Accent4 31 3 2" xfId="13803" xr:uid="{00000000-0005-0000-0000-0000E2350000}"/>
    <cellStyle name="40% - Accent4 31 3 2 2" xfId="13804" xr:uid="{00000000-0005-0000-0000-0000E3350000}"/>
    <cellStyle name="40% - Accent4 31 3 3" xfId="13805" xr:uid="{00000000-0005-0000-0000-0000E4350000}"/>
    <cellStyle name="40% - Accent4 31 4" xfId="13806" xr:uid="{00000000-0005-0000-0000-0000E5350000}"/>
    <cellStyle name="40% - Accent4 31 4 2" xfId="13807" xr:uid="{00000000-0005-0000-0000-0000E6350000}"/>
    <cellStyle name="40% - Accent4 31 5" xfId="13808" xr:uid="{00000000-0005-0000-0000-0000E7350000}"/>
    <cellStyle name="40% - Accent4 31_draft transactions report_052009_rvsd" xfId="13809" xr:uid="{00000000-0005-0000-0000-0000E8350000}"/>
    <cellStyle name="40% - Accent4 32" xfId="13810" xr:uid="{00000000-0005-0000-0000-0000E9350000}"/>
    <cellStyle name="40% - Accent4 32 2" xfId="13811" xr:uid="{00000000-0005-0000-0000-0000EA350000}"/>
    <cellStyle name="40% - Accent4 32 2 2" xfId="13812" xr:uid="{00000000-0005-0000-0000-0000EB350000}"/>
    <cellStyle name="40% - Accent4 32 2 2 2" xfId="13813" xr:uid="{00000000-0005-0000-0000-0000EC350000}"/>
    <cellStyle name="40% - Accent4 32 2 2 2 2" xfId="13814" xr:uid="{00000000-0005-0000-0000-0000ED350000}"/>
    <cellStyle name="40% - Accent4 32 2 2 3" xfId="13815" xr:uid="{00000000-0005-0000-0000-0000EE350000}"/>
    <cellStyle name="40% - Accent4 32 2 3" xfId="13816" xr:uid="{00000000-0005-0000-0000-0000EF350000}"/>
    <cellStyle name="40% - Accent4 32 2 3 2" xfId="13817" xr:uid="{00000000-0005-0000-0000-0000F0350000}"/>
    <cellStyle name="40% - Accent4 32 2 4" xfId="13818" xr:uid="{00000000-0005-0000-0000-0000F1350000}"/>
    <cellStyle name="40% - Accent4 32 3" xfId="13819" xr:uid="{00000000-0005-0000-0000-0000F2350000}"/>
    <cellStyle name="40% - Accent4 32 3 2" xfId="13820" xr:uid="{00000000-0005-0000-0000-0000F3350000}"/>
    <cellStyle name="40% - Accent4 32 3 2 2" xfId="13821" xr:uid="{00000000-0005-0000-0000-0000F4350000}"/>
    <cellStyle name="40% - Accent4 32 3 3" xfId="13822" xr:uid="{00000000-0005-0000-0000-0000F5350000}"/>
    <cellStyle name="40% - Accent4 32 4" xfId="13823" xr:uid="{00000000-0005-0000-0000-0000F6350000}"/>
    <cellStyle name="40% - Accent4 32 4 2" xfId="13824" xr:uid="{00000000-0005-0000-0000-0000F7350000}"/>
    <cellStyle name="40% - Accent4 32 5" xfId="13825" xr:uid="{00000000-0005-0000-0000-0000F8350000}"/>
    <cellStyle name="40% - Accent4 32_draft transactions report_052009_rvsd" xfId="13826" xr:uid="{00000000-0005-0000-0000-0000F9350000}"/>
    <cellStyle name="40% - Accent4 33" xfId="13827" xr:uid="{00000000-0005-0000-0000-0000FA350000}"/>
    <cellStyle name="40% - Accent4 33 2" xfId="13828" xr:uid="{00000000-0005-0000-0000-0000FB350000}"/>
    <cellStyle name="40% - Accent4 33 2 2" xfId="13829" xr:uid="{00000000-0005-0000-0000-0000FC350000}"/>
    <cellStyle name="40% - Accent4 33 2 2 2" xfId="13830" xr:uid="{00000000-0005-0000-0000-0000FD350000}"/>
    <cellStyle name="40% - Accent4 33 2 3" xfId="13831" xr:uid="{00000000-0005-0000-0000-0000FE350000}"/>
    <cellStyle name="40% - Accent4 33 3" xfId="13832" xr:uid="{00000000-0005-0000-0000-0000FF350000}"/>
    <cellStyle name="40% - Accent4 33 3 2" xfId="13833" xr:uid="{00000000-0005-0000-0000-000000360000}"/>
    <cellStyle name="40% - Accent4 33 4" xfId="13834" xr:uid="{00000000-0005-0000-0000-000001360000}"/>
    <cellStyle name="40% - Accent4 34" xfId="13835" xr:uid="{00000000-0005-0000-0000-000002360000}"/>
    <cellStyle name="40% - Accent4 34 2" xfId="13836" xr:uid="{00000000-0005-0000-0000-000003360000}"/>
    <cellStyle name="40% - Accent4 34 2 2" xfId="13837" xr:uid="{00000000-0005-0000-0000-000004360000}"/>
    <cellStyle name="40% - Accent4 34 2 2 2" xfId="13838" xr:uid="{00000000-0005-0000-0000-000005360000}"/>
    <cellStyle name="40% - Accent4 34 2 3" xfId="13839" xr:uid="{00000000-0005-0000-0000-000006360000}"/>
    <cellStyle name="40% - Accent4 34 3" xfId="13840" xr:uid="{00000000-0005-0000-0000-000007360000}"/>
    <cellStyle name="40% - Accent4 34 3 2" xfId="13841" xr:uid="{00000000-0005-0000-0000-000008360000}"/>
    <cellStyle name="40% - Accent4 34 4" xfId="13842" xr:uid="{00000000-0005-0000-0000-000009360000}"/>
    <cellStyle name="40% - Accent4 35" xfId="13843" xr:uid="{00000000-0005-0000-0000-00000A360000}"/>
    <cellStyle name="40% - Accent4 35 2" xfId="13844" xr:uid="{00000000-0005-0000-0000-00000B360000}"/>
    <cellStyle name="40% - Accent4 35 2 2" xfId="13845" xr:uid="{00000000-0005-0000-0000-00000C360000}"/>
    <cellStyle name="40% - Accent4 35 2 2 2" xfId="13846" xr:uid="{00000000-0005-0000-0000-00000D360000}"/>
    <cellStyle name="40% - Accent4 35 2 3" xfId="13847" xr:uid="{00000000-0005-0000-0000-00000E360000}"/>
    <cellStyle name="40% - Accent4 35 3" xfId="13848" xr:uid="{00000000-0005-0000-0000-00000F360000}"/>
    <cellStyle name="40% - Accent4 35 3 2" xfId="13849" xr:uid="{00000000-0005-0000-0000-000010360000}"/>
    <cellStyle name="40% - Accent4 35 4" xfId="13850" xr:uid="{00000000-0005-0000-0000-000011360000}"/>
    <cellStyle name="40% - Accent4 36" xfId="13851" xr:uid="{00000000-0005-0000-0000-000012360000}"/>
    <cellStyle name="40% - Accent4 36 2" xfId="13852" xr:uid="{00000000-0005-0000-0000-000013360000}"/>
    <cellStyle name="40% - Accent4 36 2 2" xfId="13853" xr:uid="{00000000-0005-0000-0000-000014360000}"/>
    <cellStyle name="40% - Accent4 36 2 2 2" xfId="13854" xr:uid="{00000000-0005-0000-0000-000015360000}"/>
    <cellStyle name="40% - Accent4 36 2 3" xfId="13855" xr:uid="{00000000-0005-0000-0000-000016360000}"/>
    <cellStyle name="40% - Accent4 36 3" xfId="13856" xr:uid="{00000000-0005-0000-0000-000017360000}"/>
    <cellStyle name="40% - Accent4 36 3 2" xfId="13857" xr:uid="{00000000-0005-0000-0000-000018360000}"/>
    <cellStyle name="40% - Accent4 36 4" xfId="13858" xr:uid="{00000000-0005-0000-0000-000019360000}"/>
    <cellStyle name="40% - Accent4 37" xfId="13859" xr:uid="{00000000-0005-0000-0000-00001A360000}"/>
    <cellStyle name="40% - Accent4 37 2" xfId="13860" xr:uid="{00000000-0005-0000-0000-00001B360000}"/>
    <cellStyle name="40% - Accent4 37 2 2" xfId="13861" xr:uid="{00000000-0005-0000-0000-00001C360000}"/>
    <cellStyle name="40% - Accent4 37 2 2 2" xfId="13862" xr:uid="{00000000-0005-0000-0000-00001D360000}"/>
    <cellStyle name="40% - Accent4 37 2 3" xfId="13863" xr:uid="{00000000-0005-0000-0000-00001E360000}"/>
    <cellStyle name="40% - Accent4 37 3" xfId="13864" xr:uid="{00000000-0005-0000-0000-00001F360000}"/>
    <cellStyle name="40% - Accent4 37 3 2" xfId="13865" xr:uid="{00000000-0005-0000-0000-000020360000}"/>
    <cellStyle name="40% - Accent4 37 4" xfId="13866" xr:uid="{00000000-0005-0000-0000-000021360000}"/>
    <cellStyle name="40% - Accent4 38" xfId="13867" xr:uid="{00000000-0005-0000-0000-000022360000}"/>
    <cellStyle name="40% - Accent4 38 2" xfId="13868" xr:uid="{00000000-0005-0000-0000-000023360000}"/>
    <cellStyle name="40% - Accent4 38 2 2" xfId="13869" xr:uid="{00000000-0005-0000-0000-000024360000}"/>
    <cellStyle name="40% - Accent4 38 2 2 2" xfId="13870" xr:uid="{00000000-0005-0000-0000-000025360000}"/>
    <cellStyle name="40% - Accent4 38 2 3" xfId="13871" xr:uid="{00000000-0005-0000-0000-000026360000}"/>
    <cellStyle name="40% - Accent4 38 3" xfId="13872" xr:uid="{00000000-0005-0000-0000-000027360000}"/>
    <cellStyle name="40% - Accent4 38 3 2" xfId="13873" xr:uid="{00000000-0005-0000-0000-000028360000}"/>
    <cellStyle name="40% - Accent4 38 4" xfId="13874" xr:uid="{00000000-0005-0000-0000-000029360000}"/>
    <cellStyle name="40% - Accent4 39" xfId="13875" xr:uid="{00000000-0005-0000-0000-00002A360000}"/>
    <cellStyle name="40% - Accent4 39 2" xfId="13876" xr:uid="{00000000-0005-0000-0000-00002B360000}"/>
    <cellStyle name="40% - Accent4 39 2 2" xfId="13877" xr:uid="{00000000-0005-0000-0000-00002C360000}"/>
    <cellStyle name="40% - Accent4 39 2 2 2" xfId="13878" xr:uid="{00000000-0005-0000-0000-00002D360000}"/>
    <cellStyle name="40% - Accent4 39 2 3" xfId="13879" xr:uid="{00000000-0005-0000-0000-00002E360000}"/>
    <cellStyle name="40% - Accent4 39 3" xfId="13880" xr:uid="{00000000-0005-0000-0000-00002F360000}"/>
    <cellStyle name="40% - Accent4 39 3 2" xfId="13881" xr:uid="{00000000-0005-0000-0000-000030360000}"/>
    <cellStyle name="40% - Accent4 39 4" xfId="13882" xr:uid="{00000000-0005-0000-0000-000031360000}"/>
    <cellStyle name="40% - Accent4 4" xfId="13883" xr:uid="{00000000-0005-0000-0000-000032360000}"/>
    <cellStyle name="40% - Accent4 4 2" xfId="13884" xr:uid="{00000000-0005-0000-0000-000033360000}"/>
    <cellStyle name="40% - Accent4 4 2 2" xfId="13885" xr:uid="{00000000-0005-0000-0000-000034360000}"/>
    <cellStyle name="40% - Accent4 4 2 2 2" xfId="13886" xr:uid="{00000000-0005-0000-0000-000035360000}"/>
    <cellStyle name="40% - Accent4 4 2 2 2 2" xfId="13887" xr:uid="{00000000-0005-0000-0000-000036360000}"/>
    <cellStyle name="40% - Accent4 4 2 2 2 2 2" xfId="13888" xr:uid="{00000000-0005-0000-0000-000037360000}"/>
    <cellStyle name="40% - Accent4 4 2 2 2 3" xfId="13889" xr:uid="{00000000-0005-0000-0000-000038360000}"/>
    <cellStyle name="40% - Accent4 4 2 2 3" xfId="13890" xr:uid="{00000000-0005-0000-0000-000039360000}"/>
    <cellStyle name="40% - Accent4 4 2 2 3 2" xfId="13891" xr:uid="{00000000-0005-0000-0000-00003A360000}"/>
    <cellStyle name="40% - Accent4 4 2 2 4" xfId="13892" xr:uid="{00000000-0005-0000-0000-00003B360000}"/>
    <cellStyle name="40% - Accent4 4 2 3" xfId="13893" xr:uid="{00000000-0005-0000-0000-00003C360000}"/>
    <cellStyle name="40% - Accent4 4 2 3 2" xfId="13894" xr:uid="{00000000-0005-0000-0000-00003D360000}"/>
    <cellStyle name="40% - Accent4 4 2 3 2 2" xfId="13895" xr:uid="{00000000-0005-0000-0000-00003E360000}"/>
    <cellStyle name="40% - Accent4 4 2 3 3" xfId="13896" xr:uid="{00000000-0005-0000-0000-00003F360000}"/>
    <cellStyle name="40% - Accent4 4 2 4" xfId="13897" xr:uid="{00000000-0005-0000-0000-000040360000}"/>
    <cellStyle name="40% - Accent4 4 2 4 2" xfId="13898" xr:uid="{00000000-0005-0000-0000-000041360000}"/>
    <cellStyle name="40% - Accent4 4 2 5" xfId="13899" xr:uid="{00000000-0005-0000-0000-000042360000}"/>
    <cellStyle name="40% - Accent4 4 2_draft transactions report_052009_rvsd" xfId="13900" xr:uid="{00000000-0005-0000-0000-000043360000}"/>
    <cellStyle name="40% - Accent4 4 3" xfId="13901" xr:uid="{00000000-0005-0000-0000-000044360000}"/>
    <cellStyle name="40% - Accent4 4 3 2" xfId="13902" xr:uid="{00000000-0005-0000-0000-000045360000}"/>
    <cellStyle name="40% - Accent4 4 3 2 2" xfId="13903" xr:uid="{00000000-0005-0000-0000-000046360000}"/>
    <cellStyle name="40% - Accent4 4 3 2 2 2" xfId="13904" xr:uid="{00000000-0005-0000-0000-000047360000}"/>
    <cellStyle name="40% - Accent4 4 3 2 3" xfId="13905" xr:uid="{00000000-0005-0000-0000-000048360000}"/>
    <cellStyle name="40% - Accent4 4 3 3" xfId="13906" xr:uid="{00000000-0005-0000-0000-000049360000}"/>
    <cellStyle name="40% - Accent4 4 3 3 2" xfId="13907" xr:uid="{00000000-0005-0000-0000-00004A360000}"/>
    <cellStyle name="40% - Accent4 4 3 4" xfId="13908" xr:uid="{00000000-0005-0000-0000-00004B360000}"/>
    <cellStyle name="40% - Accent4 4 4" xfId="13909" xr:uid="{00000000-0005-0000-0000-00004C360000}"/>
    <cellStyle name="40% - Accent4 4 4 2" xfId="13910" xr:uid="{00000000-0005-0000-0000-00004D360000}"/>
    <cellStyle name="40% - Accent4 4 4 2 2" xfId="13911" xr:uid="{00000000-0005-0000-0000-00004E360000}"/>
    <cellStyle name="40% - Accent4 4 4 3" xfId="13912" xr:uid="{00000000-0005-0000-0000-00004F360000}"/>
    <cellStyle name="40% - Accent4 4 5" xfId="13913" xr:uid="{00000000-0005-0000-0000-000050360000}"/>
    <cellStyle name="40% - Accent4 4 5 2" xfId="13914" xr:uid="{00000000-0005-0000-0000-000051360000}"/>
    <cellStyle name="40% - Accent4 4 6" xfId="13915" xr:uid="{00000000-0005-0000-0000-000052360000}"/>
    <cellStyle name="40% - Accent4 4_draft transactions report_052009_rvsd" xfId="13916" xr:uid="{00000000-0005-0000-0000-000053360000}"/>
    <cellStyle name="40% - Accent4 40" xfId="13917" xr:uid="{00000000-0005-0000-0000-000054360000}"/>
    <cellStyle name="40% - Accent4 40 2" xfId="13918" xr:uid="{00000000-0005-0000-0000-000055360000}"/>
    <cellStyle name="40% - Accent4 40 2 2" xfId="13919" xr:uid="{00000000-0005-0000-0000-000056360000}"/>
    <cellStyle name="40% - Accent4 40 2 2 2" xfId="13920" xr:uid="{00000000-0005-0000-0000-000057360000}"/>
    <cellStyle name="40% - Accent4 40 2 3" xfId="13921" xr:uid="{00000000-0005-0000-0000-000058360000}"/>
    <cellStyle name="40% - Accent4 40 3" xfId="13922" xr:uid="{00000000-0005-0000-0000-000059360000}"/>
    <cellStyle name="40% - Accent4 40 3 2" xfId="13923" xr:uid="{00000000-0005-0000-0000-00005A360000}"/>
    <cellStyle name="40% - Accent4 40 4" xfId="13924" xr:uid="{00000000-0005-0000-0000-00005B360000}"/>
    <cellStyle name="40% - Accent4 41" xfId="13925" xr:uid="{00000000-0005-0000-0000-00005C360000}"/>
    <cellStyle name="40% - Accent4 41 2" xfId="13926" xr:uid="{00000000-0005-0000-0000-00005D360000}"/>
    <cellStyle name="40% - Accent4 41 2 2" xfId="13927" xr:uid="{00000000-0005-0000-0000-00005E360000}"/>
    <cellStyle name="40% - Accent4 41 2 2 2" xfId="13928" xr:uid="{00000000-0005-0000-0000-00005F360000}"/>
    <cellStyle name="40% - Accent4 41 2 3" xfId="13929" xr:uid="{00000000-0005-0000-0000-000060360000}"/>
    <cellStyle name="40% - Accent4 41 3" xfId="13930" xr:uid="{00000000-0005-0000-0000-000061360000}"/>
    <cellStyle name="40% - Accent4 41 3 2" xfId="13931" xr:uid="{00000000-0005-0000-0000-000062360000}"/>
    <cellStyle name="40% - Accent4 41 4" xfId="13932" xr:uid="{00000000-0005-0000-0000-000063360000}"/>
    <cellStyle name="40% - Accent4 42" xfId="13933" xr:uid="{00000000-0005-0000-0000-000064360000}"/>
    <cellStyle name="40% - Accent4 42 2" xfId="13934" xr:uid="{00000000-0005-0000-0000-000065360000}"/>
    <cellStyle name="40% - Accent4 42 2 2" xfId="13935" xr:uid="{00000000-0005-0000-0000-000066360000}"/>
    <cellStyle name="40% - Accent4 42 2 2 2" xfId="13936" xr:uid="{00000000-0005-0000-0000-000067360000}"/>
    <cellStyle name="40% - Accent4 42 2 3" xfId="13937" xr:uid="{00000000-0005-0000-0000-000068360000}"/>
    <cellStyle name="40% - Accent4 42 3" xfId="13938" xr:uid="{00000000-0005-0000-0000-000069360000}"/>
    <cellStyle name="40% - Accent4 42 3 2" xfId="13939" xr:uid="{00000000-0005-0000-0000-00006A360000}"/>
    <cellStyle name="40% - Accent4 42 4" xfId="13940" xr:uid="{00000000-0005-0000-0000-00006B360000}"/>
    <cellStyle name="40% - Accent4 43" xfId="13941" xr:uid="{00000000-0005-0000-0000-00006C360000}"/>
    <cellStyle name="40% - Accent4 43 2" xfId="13942" xr:uid="{00000000-0005-0000-0000-00006D360000}"/>
    <cellStyle name="40% - Accent4 43 2 2" xfId="13943" xr:uid="{00000000-0005-0000-0000-00006E360000}"/>
    <cellStyle name="40% - Accent4 43 2 2 2" xfId="13944" xr:uid="{00000000-0005-0000-0000-00006F360000}"/>
    <cellStyle name="40% - Accent4 43 2 3" xfId="13945" xr:uid="{00000000-0005-0000-0000-000070360000}"/>
    <cellStyle name="40% - Accent4 43 3" xfId="13946" xr:uid="{00000000-0005-0000-0000-000071360000}"/>
    <cellStyle name="40% - Accent4 43 3 2" xfId="13947" xr:uid="{00000000-0005-0000-0000-000072360000}"/>
    <cellStyle name="40% - Accent4 43 4" xfId="13948" xr:uid="{00000000-0005-0000-0000-000073360000}"/>
    <cellStyle name="40% - Accent4 44" xfId="13949" xr:uid="{00000000-0005-0000-0000-000074360000}"/>
    <cellStyle name="40% - Accent4 44 2" xfId="13950" xr:uid="{00000000-0005-0000-0000-000075360000}"/>
    <cellStyle name="40% - Accent4 44 2 2" xfId="13951" xr:uid="{00000000-0005-0000-0000-000076360000}"/>
    <cellStyle name="40% - Accent4 44 2 2 2" xfId="13952" xr:uid="{00000000-0005-0000-0000-000077360000}"/>
    <cellStyle name="40% - Accent4 44 2 3" xfId="13953" xr:uid="{00000000-0005-0000-0000-000078360000}"/>
    <cellStyle name="40% - Accent4 44 3" xfId="13954" xr:uid="{00000000-0005-0000-0000-000079360000}"/>
    <cellStyle name="40% - Accent4 44 3 2" xfId="13955" xr:uid="{00000000-0005-0000-0000-00007A360000}"/>
    <cellStyle name="40% - Accent4 44 4" xfId="13956" xr:uid="{00000000-0005-0000-0000-00007B360000}"/>
    <cellStyle name="40% - Accent4 45" xfId="13957" xr:uid="{00000000-0005-0000-0000-00007C360000}"/>
    <cellStyle name="40% - Accent4 45 2" xfId="13958" xr:uid="{00000000-0005-0000-0000-00007D360000}"/>
    <cellStyle name="40% - Accent4 45 2 2" xfId="13959" xr:uid="{00000000-0005-0000-0000-00007E360000}"/>
    <cellStyle name="40% - Accent4 45 2 2 2" xfId="13960" xr:uid="{00000000-0005-0000-0000-00007F360000}"/>
    <cellStyle name="40% - Accent4 45 2 3" xfId="13961" xr:uid="{00000000-0005-0000-0000-000080360000}"/>
    <cellStyle name="40% - Accent4 45 3" xfId="13962" xr:uid="{00000000-0005-0000-0000-000081360000}"/>
    <cellStyle name="40% - Accent4 45 3 2" xfId="13963" xr:uid="{00000000-0005-0000-0000-000082360000}"/>
    <cellStyle name="40% - Accent4 45 4" xfId="13964" xr:uid="{00000000-0005-0000-0000-000083360000}"/>
    <cellStyle name="40% - Accent4 46" xfId="13965" xr:uid="{00000000-0005-0000-0000-000084360000}"/>
    <cellStyle name="40% - Accent4 46 2" xfId="13966" xr:uid="{00000000-0005-0000-0000-000085360000}"/>
    <cellStyle name="40% - Accent4 46 2 2" xfId="13967" xr:uid="{00000000-0005-0000-0000-000086360000}"/>
    <cellStyle name="40% - Accent4 46 2 2 2" xfId="13968" xr:uid="{00000000-0005-0000-0000-000087360000}"/>
    <cellStyle name="40% - Accent4 46 2 3" xfId="13969" xr:uid="{00000000-0005-0000-0000-000088360000}"/>
    <cellStyle name="40% - Accent4 46 3" xfId="13970" xr:uid="{00000000-0005-0000-0000-000089360000}"/>
    <cellStyle name="40% - Accent4 46 3 2" xfId="13971" xr:uid="{00000000-0005-0000-0000-00008A360000}"/>
    <cellStyle name="40% - Accent4 46 4" xfId="13972" xr:uid="{00000000-0005-0000-0000-00008B360000}"/>
    <cellStyle name="40% - Accent4 47" xfId="13973" xr:uid="{00000000-0005-0000-0000-00008C360000}"/>
    <cellStyle name="40% - Accent4 47 2" xfId="13974" xr:uid="{00000000-0005-0000-0000-00008D360000}"/>
    <cellStyle name="40% - Accent4 47 2 2" xfId="13975" xr:uid="{00000000-0005-0000-0000-00008E360000}"/>
    <cellStyle name="40% - Accent4 47 2 2 2" xfId="13976" xr:uid="{00000000-0005-0000-0000-00008F360000}"/>
    <cellStyle name="40% - Accent4 47 2 3" xfId="13977" xr:uid="{00000000-0005-0000-0000-000090360000}"/>
    <cellStyle name="40% - Accent4 47 3" xfId="13978" xr:uid="{00000000-0005-0000-0000-000091360000}"/>
    <cellStyle name="40% - Accent4 47 3 2" xfId="13979" xr:uid="{00000000-0005-0000-0000-000092360000}"/>
    <cellStyle name="40% - Accent4 47 4" xfId="13980" xr:uid="{00000000-0005-0000-0000-000093360000}"/>
    <cellStyle name="40% - Accent4 48" xfId="13981" xr:uid="{00000000-0005-0000-0000-000094360000}"/>
    <cellStyle name="40% - Accent4 48 2" xfId="13982" xr:uid="{00000000-0005-0000-0000-000095360000}"/>
    <cellStyle name="40% - Accent4 48 2 2" xfId="13983" xr:uid="{00000000-0005-0000-0000-000096360000}"/>
    <cellStyle name="40% - Accent4 48 2 2 2" xfId="13984" xr:uid="{00000000-0005-0000-0000-000097360000}"/>
    <cellStyle name="40% - Accent4 48 2 3" xfId="13985" xr:uid="{00000000-0005-0000-0000-000098360000}"/>
    <cellStyle name="40% - Accent4 48 3" xfId="13986" xr:uid="{00000000-0005-0000-0000-000099360000}"/>
    <cellStyle name="40% - Accent4 48 3 2" xfId="13987" xr:uid="{00000000-0005-0000-0000-00009A360000}"/>
    <cellStyle name="40% - Accent4 48 4" xfId="13988" xr:uid="{00000000-0005-0000-0000-00009B360000}"/>
    <cellStyle name="40% - Accent4 49" xfId="13989" xr:uid="{00000000-0005-0000-0000-00009C360000}"/>
    <cellStyle name="40% - Accent4 49 2" xfId="13990" xr:uid="{00000000-0005-0000-0000-00009D360000}"/>
    <cellStyle name="40% - Accent4 49 2 2" xfId="13991" xr:uid="{00000000-0005-0000-0000-00009E360000}"/>
    <cellStyle name="40% - Accent4 49 2 2 2" xfId="13992" xr:uid="{00000000-0005-0000-0000-00009F360000}"/>
    <cellStyle name="40% - Accent4 49 2 3" xfId="13993" xr:uid="{00000000-0005-0000-0000-0000A0360000}"/>
    <cellStyle name="40% - Accent4 49 3" xfId="13994" xr:uid="{00000000-0005-0000-0000-0000A1360000}"/>
    <cellStyle name="40% - Accent4 49 3 2" xfId="13995" xr:uid="{00000000-0005-0000-0000-0000A2360000}"/>
    <cellStyle name="40% - Accent4 49 4" xfId="13996" xr:uid="{00000000-0005-0000-0000-0000A3360000}"/>
    <cellStyle name="40% - Accent4 5" xfId="13997" xr:uid="{00000000-0005-0000-0000-0000A4360000}"/>
    <cellStyle name="40% - Accent4 5 2" xfId="13998" xr:uid="{00000000-0005-0000-0000-0000A5360000}"/>
    <cellStyle name="40% - Accent4 5 2 2" xfId="13999" xr:uid="{00000000-0005-0000-0000-0000A6360000}"/>
    <cellStyle name="40% - Accent4 5 2 2 2" xfId="14000" xr:uid="{00000000-0005-0000-0000-0000A7360000}"/>
    <cellStyle name="40% - Accent4 5 2 2 2 2" xfId="14001" xr:uid="{00000000-0005-0000-0000-0000A8360000}"/>
    <cellStyle name="40% - Accent4 5 2 2 2 2 2" xfId="14002" xr:uid="{00000000-0005-0000-0000-0000A9360000}"/>
    <cellStyle name="40% - Accent4 5 2 2 2 3" xfId="14003" xr:uid="{00000000-0005-0000-0000-0000AA360000}"/>
    <cellStyle name="40% - Accent4 5 2 2 3" xfId="14004" xr:uid="{00000000-0005-0000-0000-0000AB360000}"/>
    <cellStyle name="40% - Accent4 5 2 2 3 2" xfId="14005" xr:uid="{00000000-0005-0000-0000-0000AC360000}"/>
    <cellStyle name="40% - Accent4 5 2 2 4" xfId="14006" xr:uid="{00000000-0005-0000-0000-0000AD360000}"/>
    <cellStyle name="40% - Accent4 5 2 3" xfId="14007" xr:uid="{00000000-0005-0000-0000-0000AE360000}"/>
    <cellStyle name="40% - Accent4 5 2 3 2" xfId="14008" xr:uid="{00000000-0005-0000-0000-0000AF360000}"/>
    <cellStyle name="40% - Accent4 5 2 3 2 2" xfId="14009" xr:uid="{00000000-0005-0000-0000-0000B0360000}"/>
    <cellStyle name="40% - Accent4 5 2 3 3" xfId="14010" xr:uid="{00000000-0005-0000-0000-0000B1360000}"/>
    <cellStyle name="40% - Accent4 5 2 4" xfId="14011" xr:uid="{00000000-0005-0000-0000-0000B2360000}"/>
    <cellStyle name="40% - Accent4 5 2 4 2" xfId="14012" xr:uid="{00000000-0005-0000-0000-0000B3360000}"/>
    <cellStyle name="40% - Accent4 5 2 5" xfId="14013" xr:uid="{00000000-0005-0000-0000-0000B4360000}"/>
    <cellStyle name="40% - Accent4 5 2_draft transactions report_052009_rvsd" xfId="14014" xr:uid="{00000000-0005-0000-0000-0000B5360000}"/>
    <cellStyle name="40% - Accent4 5 3" xfId="14015" xr:uid="{00000000-0005-0000-0000-0000B6360000}"/>
    <cellStyle name="40% - Accent4 5 3 2" xfId="14016" xr:uid="{00000000-0005-0000-0000-0000B7360000}"/>
    <cellStyle name="40% - Accent4 5 3 2 2" xfId="14017" xr:uid="{00000000-0005-0000-0000-0000B8360000}"/>
    <cellStyle name="40% - Accent4 5 3 2 2 2" xfId="14018" xr:uid="{00000000-0005-0000-0000-0000B9360000}"/>
    <cellStyle name="40% - Accent4 5 3 2 3" xfId="14019" xr:uid="{00000000-0005-0000-0000-0000BA360000}"/>
    <cellStyle name="40% - Accent4 5 3 3" xfId="14020" xr:uid="{00000000-0005-0000-0000-0000BB360000}"/>
    <cellStyle name="40% - Accent4 5 3 3 2" xfId="14021" xr:uid="{00000000-0005-0000-0000-0000BC360000}"/>
    <cellStyle name="40% - Accent4 5 3 4" xfId="14022" xr:uid="{00000000-0005-0000-0000-0000BD360000}"/>
    <cellStyle name="40% - Accent4 5 4" xfId="14023" xr:uid="{00000000-0005-0000-0000-0000BE360000}"/>
    <cellStyle name="40% - Accent4 5 4 2" xfId="14024" xr:uid="{00000000-0005-0000-0000-0000BF360000}"/>
    <cellStyle name="40% - Accent4 5 4 2 2" xfId="14025" xr:uid="{00000000-0005-0000-0000-0000C0360000}"/>
    <cellStyle name="40% - Accent4 5 4 3" xfId="14026" xr:uid="{00000000-0005-0000-0000-0000C1360000}"/>
    <cellStyle name="40% - Accent4 5 5" xfId="14027" xr:uid="{00000000-0005-0000-0000-0000C2360000}"/>
    <cellStyle name="40% - Accent4 5 5 2" xfId="14028" xr:uid="{00000000-0005-0000-0000-0000C3360000}"/>
    <cellStyle name="40% - Accent4 5 6" xfId="14029" xr:uid="{00000000-0005-0000-0000-0000C4360000}"/>
    <cellStyle name="40% - Accent4 5_draft transactions report_052009_rvsd" xfId="14030" xr:uid="{00000000-0005-0000-0000-0000C5360000}"/>
    <cellStyle name="40% - Accent4 50" xfId="14031" xr:uid="{00000000-0005-0000-0000-0000C6360000}"/>
    <cellStyle name="40% - Accent4 50 2" xfId="14032" xr:uid="{00000000-0005-0000-0000-0000C7360000}"/>
    <cellStyle name="40% - Accent4 50 2 2" xfId="14033" xr:uid="{00000000-0005-0000-0000-0000C8360000}"/>
    <cellStyle name="40% - Accent4 50 2 2 2" xfId="14034" xr:uid="{00000000-0005-0000-0000-0000C9360000}"/>
    <cellStyle name="40% - Accent4 50 2 3" xfId="14035" xr:uid="{00000000-0005-0000-0000-0000CA360000}"/>
    <cellStyle name="40% - Accent4 50 3" xfId="14036" xr:uid="{00000000-0005-0000-0000-0000CB360000}"/>
    <cellStyle name="40% - Accent4 50 3 2" xfId="14037" xr:uid="{00000000-0005-0000-0000-0000CC360000}"/>
    <cellStyle name="40% - Accent4 50 4" xfId="14038" xr:uid="{00000000-0005-0000-0000-0000CD360000}"/>
    <cellStyle name="40% - Accent4 51" xfId="14039" xr:uid="{00000000-0005-0000-0000-0000CE360000}"/>
    <cellStyle name="40% - Accent4 51 2" xfId="14040" xr:uid="{00000000-0005-0000-0000-0000CF360000}"/>
    <cellStyle name="40% - Accent4 51 2 2" xfId="14041" xr:uid="{00000000-0005-0000-0000-0000D0360000}"/>
    <cellStyle name="40% - Accent4 51 2 2 2" xfId="14042" xr:uid="{00000000-0005-0000-0000-0000D1360000}"/>
    <cellStyle name="40% - Accent4 51 2 3" xfId="14043" xr:uid="{00000000-0005-0000-0000-0000D2360000}"/>
    <cellStyle name="40% - Accent4 51 3" xfId="14044" xr:uid="{00000000-0005-0000-0000-0000D3360000}"/>
    <cellStyle name="40% - Accent4 51 3 2" xfId="14045" xr:uid="{00000000-0005-0000-0000-0000D4360000}"/>
    <cellStyle name="40% - Accent4 51 4" xfId="14046" xr:uid="{00000000-0005-0000-0000-0000D5360000}"/>
    <cellStyle name="40% - Accent4 52" xfId="14047" xr:uid="{00000000-0005-0000-0000-0000D6360000}"/>
    <cellStyle name="40% - Accent4 52 2" xfId="14048" xr:uid="{00000000-0005-0000-0000-0000D7360000}"/>
    <cellStyle name="40% - Accent4 52 2 2" xfId="14049" xr:uid="{00000000-0005-0000-0000-0000D8360000}"/>
    <cellStyle name="40% - Accent4 52 2 2 2" xfId="14050" xr:uid="{00000000-0005-0000-0000-0000D9360000}"/>
    <cellStyle name="40% - Accent4 52 2 3" xfId="14051" xr:uid="{00000000-0005-0000-0000-0000DA360000}"/>
    <cellStyle name="40% - Accent4 52 3" xfId="14052" xr:uid="{00000000-0005-0000-0000-0000DB360000}"/>
    <cellStyle name="40% - Accent4 52 3 2" xfId="14053" xr:uid="{00000000-0005-0000-0000-0000DC360000}"/>
    <cellStyle name="40% - Accent4 52 4" xfId="14054" xr:uid="{00000000-0005-0000-0000-0000DD360000}"/>
    <cellStyle name="40% - Accent4 53" xfId="14055" xr:uid="{00000000-0005-0000-0000-0000DE360000}"/>
    <cellStyle name="40% - Accent4 53 2" xfId="14056" xr:uid="{00000000-0005-0000-0000-0000DF360000}"/>
    <cellStyle name="40% - Accent4 53 2 2" xfId="14057" xr:uid="{00000000-0005-0000-0000-0000E0360000}"/>
    <cellStyle name="40% - Accent4 53 2 2 2" xfId="14058" xr:uid="{00000000-0005-0000-0000-0000E1360000}"/>
    <cellStyle name="40% - Accent4 53 2 3" xfId="14059" xr:uid="{00000000-0005-0000-0000-0000E2360000}"/>
    <cellStyle name="40% - Accent4 53 3" xfId="14060" xr:uid="{00000000-0005-0000-0000-0000E3360000}"/>
    <cellStyle name="40% - Accent4 53 3 2" xfId="14061" xr:uid="{00000000-0005-0000-0000-0000E4360000}"/>
    <cellStyle name="40% - Accent4 53 4" xfId="14062" xr:uid="{00000000-0005-0000-0000-0000E5360000}"/>
    <cellStyle name="40% - Accent4 54" xfId="14063" xr:uid="{00000000-0005-0000-0000-0000E6360000}"/>
    <cellStyle name="40% - Accent4 54 2" xfId="14064" xr:uid="{00000000-0005-0000-0000-0000E7360000}"/>
    <cellStyle name="40% - Accent4 54 2 2" xfId="14065" xr:uid="{00000000-0005-0000-0000-0000E8360000}"/>
    <cellStyle name="40% - Accent4 54 2 2 2" xfId="14066" xr:uid="{00000000-0005-0000-0000-0000E9360000}"/>
    <cellStyle name="40% - Accent4 54 2 3" xfId="14067" xr:uid="{00000000-0005-0000-0000-0000EA360000}"/>
    <cellStyle name="40% - Accent4 54 3" xfId="14068" xr:uid="{00000000-0005-0000-0000-0000EB360000}"/>
    <cellStyle name="40% - Accent4 54 3 2" xfId="14069" xr:uid="{00000000-0005-0000-0000-0000EC360000}"/>
    <cellStyle name="40% - Accent4 54 4" xfId="14070" xr:uid="{00000000-0005-0000-0000-0000ED360000}"/>
    <cellStyle name="40% - Accent4 55" xfId="14071" xr:uid="{00000000-0005-0000-0000-0000EE360000}"/>
    <cellStyle name="40% - Accent4 55 2" xfId="14072" xr:uid="{00000000-0005-0000-0000-0000EF360000}"/>
    <cellStyle name="40% - Accent4 55 2 2" xfId="14073" xr:uid="{00000000-0005-0000-0000-0000F0360000}"/>
    <cellStyle name="40% - Accent4 55 2 2 2" xfId="14074" xr:uid="{00000000-0005-0000-0000-0000F1360000}"/>
    <cellStyle name="40% - Accent4 55 2 3" xfId="14075" xr:uid="{00000000-0005-0000-0000-0000F2360000}"/>
    <cellStyle name="40% - Accent4 55 3" xfId="14076" xr:uid="{00000000-0005-0000-0000-0000F3360000}"/>
    <cellStyle name="40% - Accent4 55 3 2" xfId="14077" xr:uid="{00000000-0005-0000-0000-0000F4360000}"/>
    <cellStyle name="40% - Accent4 55 4" xfId="14078" xr:uid="{00000000-0005-0000-0000-0000F5360000}"/>
    <cellStyle name="40% - Accent4 56" xfId="14079" xr:uid="{00000000-0005-0000-0000-0000F6360000}"/>
    <cellStyle name="40% - Accent4 56 2" xfId="14080" xr:uid="{00000000-0005-0000-0000-0000F7360000}"/>
    <cellStyle name="40% - Accent4 56 2 2" xfId="14081" xr:uid="{00000000-0005-0000-0000-0000F8360000}"/>
    <cellStyle name="40% - Accent4 56 2 2 2" xfId="14082" xr:uid="{00000000-0005-0000-0000-0000F9360000}"/>
    <cellStyle name="40% - Accent4 56 2 3" xfId="14083" xr:uid="{00000000-0005-0000-0000-0000FA360000}"/>
    <cellStyle name="40% - Accent4 56 3" xfId="14084" xr:uid="{00000000-0005-0000-0000-0000FB360000}"/>
    <cellStyle name="40% - Accent4 56 3 2" xfId="14085" xr:uid="{00000000-0005-0000-0000-0000FC360000}"/>
    <cellStyle name="40% - Accent4 56 4" xfId="14086" xr:uid="{00000000-0005-0000-0000-0000FD360000}"/>
    <cellStyle name="40% - Accent4 57" xfId="14087" xr:uid="{00000000-0005-0000-0000-0000FE360000}"/>
    <cellStyle name="40% - Accent4 57 2" xfId="14088" xr:uid="{00000000-0005-0000-0000-0000FF360000}"/>
    <cellStyle name="40% - Accent4 57 2 2" xfId="14089" xr:uid="{00000000-0005-0000-0000-000000370000}"/>
    <cellStyle name="40% - Accent4 57 2 2 2" xfId="14090" xr:uid="{00000000-0005-0000-0000-000001370000}"/>
    <cellStyle name="40% - Accent4 57 2 3" xfId="14091" xr:uid="{00000000-0005-0000-0000-000002370000}"/>
    <cellStyle name="40% - Accent4 57 3" xfId="14092" xr:uid="{00000000-0005-0000-0000-000003370000}"/>
    <cellStyle name="40% - Accent4 57 3 2" xfId="14093" xr:uid="{00000000-0005-0000-0000-000004370000}"/>
    <cellStyle name="40% - Accent4 57 4" xfId="14094" xr:uid="{00000000-0005-0000-0000-000005370000}"/>
    <cellStyle name="40% - Accent4 58" xfId="14095" xr:uid="{00000000-0005-0000-0000-000006370000}"/>
    <cellStyle name="40% - Accent4 58 2" xfId="14096" xr:uid="{00000000-0005-0000-0000-000007370000}"/>
    <cellStyle name="40% - Accent4 58 2 2" xfId="14097" xr:uid="{00000000-0005-0000-0000-000008370000}"/>
    <cellStyle name="40% - Accent4 58 2 2 2" xfId="14098" xr:uid="{00000000-0005-0000-0000-000009370000}"/>
    <cellStyle name="40% - Accent4 58 2 3" xfId="14099" xr:uid="{00000000-0005-0000-0000-00000A370000}"/>
    <cellStyle name="40% - Accent4 58 3" xfId="14100" xr:uid="{00000000-0005-0000-0000-00000B370000}"/>
    <cellStyle name="40% - Accent4 58 3 2" xfId="14101" xr:uid="{00000000-0005-0000-0000-00000C370000}"/>
    <cellStyle name="40% - Accent4 58 4" xfId="14102" xr:uid="{00000000-0005-0000-0000-00000D370000}"/>
    <cellStyle name="40% - Accent4 59" xfId="14103" xr:uid="{00000000-0005-0000-0000-00000E370000}"/>
    <cellStyle name="40% - Accent4 59 2" xfId="14104" xr:uid="{00000000-0005-0000-0000-00000F370000}"/>
    <cellStyle name="40% - Accent4 59 2 2" xfId="14105" xr:uid="{00000000-0005-0000-0000-000010370000}"/>
    <cellStyle name="40% - Accent4 59 2 2 2" xfId="14106" xr:uid="{00000000-0005-0000-0000-000011370000}"/>
    <cellStyle name="40% - Accent4 59 2 3" xfId="14107" xr:uid="{00000000-0005-0000-0000-000012370000}"/>
    <cellStyle name="40% - Accent4 59 3" xfId="14108" xr:uid="{00000000-0005-0000-0000-000013370000}"/>
    <cellStyle name="40% - Accent4 59 3 2" xfId="14109" xr:uid="{00000000-0005-0000-0000-000014370000}"/>
    <cellStyle name="40% - Accent4 59 4" xfId="14110" xr:uid="{00000000-0005-0000-0000-000015370000}"/>
    <cellStyle name="40% - Accent4 6" xfId="14111" xr:uid="{00000000-0005-0000-0000-000016370000}"/>
    <cellStyle name="40% - Accent4 6 2" xfId="14112" xr:uid="{00000000-0005-0000-0000-000017370000}"/>
    <cellStyle name="40% - Accent4 6 2 2" xfId="14113" xr:uid="{00000000-0005-0000-0000-000018370000}"/>
    <cellStyle name="40% - Accent4 6 2 2 2" xfId="14114" xr:uid="{00000000-0005-0000-0000-000019370000}"/>
    <cellStyle name="40% - Accent4 6 2 2 2 2" xfId="14115" xr:uid="{00000000-0005-0000-0000-00001A370000}"/>
    <cellStyle name="40% - Accent4 6 2 2 2 2 2" xfId="14116" xr:uid="{00000000-0005-0000-0000-00001B370000}"/>
    <cellStyle name="40% - Accent4 6 2 2 2 3" xfId="14117" xr:uid="{00000000-0005-0000-0000-00001C370000}"/>
    <cellStyle name="40% - Accent4 6 2 2 3" xfId="14118" xr:uid="{00000000-0005-0000-0000-00001D370000}"/>
    <cellStyle name="40% - Accent4 6 2 2 3 2" xfId="14119" xr:uid="{00000000-0005-0000-0000-00001E370000}"/>
    <cellStyle name="40% - Accent4 6 2 2 4" xfId="14120" xr:uid="{00000000-0005-0000-0000-00001F370000}"/>
    <cellStyle name="40% - Accent4 6 2 3" xfId="14121" xr:uid="{00000000-0005-0000-0000-000020370000}"/>
    <cellStyle name="40% - Accent4 6 2 3 2" xfId="14122" xr:uid="{00000000-0005-0000-0000-000021370000}"/>
    <cellStyle name="40% - Accent4 6 2 3 2 2" xfId="14123" xr:uid="{00000000-0005-0000-0000-000022370000}"/>
    <cellStyle name="40% - Accent4 6 2 3 3" xfId="14124" xr:uid="{00000000-0005-0000-0000-000023370000}"/>
    <cellStyle name="40% - Accent4 6 2 4" xfId="14125" xr:uid="{00000000-0005-0000-0000-000024370000}"/>
    <cellStyle name="40% - Accent4 6 2 4 2" xfId="14126" xr:uid="{00000000-0005-0000-0000-000025370000}"/>
    <cellStyle name="40% - Accent4 6 2 5" xfId="14127" xr:uid="{00000000-0005-0000-0000-000026370000}"/>
    <cellStyle name="40% - Accent4 6 2_draft transactions report_052009_rvsd" xfId="14128" xr:uid="{00000000-0005-0000-0000-000027370000}"/>
    <cellStyle name="40% - Accent4 6 3" xfId="14129" xr:uid="{00000000-0005-0000-0000-000028370000}"/>
    <cellStyle name="40% - Accent4 6 3 2" xfId="14130" xr:uid="{00000000-0005-0000-0000-000029370000}"/>
    <cellStyle name="40% - Accent4 6 3 2 2" xfId="14131" xr:uid="{00000000-0005-0000-0000-00002A370000}"/>
    <cellStyle name="40% - Accent4 6 3 2 2 2" xfId="14132" xr:uid="{00000000-0005-0000-0000-00002B370000}"/>
    <cellStyle name="40% - Accent4 6 3 2 3" xfId="14133" xr:uid="{00000000-0005-0000-0000-00002C370000}"/>
    <cellStyle name="40% - Accent4 6 3 3" xfId="14134" xr:uid="{00000000-0005-0000-0000-00002D370000}"/>
    <cellStyle name="40% - Accent4 6 3 3 2" xfId="14135" xr:uid="{00000000-0005-0000-0000-00002E370000}"/>
    <cellStyle name="40% - Accent4 6 3 4" xfId="14136" xr:uid="{00000000-0005-0000-0000-00002F370000}"/>
    <cellStyle name="40% - Accent4 6 4" xfId="14137" xr:uid="{00000000-0005-0000-0000-000030370000}"/>
    <cellStyle name="40% - Accent4 6 4 2" xfId="14138" xr:uid="{00000000-0005-0000-0000-000031370000}"/>
    <cellStyle name="40% - Accent4 6 4 2 2" xfId="14139" xr:uid="{00000000-0005-0000-0000-000032370000}"/>
    <cellStyle name="40% - Accent4 6 4 3" xfId="14140" xr:uid="{00000000-0005-0000-0000-000033370000}"/>
    <cellStyle name="40% - Accent4 6 5" xfId="14141" xr:uid="{00000000-0005-0000-0000-000034370000}"/>
    <cellStyle name="40% - Accent4 6 5 2" xfId="14142" xr:uid="{00000000-0005-0000-0000-000035370000}"/>
    <cellStyle name="40% - Accent4 6 6" xfId="14143" xr:uid="{00000000-0005-0000-0000-000036370000}"/>
    <cellStyle name="40% - Accent4 6_draft transactions report_052009_rvsd" xfId="14144" xr:uid="{00000000-0005-0000-0000-000037370000}"/>
    <cellStyle name="40% - Accent4 60" xfId="14145" xr:uid="{00000000-0005-0000-0000-000038370000}"/>
    <cellStyle name="40% - Accent4 60 2" xfId="14146" xr:uid="{00000000-0005-0000-0000-000039370000}"/>
    <cellStyle name="40% - Accent4 60 2 2" xfId="14147" xr:uid="{00000000-0005-0000-0000-00003A370000}"/>
    <cellStyle name="40% - Accent4 60 2 2 2" xfId="14148" xr:uid="{00000000-0005-0000-0000-00003B370000}"/>
    <cellStyle name="40% - Accent4 60 2 3" xfId="14149" xr:uid="{00000000-0005-0000-0000-00003C370000}"/>
    <cellStyle name="40% - Accent4 60 3" xfId="14150" xr:uid="{00000000-0005-0000-0000-00003D370000}"/>
    <cellStyle name="40% - Accent4 60 3 2" xfId="14151" xr:uid="{00000000-0005-0000-0000-00003E370000}"/>
    <cellStyle name="40% - Accent4 60 4" xfId="14152" xr:uid="{00000000-0005-0000-0000-00003F370000}"/>
    <cellStyle name="40% - Accent4 61" xfId="14153" xr:uid="{00000000-0005-0000-0000-000040370000}"/>
    <cellStyle name="40% - Accent4 61 2" xfId="14154" xr:uid="{00000000-0005-0000-0000-000041370000}"/>
    <cellStyle name="40% - Accent4 61 2 2" xfId="14155" xr:uid="{00000000-0005-0000-0000-000042370000}"/>
    <cellStyle name="40% - Accent4 61 2 2 2" xfId="14156" xr:uid="{00000000-0005-0000-0000-000043370000}"/>
    <cellStyle name="40% - Accent4 61 2 3" xfId="14157" xr:uid="{00000000-0005-0000-0000-000044370000}"/>
    <cellStyle name="40% - Accent4 61 3" xfId="14158" xr:uid="{00000000-0005-0000-0000-000045370000}"/>
    <cellStyle name="40% - Accent4 61 3 2" xfId="14159" xr:uid="{00000000-0005-0000-0000-000046370000}"/>
    <cellStyle name="40% - Accent4 61 4" xfId="14160" xr:uid="{00000000-0005-0000-0000-000047370000}"/>
    <cellStyle name="40% - Accent4 62" xfId="14161" xr:uid="{00000000-0005-0000-0000-000048370000}"/>
    <cellStyle name="40% - Accent4 62 2" xfId="14162" xr:uid="{00000000-0005-0000-0000-000049370000}"/>
    <cellStyle name="40% - Accent4 62 2 2" xfId="14163" xr:uid="{00000000-0005-0000-0000-00004A370000}"/>
    <cellStyle name="40% - Accent4 62 2 2 2" xfId="14164" xr:uid="{00000000-0005-0000-0000-00004B370000}"/>
    <cellStyle name="40% - Accent4 62 2 3" xfId="14165" xr:uid="{00000000-0005-0000-0000-00004C370000}"/>
    <cellStyle name="40% - Accent4 62 3" xfId="14166" xr:uid="{00000000-0005-0000-0000-00004D370000}"/>
    <cellStyle name="40% - Accent4 62 3 2" xfId="14167" xr:uid="{00000000-0005-0000-0000-00004E370000}"/>
    <cellStyle name="40% - Accent4 62 4" xfId="14168" xr:uid="{00000000-0005-0000-0000-00004F370000}"/>
    <cellStyle name="40% - Accent4 63" xfId="14169" xr:uid="{00000000-0005-0000-0000-000050370000}"/>
    <cellStyle name="40% - Accent4 63 2" xfId="14170" xr:uid="{00000000-0005-0000-0000-000051370000}"/>
    <cellStyle name="40% - Accent4 63 2 2" xfId="14171" xr:uid="{00000000-0005-0000-0000-000052370000}"/>
    <cellStyle name="40% - Accent4 63 2 2 2" xfId="14172" xr:uid="{00000000-0005-0000-0000-000053370000}"/>
    <cellStyle name="40% - Accent4 63 2 3" xfId="14173" xr:uid="{00000000-0005-0000-0000-000054370000}"/>
    <cellStyle name="40% - Accent4 63 3" xfId="14174" xr:uid="{00000000-0005-0000-0000-000055370000}"/>
    <cellStyle name="40% - Accent4 63 3 2" xfId="14175" xr:uid="{00000000-0005-0000-0000-000056370000}"/>
    <cellStyle name="40% - Accent4 63 4" xfId="14176" xr:uid="{00000000-0005-0000-0000-000057370000}"/>
    <cellStyle name="40% - Accent4 64" xfId="14177" xr:uid="{00000000-0005-0000-0000-000058370000}"/>
    <cellStyle name="40% - Accent4 64 2" xfId="14178" xr:uid="{00000000-0005-0000-0000-000059370000}"/>
    <cellStyle name="40% - Accent4 64 2 2" xfId="14179" xr:uid="{00000000-0005-0000-0000-00005A370000}"/>
    <cellStyle name="40% - Accent4 64 2 2 2" xfId="14180" xr:uid="{00000000-0005-0000-0000-00005B370000}"/>
    <cellStyle name="40% - Accent4 64 2 3" xfId="14181" xr:uid="{00000000-0005-0000-0000-00005C370000}"/>
    <cellStyle name="40% - Accent4 64 3" xfId="14182" xr:uid="{00000000-0005-0000-0000-00005D370000}"/>
    <cellStyle name="40% - Accent4 64 3 2" xfId="14183" xr:uid="{00000000-0005-0000-0000-00005E370000}"/>
    <cellStyle name="40% - Accent4 64 4" xfId="14184" xr:uid="{00000000-0005-0000-0000-00005F370000}"/>
    <cellStyle name="40% - Accent4 65" xfId="14185" xr:uid="{00000000-0005-0000-0000-000060370000}"/>
    <cellStyle name="40% - Accent4 65 2" xfId="14186" xr:uid="{00000000-0005-0000-0000-000061370000}"/>
    <cellStyle name="40% - Accent4 65 2 2" xfId="14187" xr:uid="{00000000-0005-0000-0000-000062370000}"/>
    <cellStyle name="40% - Accent4 65 2 2 2" xfId="14188" xr:uid="{00000000-0005-0000-0000-000063370000}"/>
    <cellStyle name="40% - Accent4 65 2 3" xfId="14189" xr:uid="{00000000-0005-0000-0000-000064370000}"/>
    <cellStyle name="40% - Accent4 65 3" xfId="14190" xr:uid="{00000000-0005-0000-0000-000065370000}"/>
    <cellStyle name="40% - Accent4 65 3 2" xfId="14191" xr:uid="{00000000-0005-0000-0000-000066370000}"/>
    <cellStyle name="40% - Accent4 65 4" xfId="14192" xr:uid="{00000000-0005-0000-0000-000067370000}"/>
    <cellStyle name="40% - Accent4 66" xfId="14193" xr:uid="{00000000-0005-0000-0000-000068370000}"/>
    <cellStyle name="40% - Accent4 66 2" xfId="14194" xr:uid="{00000000-0005-0000-0000-000069370000}"/>
    <cellStyle name="40% - Accent4 66 2 2" xfId="14195" xr:uid="{00000000-0005-0000-0000-00006A370000}"/>
    <cellStyle name="40% - Accent4 66 2 2 2" xfId="14196" xr:uid="{00000000-0005-0000-0000-00006B370000}"/>
    <cellStyle name="40% - Accent4 66 2 3" xfId="14197" xr:uid="{00000000-0005-0000-0000-00006C370000}"/>
    <cellStyle name="40% - Accent4 66 3" xfId="14198" xr:uid="{00000000-0005-0000-0000-00006D370000}"/>
    <cellStyle name="40% - Accent4 66 3 2" xfId="14199" xr:uid="{00000000-0005-0000-0000-00006E370000}"/>
    <cellStyle name="40% - Accent4 66 4" xfId="14200" xr:uid="{00000000-0005-0000-0000-00006F370000}"/>
    <cellStyle name="40% - Accent4 67" xfId="14201" xr:uid="{00000000-0005-0000-0000-000070370000}"/>
    <cellStyle name="40% - Accent4 67 2" xfId="14202" xr:uid="{00000000-0005-0000-0000-000071370000}"/>
    <cellStyle name="40% - Accent4 67 2 2" xfId="14203" xr:uid="{00000000-0005-0000-0000-000072370000}"/>
    <cellStyle name="40% - Accent4 67 2 2 2" xfId="14204" xr:uid="{00000000-0005-0000-0000-000073370000}"/>
    <cellStyle name="40% - Accent4 67 2 3" xfId="14205" xr:uid="{00000000-0005-0000-0000-000074370000}"/>
    <cellStyle name="40% - Accent4 67 3" xfId="14206" xr:uid="{00000000-0005-0000-0000-000075370000}"/>
    <cellStyle name="40% - Accent4 67 3 2" xfId="14207" xr:uid="{00000000-0005-0000-0000-000076370000}"/>
    <cellStyle name="40% - Accent4 67 4" xfId="14208" xr:uid="{00000000-0005-0000-0000-000077370000}"/>
    <cellStyle name="40% - Accent4 68" xfId="14209" xr:uid="{00000000-0005-0000-0000-000078370000}"/>
    <cellStyle name="40% - Accent4 68 2" xfId="14210" xr:uid="{00000000-0005-0000-0000-000079370000}"/>
    <cellStyle name="40% - Accent4 68 2 2" xfId="14211" xr:uid="{00000000-0005-0000-0000-00007A370000}"/>
    <cellStyle name="40% - Accent4 68 2 2 2" xfId="14212" xr:uid="{00000000-0005-0000-0000-00007B370000}"/>
    <cellStyle name="40% - Accent4 68 2 3" xfId="14213" xr:uid="{00000000-0005-0000-0000-00007C370000}"/>
    <cellStyle name="40% - Accent4 68 3" xfId="14214" xr:uid="{00000000-0005-0000-0000-00007D370000}"/>
    <cellStyle name="40% - Accent4 68 3 2" xfId="14215" xr:uid="{00000000-0005-0000-0000-00007E370000}"/>
    <cellStyle name="40% - Accent4 68 4" xfId="14216" xr:uid="{00000000-0005-0000-0000-00007F370000}"/>
    <cellStyle name="40% - Accent4 69" xfId="14217" xr:uid="{00000000-0005-0000-0000-000080370000}"/>
    <cellStyle name="40% - Accent4 69 2" xfId="14218" xr:uid="{00000000-0005-0000-0000-000081370000}"/>
    <cellStyle name="40% - Accent4 69 2 2" xfId="14219" xr:uid="{00000000-0005-0000-0000-000082370000}"/>
    <cellStyle name="40% - Accent4 69 2 2 2" xfId="14220" xr:uid="{00000000-0005-0000-0000-000083370000}"/>
    <cellStyle name="40% - Accent4 69 2 3" xfId="14221" xr:uid="{00000000-0005-0000-0000-000084370000}"/>
    <cellStyle name="40% - Accent4 69 3" xfId="14222" xr:uid="{00000000-0005-0000-0000-000085370000}"/>
    <cellStyle name="40% - Accent4 69 3 2" xfId="14223" xr:uid="{00000000-0005-0000-0000-000086370000}"/>
    <cellStyle name="40% - Accent4 69 4" xfId="14224" xr:uid="{00000000-0005-0000-0000-000087370000}"/>
    <cellStyle name="40% - Accent4 7" xfId="14225" xr:uid="{00000000-0005-0000-0000-000088370000}"/>
    <cellStyle name="40% - Accent4 7 2" xfId="14226" xr:uid="{00000000-0005-0000-0000-000089370000}"/>
    <cellStyle name="40% - Accent4 7 2 2" xfId="14227" xr:uid="{00000000-0005-0000-0000-00008A370000}"/>
    <cellStyle name="40% - Accent4 7 2 2 2" xfId="14228" xr:uid="{00000000-0005-0000-0000-00008B370000}"/>
    <cellStyle name="40% - Accent4 7 2 2 2 2" xfId="14229" xr:uid="{00000000-0005-0000-0000-00008C370000}"/>
    <cellStyle name="40% - Accent4 7 2 2 2 2 2" xfId="14230" xr:uid="{00000000-0005-0000-0000-00008D370000}"/>
    <cellStyle name="40% - Accent4 7 2 2 2 3" xfId="14231" xr:uid="{00000000-0005-0000-0000-00008E370000}"/>
    <cellStyle name="40% - Accent4 7 2 2 3" xfId="14232" xr:uid="{00000000-0005-0000-0000-00008F370000}"/>
    <cellStyle name="40% - Accent4 7 2 2 3 2" xfId="14233" xr:uid="{00000000-0005-0000-0000-000090370000}"/>
    <cellStyle name="40% - Accent4 7 2 2 4" xfId="14234" xr:uid="{00000000-0005-0000-0000-000091370000}"/>
    <cellStyle name="40% - Accent4 7 2 3" xfId="14235" xr:uid="{00000000-0005-0000-0000-000092370000}"/>
    <cellStyle name="40% - Accent4 7 2 3 2" xfId="14236" xr:uid="{00000000-0005-0000-0000-000093370000}"/>
    <cellStyle name="40% - Accent4 7 2 3 2 2" xfId="14237" xr:uid="{00000000-0005-0000-0000-000094370000}"/>
    <cellStyle name="40% - Accent4 7 2 3 3" xfId="14238" xr:uid="{00000000-0005-0000-0000-000095370000}"/>
    <cellStyle name="40% - Accent4 7 2 4" xfId="14239" xr:uid="{00000000-0005-0000-0000-000096370000}"/>
    <cellStyle name="40% - Accent4 7 2 4 2" xfId="14240" xr:uid="{00000000-0005-0000-0000-000097370000}"/>
    <cellStyle name="40% - Accent4 7 2 5" xfId="14241" xr:uid="{00000000-0005-0000-0000-000098370000}"/>
    <cellStyle name="40% - Accent4 7 2_draft transactions report_052009_rvsd" xfId="14242" xr:uid="{00000000-0005-0000-0000-000099370000}"/>
    <cellStyle name="40% - Accent4 7 3" xfId="14243" xr:uid="{00000000-0005-0000-0000-00009A370000}"/>
    <cellStyle name="40% - Accent4 7 3 2" xfId="14244" xr:uid="{00000000-0005-0000-0000-00009B370000}"/>
    <cellStyle name="40% - Accent4 7 3 2 2" xfId="14245" xr:uid="{00000000-0005-0000-0000-00009C370000}"/>
    <cellStyle name="40% - Accent4 7 3 2 2 2" xfId="14246" xr:uid="{00000000-0005-0000-0000-00009D370000}"/>
    <cellStyle name="40% - Accent4 7 3 2 3" xfId="14247" xr:uid="{00000000-0005-0000-0000-00009E370000}"/>
    <cellStyle name="40% - Accent4 7 3 3" xfId="14248" xr:uid="{00000000-0005-0000-0000-00009F370000}"/>
    <cellStyle name="40% - Accent4 7 3 3 2" xfId="14249" xr:uid="{00000000-0005-0000-0000-0000A0370000}"/>
    <cellStyle name="40% - Accent4 7 3 4" xfId="14250" xr:uid="{00000000-0005-0000-0000-0000A1370000}"/>
    <cellStyle name="40% - Accent4 7 4" xfId="14251" xr:uid="{00000000-0005-0000-0000-0000A2370000}"/>
    <cellStyle name="40% - Accent4 7 4 2" xfId="14252" xr:uid="{00000000-0005-0000-0000-0000A3370000}"/>
    <cellStyle name="40% - Accent4 7 4 2 2" xfId="14253" xr:uid="{00000000-0005-0000-0000-0000A4370000}"/>
    <cellStyle name="40% - Accent4 7 4 3" xfId="14254" xr:uid="{00000000-0005-0000-0000-0000A5370000}"/>
    <cellStyle name="40% - Accent4 7 5" xfId="14255" xr:uid="{00000000-0005-0000-0000-0000A6370000}"/>
    <cellStyle name="40% - Accent4 7 5 2" xfId="14256" xr:uid="{00000000-0005-0000-0000-0000A7370000}"/>
    <cellStyle name="40% - Accent4 7 6" xfId="14257" xr:uid="{00000000-0005-0000-0000-0000A8370000}"/>
    <cellStyle name="40% - Accent4 7_draft transactions report_052009_rvsd" xfId="14258" xr:uid="{00000000-0005-0000-0000-0000A9370000}"/>
    <cellStyle name="40% - Accent4 70" xfId="14259" xr:uid="{00000000-0005-0000-0000-0000AA370000}"/>
    <cellStyle name="40% - Accent4 70 2" xfId="14260" xr:uid="{00000000-0005-0000-0000-0000AB370000}"/>
    <cellStyle name="40% - Accent4 70 2 2" xfId="14261" xr:uid="{00000000-0005-0000-0000-0000AC370000}"/>
    <cellStyle name="40% - Accent4 70 2 2 2" xfId="14262" xr:uid="{00000000-0005-0000-0000-0000AD370000}"/>
    <cellStyle name="40% - Accent4 70 2 3" xfId="14263" xr:uid="{00000000-0005-0000-0000-0000AE370000}"/>
    <cellStyle name="40% - Accent4 70 3" xfId="14264" xr:uid="{00000000-0005-0000-0000-0000AF370000}"/>
    <cellStyle name="40% - Accent4 70 3 2" xfId="14265" xr:uid="{00000000-0005-0000-0000-0000B0370000}"/>
    <cellStyle name="40% - Accent4 70 4" xfId="14266" xr:uid="{00000000-0005-0000-0000-0000B1370000}"/>
    <cellStyle name="40% - Accent4 71" xfId="14267" xr:uid="{00000000-0005-0000-0000-0000B2370000}"/>
    <cellStyle name="40% - Accent4 71 2" xfId="14268" xr:uid="{00000000-0005-0000-0000-0000B3370000}"/>
    <cellStyle name="40% - Accent4 71 2 2" xfId="14269" xr:uid="{00000000-0005-0000-0000-0000B4370000}"/>
    <cellStyle name="40% - Accent4 71 2 2 2" xfId="14270" xr:uid="{00000000-0005-0000-0000-0000B5370000}"/>
    <cellStyle name="40% - Accent4 71 2 3" xfId="14271" xr:uid="{00000000-0005-0000-0000-0000B6370000}"/>
    <cellStyle name="40% - Accent4 71 3" xfId="14272" xr:uid="{00000000-0005-0000-0000-0000B7370000}"/>
    <cellStyle name="40% - Accent4 71 3 2" xfId="14273" xr:uid="{00000000-0005-0000-0000-0000B8370000}"/>
    <cellStyle name="40% - Accent4 71 4" xfId="14274" xr:uid="{00000000-0005-0000-0000-0000B9370000}"/>
    <cellStyle name="40% - Accent4 72" xfId="14275" xr:uid="{00000000-0005-0000-0000-0000BA370000}"/>
    <cellStyle name="40% - Accent4 72 2" xfId="14276" xr:uid="{00000000-0005-0000-0000-0000BB370000}"/>
    <cellStyle name="40% - Accent4 72 2 2" xfId="14277" xr:uid="{00000000-0005-0000-0000-0000BC370000}"/>
    <cellStyle name="40% - Accent4 72 2 2 2" xfId="14278" xr:uid="{00000000-0005-0000-0000-0000BD370000}"/>
    <cellStyle name="40% - Accent4 72 2 3" xfId="14279" xr:uid="{00000000-0005-0000-0000-0000BE370000}"/>
    <cellStyle name="40% - Accent4 72 3" xfId="14280" xr:uid="{00000000-0005-0000-0000-0000BF370000}"/>
    <cellStyle name="40% - Accent4 72 3 2" xfId="14281" xr:uid="{00000000-0005-0000-0000-0000C0370000}"/>
    <cellStyle name="40% - Accent4 72 4" xfId="14282" xr:uid="{00000000-0005-0000-0000-0000C1370000}"/>
    <cellStyle name="40% - Accent4 73" xfId="14283" xr:uid="{00000000-0005-0000-0000-0000C2370000}"/>
    <cellStyle name="40% - Accent4 73 2" xfId="14284" xr:uid="{00000000-0005-0000-0000-0000C3370000}"/>
    <cellStyle name="40% - Accent4 73 2 2" xfId="14285" xr:uid="{00000000-0005-0000-0000-0000C4370000}"/>
    <cellStyle name="40% - Accent4 73 2 2 2" xfId="14286" xr:uid="{00000000-0005-0000-0000-0000C5370000}"/>
    <cellStyle name="40% - Accent4 73 2 3" xfId="14287" xr:uid="{00000000-0005-0000-0000-0000C6370000}"/>
    <cellStyle name="40% - Accent4 73 3" xfId="14288" xr:uid="{00000000-0005-0000-0000-0000C7370000}"/>
    <cellStyle name="40% - Accent4 73 3 2" xfId="14289" xr:uid="{00000000-0005-0000-0000-0000C8370000}"/>
    <cellStyle name="40% - Accent4 73 4" xfId="14290" xr:uid="{00000000-0005-0000-0000-0000C9370000}"/>
    <cellStyle name="40% - Accent4 74" xfId="14291" xr:uid="{00000000-0005-0000-0000-0000CA370000}"/>
    <cellStyle name="40% - Accent4 74 2" xfId="14292" xr:uid="{00000000-0005-0000-0000-0000CB370000}"/>
    <cellStyle name="40% - Accent4 74 2 2" xfId="14293" xr:uid="{00000000-0005-0000-0000-0000CC370000}"/>
    <cellStyle name="40% - Accent4 74 2 2 2" xfId="14294" xr:uid="{00000000-0005-0000-0000-0000CD370000}"/>
    <cellStyle name="40% - Accent4 74 2 3" xfId="14295" xr:uid="{00000000-0005-0000-0000-0000CE370000}"/>
    <cellStyle name="40% - Accent4 74 3" xfId="14296" xr:uid="{00000000-0005-0000-0000-0000CF370000}"/>
    <cellStyle name="40% - Accent4 74 3 2" xfId="14297" xr:uid="{00000000-0005-0000-0000-0000D0370000}"/>
    <cellStyle name="40% - Accent4 74 4" xfId="14298" xr:uid="{00000000-0005-0000-0000-0000D1370000}"/>
    <cellStyle name="40% - Accent4 75" xfId="14299" xr:uid="{00000000-0005-0000-0000-0000D2370000}"/>
    <cellStyle name="40% - Accent4 75 2" xfId="14300" xr:uid="{00000000-0005-0000-0000-0000D3370000}"/>
    <cellStyle name="40% - Accent4 75 2 2" xfId="14301" xr:uid="{00000000-0005-0000-0000-0000D4370000}"/>
    <cellStyle name="40% - Accent4 75 2 2 2" xfId="14302" xr:uid="{00000000-0005-0000-0000-0000D5370000}"/>
    <cellStyle name="40% - Accent4 75 2 3" xfId="14303" xr:uid="{00000000-0005-0000-0000-0000D6370000}"/>
    <cellStyle name="40% - Accent4 75 3" xfId="14304" xr:uid="{00000000-0005-0000-0000-0000D7370000}"/>
    <cellStyle name="40% - Accent4 75 3 2" xfId="14305" xr:uid="{00000000-0005-0000-0000-0000D8370000}"/>
    <cellStyle name="40% - Accent4 75 4" xfId="14306" xr:uid="{00000000-0005-0000-0000-0000D9370000}"/>
    <cellStyle name="40% - Accent4 76" xfId="14307" xr:uid="{00000000-0005-0000-0000-0000DA370000}"/>
    <cellStyle name="40% - Accent4 76 2" xfId="14308" xr:uid="{00000000-0005-0000-0000-0000DB370000}"/>
    <cellStyle name="40% - Accent4 76 2 2" xfId="14309" xr:uid="{00000000-0005-0000-0000-0000DC370000}"/>
    <cellStyle name="40% - Accent4 76 2 2 2" xfId="14310" xr:uid="{00000000-0005-0000-0000-0000DD370000}"/>
    <cellStyle name="40% - Accent4 76 2 3" xfId="14311" xr:uid="{00000000-0005-0000-0000-0000DE370000}"/>
    <cellStyle name="40% - Accent4 76 3" xfId="14312" xr:uid="{00000000-0005-0000-0000-0000DF370000}"/>
    <cellStyle name="40% - Accent4 76 3 2" xfId="14313" xr:uid="{00000000-0005-0000-0000-0000E0370000}"/>
    <cellStyle name="40% - Accent4 76 4" xfId="14314" xr:uid="{00000000-0005-0000-0000-0000E1370000}"/>
    <cellStyle name="40% - Accent4 77" xfId="14315" xr:uid="{00000000-0005-0000-0000-0000E2370000}"/>
    <cellStyle name="40% - Accent4 77 2" xfId="14316" xr:uid="{00000000-0005-0000-0000-0000E3370000}"/>
    <cellStyle name="40% - Accent4 77 2 2" xfId="14317" xr:uid="{00000000-0005-0000-0000-0000E4370000}"/>
    <cellStyle name="40% - Accent4 77 2 2 2" xfId="14318" xr:uid="{00000000-0005-0000-0000-0000E5370000}"/>
    <cellStyle name="40% - Accent4 77 2 3" xfId="14319" xr:uid="{00000000-0005-0000-0000-0000E6370000}"/>
    <cellStyle name="40% - Accent4 77 3" xfId="14320" xr:uid="{00000000-0005-0000-0000-0000E7370000}"/>
    <cellStyle name="40% - Accent4 77 3 2" xfId="14321" xr:uid="{00000000-0005-0000-0000-0000E8370000}"/>
    <cellStyle name="40% - Accent4 77 4" xfId="14322" xr:uid="{00000000-0005-0000-0000-0000E9370000}"/>
    <cellStyle name="40% - Accent4 78" xfId="14323" xr:uid="{00000000-0005-0000-0000-0000EA370000}"/>
    <cellStyle name="40% - Accent4 78 2" xfId="14324" xr:uid="{00000000-0005-0000-0000-0000EB370000}"/>
    <cellStyle name="40% - Accent4 78 2 2" xfId="14325" xr:uid="{00000000-0005-0000-0000-0000EC370000}"/>
    <cellStyle name="40% - Accent4 78 2 2 2" xfId="14326" xr:uid="{00000000-0005-0000-0000-0000ED370000}"/>
    <cellStyle name="40% - Accent4 78 2 3" xfId="14327" xr:uid="{00000000-0005-0000-0000-0000EE370000}"/>
    <cellStyle name="40% - Accent4 78 3" xfId="14328" xr:uid="{00000000-0005-0000-0000-0000EF370000}"/>
    <cellStyle name="40% - Accent4 78 3 2" xfId="14329" xr:uid="{00000000-0005-0000-0000-0000F0370000}"/>
    <cellStyle name="40% - Accent4 78 4" xfId="14330" xr:uid="{00000000-0005-0000-0000-0000F1370000}"/>
    <cellStyle name="40% - Accent4 79" xfId="14331" xr:uid="{00000000-0005-0000-0000-0000F2370000}"/>
    <cellStyle name="40% - Accent4 79 2" xfId="14332" xr:uid="{00000000-0005-0000-0000-0000F3370000}"/>
    <cellStyle name="40% - Accent4 79 2 2" xfId="14333" xr:uid="{00000000-0005-0000-0000-0000F4370000}"/>
    <cellStyle name="40% - Accent4 79 2 2 2" xfId="14334" xr:uid="{00000000-0005-0000-0000-0000F5370000}"/>
    <cellStyle name="40% - Accent4 79 2 3" xfId="14335" xr:uid="{00000000-0005-0000-0000-0000F6370000}"/>
    <cellStyle name="40% - Accent4 79 3" xfId="14336" xr:uid="{00000000-0005-0000-0000-0000F7370000}"/>
    <cellStyle name="40% - Accent4 79 3 2" xfId="14337" xr:uid="{00000000-0005-0000-0000-0000F8370000}"/>
    <cellStyle name="40% - Accent4 79 4" xfId="14338" xr:uid="{00000000-0005-0000-0000-0000F9370000}"/>
    <cellStyle name="40% - Accent4 8" xfId="14339" xr:uid="{00000000-0005-0000-0000-0000FA370000}"/>
    <cellStyle name="40% - Accent4 8 2" xfId="14340" xr:uid="{00000000-0005-0000-0000-0000FB370000}"/>
    <cellStyle name="40% - Accent4 8 2 2" xfId="14341" xr:uid="{00000000-0005-0000-0000-0000FC370000}"/>
    <cellStyle name="40% - Accent4 8 2 2 2" xfId="14342" xr:uid="{00000000-0005-0000-0000-0000FD370000}"/>
    <cellStyle name="40% - Accent4 8 2 2 2 2" xfId="14343" xr:uid="{00000000-0005-0000-0000-0000FE370000}"/>
    <cellStyle name="40% - Accent4 8 2 2 2 2 2" xfId="14344" xr:uid="{00000000-0005-0000-0000-0000FF370000}"/>
    <cellStyle name="40% - Accent4 8 2 2 2 3" xfId="14345" xr:uid="{00000000-0005-0000-0000-000000380000}"/>
    <cellStyle name="40% - Accent4 8 2 2 3" xfId="14346" xr:uid="{00000000-0005-0000-0000-000001380000}"/>
    <cellStyle name="40% - Accent4 8 2 2 3 2" xfId="14347" xr:uid="{00000000-0005-0000-0000-000002380000}"/>
    <cellStyle name="40% - Accent4 8 2 2 4" xfId="14348" xr:uid="{00000000-0005-0000-0000-000003380000}"/>
    <cellStyle name="40% - Accent4 8 2 3" xfId="14349" xr:uid="{00000000-0005-0000-0000-000004380000}"/>
    <cellStyle name="40% - Accent4 8 2 3 2" xfId="14350" xr:uid="{00000000-0005-0000-0000-000005380000}"/>
    <cellStyle name="40% - Accent4 8 2 3 2 2" xfId="14351" xr:uid="{00000000-0005-0000-0000-000006380000}"/>
    <cellStyle name="40% - Accent4 8 2 3 3" xfId="14352" xr:uid="{00000000-0005-0000-0000-000007380000}"/>
    <cellStyle name="40% - Accent4 8 2 4" xfId="14353" xr:uid="{00000000-0005-0000-0000-000008380000}"/>
    <cellStyle name="40% - Accent4 8 2 4 2" xfId="14354" xr:uid="{00000000-0005-0000-0000-000009380000}"/>
    <cellStyle name="40% - Accent4 8 2 5" xfId="14355" xr:uid="{00000000-0005-0000-0000-00000A380000}"/>
    <cellStyle name="40% - Accent4 8 2_draft transactions report_052009_rvsd" xfId="14356" xr:uid="{00000000-0005-0000-0000-00000B380000}"/>
    <cellStyle name="40% - Accent4 8 3" xfId="14357" xr:uid="{00000000-0005-0000-0000-00000C380000}"/>
    <cellStyle name="40% - Accent4 8 3 2" xfId="14358" xr:uid="{00000000-0005-0000-0000-00000D380000}"/>
    <cellStyle name="40% - Accent4 8 3 2 2" xfId="14359" xr:uid="{00000000-0005-0000-0000-00000E380000}"/>
    <cellStyle name="40% - Accent4 8 3 2 2 2" xfId="14360" xr:uid="{00000000-0005-0000-0000-00000F380000}"/>
    <cellStyle name="40% - Accent4 8 3 2 3" xfId="14361" xr:uid="{00000000-0005-0000-0000-000010380000}"/>
    <cellStyle name="40% - Accent4 8 3 3" xfId="14362" xr:uid="{00000000-0005-0000-0000-000011380000}"/>
    <cellStyle name="40% - Accent4 8 3 3 2" xfId="14363" xr:uid="{00000000-0005-0000-0000-000012380000}"/>
    <cellStyle name="40% - Accent4 8 3 4" xfId="14364" xr:uid="{00000000-0005-0000-0000-000013380000}"/>
    <cellStyle name="40% - Accent4 8 4" xfId="14365" xr:uid="{00000000-0005-0000-0000-000014380000}"/>
    <cellStyle name="40% - Accent4 8 4 2" xfId="14366" xr:uid="{00000000-0005-0000-0000-000015380000}"/>
    <cellStyle name="40% - Accent4 8 4 2 2" xfId="14367" xr:uid="{00000000-0005-0000-0000-000016380000}"/>
    <cellStyle name="40% - Accent4 8 4 3" xfId="14368" xr:uid="{00000000-0005-0000-0000-000017380000}"/>
    <cellStyle name="40% - Accent4 8 5" xfId="14369" xr:uid="{00000000-0005-0000-0000-000018380000}"/>
    <cellStyle name="40% - Accent4 8 5 2" xfId="14370" xr:uid="{00000000-0005-0000-0000-000019380000}"/>
    <cellStyle name="40% - Accent4 8 6" xfId="14371" xr:uid="{00000000-0005-0000-0000-00001A380000}"/>
    <cellStyle name="40% - Accent4 8_draft transactions report_052009_rvsd" xfId="14372" xr:uid="{00000000-0005-0000-0000-00001B380000}"/>
    <cellStyle name="40% - Accent4 80" xfId="14373" xr:uid="{00000000-0005-0000-0000-00001C380000}"/>
    <cellStyle name="40% - Accent4 80 2" xfId="14374" xr:uid="{00000000-0005-0000-0000-00001D380000}"/>
    <cellStyle name="40% - Accent4 80 2 2" xfId="14375" xr:uid="{00000000-0005-0000-0000-00001E380000}"/>
    <cellStyle name="40% - Accent4 80 2 2 2" xfId="14376" xr:uid="{00000000-0005-0000-0000-00001F380000}"/>
    <cellStyle name="40% - Accent4 80 2 3" xfId="14377" xr:uid="{00000000-0005-0000-0000-000020380000}"/>
    <cellStyle name="40% - Accent4 80 3" xfId="14378" xr:uid="{00000000-0005-0000-0000-000021380000}"/>
    <cellStyle name="40% - Accent4 80 3 2" xfId="14379" xr:uid="{00000000-0005-0000-0000-000022380000}"/>
    <cellStyle name="40% - Accent4 80 4" xfId="14380" xr:uid="{00000000-0005-0000-0000-000023380000}"/>
    <cellStyle name="40% - Accent4 81" xfId="14381" xr:uid="{00000000-0005-0000-0000-000024380000}"/>
    <cellStyle name="40% - Accent4 81 2" xfId="14382" xr:uid="{00000000-0005-0000-0000-000025380000}"/>
    <cellStyle name="40% - Accent4 81 2 2" xfId="14383" xr:uid="{00000000-0005-0000-0000-000026380000}"/>
    <cellStyle name="40% - Accent4 81 2 2 2" xfId="14384" xr:uid="{00000000-0005-0000-0000-000027380000}"/>
    <cellStyle name="40% - Accent4 81 2 3" xfId="14385" xr:uid="{00000000-0005-0000-0000-000028380000}"/>
    <cellStyle name="40% - Accent4 81 3" xfId="14386" xr:uid="{00000000-0005-0000-0000-000029380000}"/>
    <cellStyle name="40% - Accent4 81 3 2" xfId="14387" xr:uid="{00000000-0005-0000-0000-00002A380000}"/>
    <cellStyle name="40% - Accent4 81 4" xfId="14388" xr:uid="{00000000-0005-0000-0000-00002B380000}"/>
    <cellStyle name="40% - Accent4 82" xfId="14389" xr:uid="{00000000-0005-0000-0000-00002C380000}"/>
    <cellStyle name="40% - Accent4 82 2" xfId="14390" xr:uid="{00000000-0005-0000-0000-00002D380000}"/>
    <cellStyle name="40% - Accent4 83" xfId="14391" xr:uid="{00000000-0005-0000-0000-00002E380000}"/>
    <cellStyle name="40% - Accent4 83 2" xfId="14392" xr:uid="{00000000-0005-0000-0000-00002F380000}"/>
    <cellStyle name="40% - Accent4 84" xfId="14393" xr:uid="{00000000-0005-0000-0000-000030380000}"/>
    <cellStyle name="40% - Accent4 84 2" xfId="14394" xr:uid="{00000000-0005-0000-0000-000031380000}"/>
    <cellStyle name="40% - Accent4 85" xfId="14395" xr:uid="{00000000-0005-0000-0000-000032380000}"/>
    <cellStyle name="40% - Accent4 85 2" xfId="14396" xr:uid="{00000000-0005-0000-0000-000033380000}"/>
    <cellStyle name="40% - Accent4 85 2 2" xfId="14397" xr:uid="{00000000-0005-0000-0000-000034380000}"/>
    <cellStyle name="40% - Accent4 85 2 2 2" xfId="14398" xr:uid="{00000000-0005-0000-0000-000035380000}"/>
    <cellStyle name="40% - Accent4 85 2 3" xfId="14399" xr:uid="{00000000-0005-0000-0000-000036380000}"/>
    <cellStyle name="40% - Accent4 85 3" xfId="14400" xr:uid="{00000000-0005-0000-0000-000037380000}"/>
    <cellStyle name="40% - Accent4 85 3 2" xfId="14401" xr:uid="{00000000-0005-0000-0000-000038380000}"/>
    <cellStyle name="40% - Accent4 85 4" xfId="14402" xr:uid="{00000000-0005-0000-0000-000039380000}"/>
    <cellStyle name="40% - Accent4 86" xfId="14403" xr:uid="{00000000-0005-0000-0000-00003A380000}"/>
    <cellStyle name="40% - Accent4 86 2" xfId="14404" xr:uid="{00000000-0005-0000-0000-00003B380000}"/>
    <cellStyle name="40% - Accent4 86 2 2" xfId="14405" xr:uid="{00000000-0005-0000-0000-00003C380000}"/>
    <cellStyle name="40% - Accent4 86 2 2 2" xfId="14406" xr:uid="{00000000-0005-0000-0000-00003D380000}"/>
    <cellStyle name="40% - Accent4 86 2 3" xfId="14407" xr:uid="{00000000-0005-0000-0000-00003E380000}"/>
    <cellStyle name="40% - Accent4 86 3" xfId="14408" xr:uid="{00000000-0005-0000-0000-00003F380000}"/>
    <cellStyle name="40% - Accent4 86 3 2" xfId="14409" xr:uid="{00000000-0005-0000-0000-000040380000}"/>
    <cellStyle name="40% - Accent4 86 4" xfId="14410" xr:uid="{00000000-0005-0000-0000-000041380000}"/>
    <cellStyle name="40% - Accent4 87" xfId="14411" xr:uid="{00000000-0005-0000-0000-000042380000}"/>
    <cellStyle name="40% - Accent4 87 2" xfId="14412" xr:uid="{00000000-0005-0000-0000-000043380000}"/>
    <cellStyle name="40% - Accent4 87 2 2" xfId="14413" xr:uid="{00000000-0005-0000-0000-000044380000}"/>
    <cellStyle name="40% - Accent4 87 2 2 2" xfId="14414" xr:uid="{00000000-0005-0000-0000-000045380000}"/>
    <cellStyle name="40% - Accent4 87 2 3" xfId="14415" xr:uid="{00000000-0005-0000-0000-000046380000}"/>
    <cellStyle name="40% - Accent4 87 3" xfId="14416" xr:uid="{00000000-0005-0000-0000-000047380000}"/>
    <cellStyle name="40% - Accent4 87 3 2" xfId="14417" xr:uid="{00000000-0005-0000-0000-000048380000}"/>
    <cellStyle name="40% - Accent4 87 4" xfId="14418" xr:uid="{00000000-0005-0000-0000-000049380000}"/>
    <cellStyle name="40% - Accent4 88" xfId="14419" xr:uid="{00000000-0005-0000-0000-00004A380000}"/>
    <cellStyle name="40% - Accent4 88 2" xfId="14420" xr:uid="{00000000-0005-0000-0000-00004B380000}"/>
    <cellStyle name="40% - Accent4 88 2 2" xfId="14421" xr:uid="{00000000-0005-0000-0000-00004C380000}"/>
    <cellStyle name="40% - Accent4 88 2 2 2" xfId="14422" xr:uid="{00000000-0005-0000-0000-00004D380000}"/>
    <cellStyle name="40% - Accent4 88 2 3" xfId="14423" xr:uid="{00000000-0005-0000-0000-00004E380000}"/>
    <cellStyle name="40% - Accent4 88 3" xfId="14424" xr:uid="{00000000-0005-0000-0000-00004F380000}"/>
    <cellStyle name="40% - Accent4 88 3 2" xfId="14425" xr:uid="{00000000-0005-0000-0000-000050380000}"/>
    <cellStyle name="40% - Accent4 88 4" xfId="14426" xr:uid="{00000000-0005-0000-0000-000051380000}"/>
    <cellStyle name="40% - Accent4 89" xfId="14427" xr:uid="{00000000-0005-0000-0000-000052380000}"/>
    <cellStyle name="40% - Accent4 89 2" xfId="14428" xr:uid="{00000000-0005-0000-0000-000053380000}"/>
    <cellStyle name="40% - Accent4 89 2 2" xfId="14429" xr:uid="{00000000-0005-0000-0000-000054380000}"/>
    <cellStyle name="40% - Accent4 89 2 2 2" xfId="14430" xr:uid="{00000000-0005-0000-0000-000055380000}"/>
    <cellStyle name="40% - Accent4 89 2 3" xfId="14431" xr:uid="{00000000-0005-0000-0000-000056380000}"/>
    <cellStyle name="40% - Accent4 89 3" xfId="14432" xr:uid="{00000000-0005-0000-0000-000057380000}"/>
    <cellStyle name="40% - Accent4 89 3 2" xfId="14433" xr:uid="{00000000-0005-0000-0000-000058380000}"/>
    <cellStyle name="40% - Accent4 89 4" xfId="14434" xr:uid="{00000000-0005-0000-0000-000059380000}"/>
    <cellStyle name="40% - Accent4 9" xfId="14435" xr:uid="{00000000-0005-0000-0000-00005A380000}"/>
    <cellStyle name="40% - Accent4 9 2" xfId="14436" xr:uid="{00000000-0005-0000-0000-00005B380000}"/>
    <cellStyle name="40% - Accent4 9 2 2" xfId="14437" xr:uid="{00000000-0005-0000-0000-00005C380000}"/>
    <cellStyle name="40% - Accent4 9 2 2 2" xfId="14438" xr:uid="{00000000-0005-0000-0000-00005D380000}"/>
    <cellStyle name="40% - Accent4 9 2 2 2 2" xfId="14439" xr:uid="{00000000-0005-0000-0000-00005E380000}"/>
    <cellStyle name="40% - Accent4 9 2 2 2 2 2" xfId="14440" xr:uid="{00000000-0005-0000-0000-00005F380000}"/>
    <cellStyle name="40% - Accent4 9 2 2 2 3" xfId="14441" xr:uid="{00000000-0005-0000-0000-000060380000}"/>
    <cellStyle name="40% - Accent4 9 2 2 3" xfId="14442" xr:uid="{00000000-0005-0000-0000-000061380000}"/>
    <cellStyle name="40% - Accent4 9 2 2 3 2" xfId="14443" xr:uid="{00000000-0005-0000-0000-000062380000}"/>
    <cellStyle name="40% - Accent4 9 2 2 4" xfId="14444" xr:uid="{00000000-0005-0000-0000-000063380000}"/>
    <cellStyle name="40% - Accent4 9 2 3" xfId="14445" xr:uid="{00000000-0005-0000-0000-000064380000}"/>
    <cellStyle name="40% - Accent4 9 2 3 2" xfId="14446" xr:uid="{00000000-0005-0000-0000-000065380000}"/>
    <cellStyle name="40% - Accent4 9 2 3 2 2" xfId="14447" xr:uid="{00000000-0005-0000-0000-000066380000}"/>
    <cellStyle name="40% - Accent4 9 2 3 3" xfId="14448" xr:uid="{00000000-0005-0000-0000-000067380000}"/>
    <cellStyle name="40% - Accent4 9 2 4" xfId="14449" xr:uid="{00000000-0005-0000-0000-000068380000}"/>
    <cellStyle name="40% - Accent4 9 2 4 2" xfId="14450" xr:uid="{00000000-0005-0000-0000-000069380000}"/>
    <cellStyle name="40% - Accent4 9 2 5" xfId="14451" xr:uid="{00000000-0005-0000-0000-00006A380000}"/>
    <cellStyle name="40% - Accent4 9 2_draft transactions report_052009_rvsd" xfId="14452" xr:uid="{00000000-0005-0000-0000-00006B380000}"/>
    <cellStyle name="40% - Accent4 9 3" xfId="14453" xr:uid="{00000000-0005-0000-0000-00006C380000}"/>
    <cellStyle name="40% - Accent4 9 3 2" xfId="14454" xr:uid="{00000000-0005-0000-0000-00006D380000}"/>
    <cellStyle name="40% - Accent4 9 3 2 2" xfId="14455" xr:uid="{00000000-0005-0000-0000-00006E380000}"/>
    <cellStyle name="40% - Accent4 9 3 2 2 2" xfId="14456" xr:uid="{00000000-0005-0000-0000-00006F380000}"/>
    <cellStyle name="40% - Accent4 9 3 2 3" xfId="14457" xr:uid="{00000000-0005-0000-0000-000070380000}"/>
    <cellStyle name="40% - Accent4 9 3 3" xfId="14458" xr:uid="{00000000-0005-0000-0000-000071380000}"/>
    <cellStyle name="40% - Accent4 9 3 3 2" xfId="14459" xr:uid="{00000000-0005-0000-0000-000072380000}"/>
    <cellStyle name="40% - Accent4 9 3 4" xfId="14460" xr:uid="{00000000-0005-0000-0000-000073380000}"/>
    <cellStyle name="40% - Accent4 9 4" xfId="14461" xr:uid="{00000000-0005-0000-0000-000074380000}"/>
    <cellStyle name="40% - Accent4 9 4 2" xfId="14462" xr:uid="{00000000-0005-0000-0000-000075380000}"/>
    <cellStyle name="40% - Accent4 9 4 2 2" xfId="14463" xr:uid="{00000000-0005-0000-0000-000076380000}"/>
    <cellStyle name="40% - Accent4 9 4 3" xfId="14464" xr:uid="{00000000-0005-0000-0000-000077380000}"/>
    <cellStyle name="40% - Accent4 9 5" xfId="14465" xr:uid="{00000000-0005-0000-0000-000078380000}"/>
    <cellStyle name="40% - Accent4 9 5 2" xfId="14466" xr:uid="{00000000-0005-0000-0000-000079380000}"/>
    <cellStyle name="40% - Accent4 9 6" xfId="14467" xr:uid="{00000000-0005-0000-0000-00007A380000}"/>
    <cellStyle name="40% - Accent4 9_draft transactions report_052009_rvsd" xfId="14468" xr:uid="{00000000-0005-0000-0000-00007B380000}"/>
    <cellStyle name="40% - Accent4 90" xfId="14469" xr:uid="{00000000-0005-0000-0000-00007C380000}"/>
    <cellStyle name="40% - Accent4 90 2" xfId="14470" xr:uid="{00000000-0005-0000-0000-00007D380000}"/>
    <cellStyle name="40% - Accent4 90 2 2" xfId="14471" xr:uid="{00000000-0005-0000-0000-00007E380000}"/>
    <cellStyle name="40% - Accent4 90 2 2 2" xfId="14472" xr:uid="{00000000-0005-0000-0000-00007F380000}"/>
    <cellStyle name="40% - Accent4 90 2 3" xfId="14473" xr:uid="{00000000-0005-0000-0000-000080380000}"/>
    <cellStyle name="40% - Accent4 90 3" xfId="14474" xr:uid="{00000000-0005-0000-0000-000081380000}"/>
    <cellStyle name="40% - Accent4 90 3 2" xfId="14475" xr:uid="{00000000-0005-0000-0000-000082380000}"/>
    <cellStyle name="40% - Accent4 90 4" xfId="14476" xr:uid="{00000000-0005-0000-0000-000083380000}"/>
    <cellStyle name="40% - Accent4 91" xfId="14477" xr:uid="{00000000-0005-0000-0000-000084380000}"/>
    <cellStyle name="40% - Accent4 91 2" xfId="14478" xr:uid="{00000000-0005-0000-0000-000085380000}"/>
    <cellStyle name="40% - Accent4 91 2 2" xfId="14479" xr:uid="{00000000-0005-0000-0000-000086380000}"/>
    <cellStyle name="40% - Accent4 91 2 2 2" xfId="14480" xr:uid="{00000000-0005-0000-0000-000087380000}"/>
    <cellStyle name="40% - Accent4 91 2 3" xfId="14481" xr:uid="{00000000-0005-0000-0000-000088380000}"/>
    <cellStyle name="40% - Accent4 91 3" xfId="14482" xr:uid="{00000000-0005-0000-0000-000089380000}"/>
    <cellStyle name="40% - Accent4 91 3 2" xfId="14483" xr:uid="{00000000-0005-0000-0000-00008A380000}"/>
    <cellStyle name="40% - Accent4 91 4" xfId="14484" xr:uid="{00000000-0005-0000-0000-00008B380000}"/>
    <cellStyle name="40% - Accent4 92" xfId="14485" xr:uid="{00000000-0005-0000-0000-00008C380000}"/>
    <cellStyle name="40% - Accent4 92 2" xfId="14486" xr:uid="{00000000-0005-0000-0000-00008D380000}"/>
    <cellStyle name="40% - Accent4 92 2 2" xfId="14487" xr:uid="{00000000-0005-0000-0000-00008E380000}"/>
    <cellStyle name="40% - Accent4 92 2 2 2" xfId="14488" xr:uid="{00000000-0005-0000-0000-00008F380000}"/>
    <cellStyle name="40% - Accent4 92 2 3" xfId="14489" xr:uid="{00000000-0005-0000-0000-000090380000}"/>
    <cellStyle name="40% - Accent4 92 3" xfId="14490" xr:uid="{00000000-0005-0000-0000-000091380000}"/>
    <cellStyle name="40% - Accent4 92 3 2" xfId="14491" xr:uid="{00000000-0005-0000-0000-000092380000}"/>
    <cellStyle name="40% - Accent4 92 4" xfId="14492" xr:uid="{00000000-0005-0000-0000-000093380000}"/>
    <cellStyle name="40% - Accent4 93" xfId="14493" xr:uid="{00000000-0005-0000-0000-000094380000}"/>
    <cellStyle name="40% - Accent4 93 2" xfId="14494" xr:uid="{00000000-0005-0000-0000-000095380000}"/>
    <cellStyle name="40% - Accent4 93 2 2" xfId="14495" xr:uid="{00000000-0005-0000-0000-000096380000}"/>
    <cellStyle name="40% - Accent4 93 2 2 2" xfId="14496" xr:uid="{00000000-0005-0000-0000-000097380000}"/>
    <cellStyle name="40% - Accent4 93 2 3" xfId="14497" xr:uid="{00000000-0005-0000-0000-000098380000}"/>
    <cellStyle name="40% - Accent4 93 3" xfId="14498" xr:uid="{00000000-0005-0000-0000-000099380000}"/>
    <cellStyle name="40% - Accent4 93 3 2" xfId="14499" xr:uid="{00000000-0005-0000-0000-00009A380000}"/>
    <cellStyle name="40% - Accent4 93 4" xfId="14500" xr:uid="{00000000-0005-0000-0000-00009B380000}"/>
    <cellStyle name="40% - Accent4 94" xfId="14501" xr:uid="{00000000-0005-0000-0000-00009C380000}"/>
    <cellStyle name="40% - Accent4 94 2" xfId="14502" xr:uid="{00000000-0005-0000-0000-00009D380000}"/>
    <cellStyle name="40% - Accent4 94 2 2" xfId="14503" xr:uid="{00000000-0005-0000-0000-00009E380000}"/>
    <cellStyle name="40% - Accent4 94 2 2 2" xfId="14504" xr:uid="{00000000-0005-0000-0000-00009F380000}"/>
    <cellStyle name="40% - Accent4 94 2 3" xfId="14505" xr:uid="{00000000-0005-0000-0000-0000A0380000}"/>
    <cellStyle name="40% - Accent4 94 3" xfId="14506" xr:uid="{00000000-0005-0000-0000-0000A1380000}"/>
    <cellStyle name="40% - Accent4 94 3 2" xfId="14507" xr:uid="{00000000-0005-0000-0000-0000A2380000}"/>
    <cellStyle name="40% - Accent4 94 4" xfId="14508" xr:uid="{00000000-0005-0000-0000-0000A3380000}"/>
    <cellStyle name="40% - Accent4 95" xfId="14509" xr:uid="{00000000-0005-0000-0000-0000A4380000}"/>
    <cellStyle name="40% - Accent4 95 2" xfId="14510" xr:uid="{00000000-0005-0000-0000-0000A5380000}"/>
    <cellStyle name="40% - Accent4 95 2 2" xfId="14511" xr:uid="{00000000-0005-0000-0000-0000A6380000}"/>
    <cellStyle name="40% - Accent4 95 2 2 2" xfId="14512" xr:uid="{00000000-0005-0000-0000-0000A7380000}"/>
    <cellStyle name="40% - Accent4 95 2 3" xfId="14513" xr:uid="{00000000-0005-0000-0000-0000A8380000}"/>
    <cellStyle name="40% - Accent4 95 3" xfId="14514" xr:uid="{00000000-0005-0000-0000-0000A9380000}"/>
    <cellStyle name="40% - Accent4 95 3 2" xfId="14515" xr:uid="{00000000-0005-0000-0000-0000AA380000}"/>
    <cellStyle name="40% - Accent4 95 4" xfId="14516" xr:uid="{00000000-0005-0000-0000-0000AB380000}"/>
    <cellStyle name="40% - Accent4 96" xfId="14517" xr:uid="{00000000-0005-0000-0000-0000AC380000}"/>
    <cellStyle name="40% - Accent4 96 2" xfId="14518" xr:uid="{00000000-0005-0000-0000-0000AD380000}"/>
    <cellStyle name="40% - Accent4 96 2 2" xfId="14519" xr:uid="{00000000-0005-0000-0000-0000AE380000}"/>
    <cellStyle name="40% - Accent4 96 2 2 2" xfId="14520" xr:uid="{00000000-0005-0000-0000-0000AF380000}"/>
    <cellStyle name="40% - Accent4 96 2 3" xfId="14521" xr:uid="{00000000-0005-0000-0000-0000B0380000}"/>
    <cellStyle name="40% - Accent4 96 3" xfId="14522" xr:uid="{00000000-0005-0000-0000-0000B1380000}"/>
    <cellStyle name="40% - Accent4 96 3 2" xfId="14523" xr:uid="{00000000-0005-0000-0000-0000B2380000}"/>
    <cellStyle name="40% - Accent4 96 4" xfId="14524" xr:uid="{00000000-0005-0000-0000-0000B3380000}"/>
    <cellStyle name="40% - Accent4 97" xfId="14525" xr:uid="{00000000-0005-0000-0000-0000B4380000}"/>
    <cellStyle name="40% - Accent4 97 2" xfId="14526" xr:uid="{00000000-0005-0000-0000-0000B5380000}"/>
    <cellStyle name="40% - Accent4 97 2 2" xfId="14527" xr:uid="{00000000-0005-0000-0000-0000B6380000}"/>
    <cellStyle name="40% - Accent4 97 2 2 2" xfId="14528" xr:uid="{00000000-0005-0000-0000-0000B7380000}"/>
    <cellStyle name="40% - Accent4 97 2 3" xfId="14529" xr:uid="{00000000-0005-0000-0000-0000B8380000}"/>
    <cellStyle name="40% - Accent4 97 3" xfId="14530" xr:uid="{00000000-0005-0000-0000-0000B9380000}"/>
    <cellStyle name="40% - Accent4 97 3 2" xfId="14531" xr:uid="{00000000-0005-0000-0000-0000BA380000}"/>
    <cellStyle name="40% - Accent4 97 4" xfId="14532" xr:uid="{00000000-0005-0000-0000-0000BB380000}"/>
    <cellStyle name="40% - Accent4 98" xfId="14533" xr:uid="{00000000-0005-0000-0000-0000BC380000}"/>
    <cellStyle name="40% - Accent4 98 2" xfId="14534" xr:uid="{00000000-0005-0000-0000-0000BD380000}"/>
    <cellStyle name="40% - Accent4 98 2 2" xfId="14535" xr:uid="{00000000-0005-0000-0000-0000BE380000}"/>
    <cellStyle name="40% - Accent4 98 2 2 2" xfId="14536" xr:uid="{00000000-0005-0000-0000-0000BF380000}"/>
    <cellStyle name="40% - Accent4 98 2 3" xfId="14537" xr:uid="{00000000-0005-0000-0000-0000C0380000}"/>
    <cellStyle name="40% - Accent4 98 3" xfId="14538" xr:uid="{00000000-0005-0000-0000-0000C1380000}"/>
    <cellStyle name="40% - Accent4 98 3 2" xfId="14539" xr:uid="{00000000-0005-0000-0000-0000C2380000}"/>
    <cellStyle name="40% - Accent4 98 4" xfId="14540" xr:uid="{00000000-0005-0000-0000-0000C3380000}"/>
    <cellStyle name="40% - Accent4 99" xfId="14541" xr:uid="{00000000-0005-0000-0000-0000C4380000}"/>
    <cellStyle name="40% - Accent4 99 2" xfId="14542" xr:uid="{00000000-0005-0000-0000-0000C5380000}"/>
    <cellStyle name="40% - Accent4 99 2 2" xfId="14543" xr:uid="{00000000-0005-0000-0000-0000C6380000}"/>
    <cellStyle name="40% - Accent4 99 2 2 2" xfId="14544" xr:uid="{00000000-0005-0000-0000-0000C7380000}"/>
    <cellStyle name="40% - Accent4 99 2 3" xfId="14545" xr:uid="{00000000-0005-0000-0000-0000C8380000}"/>
    <cellStyle name="40% - Accent4 99 3" xfId="14546" xr:uid="{00000000-0005-0000-0000-0000C9380000}"/>
    <cellStyle name="40% - Accent4 99 3 2" xfId="14547" xr:uid="{00000000-0005-0000-0000-0000CA380000}"/>
    <cellStyle name="40% - Accent4 99 4" xfId="14548" xr:uid="{00000000-0005-0000-0000-0000CB380000}"/>
    <cellStyle name="40% - Accent5 10" xfId="14549" xr:uid="{00000000-0005-0000-0000-0000CC380000}"/>
    <cellStyle name="40% - Accent5 10 2" xfId="14550" xr:uid="{00000000-0005-0000-0000-0000CD380000}"/>
    <cellStyle name="40% - Accent5 10 2 2" xfId="14551" xr:uid="{00000000-0005-0000-0000-0000CE380000}"/>
    <cellStyle name="40% - Accent5 10 2 2 2" xfId="14552" xr:uid="{00000000-0005-0000-0000-0000CF380000}"/>
    <cellStyle name="40% - Accent5 10 2 2 2 2" xfId="14553" xr:uid="{00000000-0005-0000-0000-0000D0380000}"/>
    <cellStyle name="40% - Accent5 10 2 2 3" xfId="14554" xr:uid="{00000000-0005-0000-0000-0000D1380000}"/>
    <cellStyle name="40% - Accent5 10 2 3" xfId="14555" xr:uid="{00000000-0005-0000-0000-0000D2380000}"/>
    <cellStyle name="40% - Accent5 10 2 3 2" xfId="14556" xr:uid="{00000000-0005-0000-0000-0000D3380000}"/>
    <cellStyle name="40% - Accent5 10 2 4" xfId="14557" xr:uid="{00000000-0005-0000-0000-0000D4380000}"/>
    <cellStyle name="40% - Accent5 10 3" xfId="14558" xr:uid="{00000000-0005-0000-0000-0000D5380000}"/>
    <cellStyle name="40% - Accent5 10 3 2" xfId="14559" xr:uid="{00000000-0005-0000-0000-0000D6380000}"/>
    <cellStyle name="40% - Accent5 10 3 2 2" xfId="14560" xr:uid="{00000000-0005-0000-0000-0000D7380000}"/>
    <cellStyle name="40% - Accent5 10 3 3" xfId="14561" xr:uid="{00000000-0005-0000-0000-0000D8380000}"/>
    <cellStyle name="40% - Accent5 10 4" xfId="14562" xr:uid="{00000000-0005-0000-0000-0000D9380000}"/>
    <cellStyle name="40% - Accent5 10 4 2" xfId="14563" xr:uid="{00000000-0005-0000-0000-0000DA380000}"/>
    <cellStyle name="40% - Accent5 10 5" xfId="14564" xr:uid="{00000000-0005-0000-0000-0000DB380000}"/>
    <cellStyle name="40% - Accent5 10_draft transactions report_052009_rvsd" xfId="14565" xr:uid="{00000000-0005-0000-0000-0000DC380000}"/>
    <cellStyle name="40% - Accent5 100" xfId="14566" xr:uid="{00000000-0005-0000-0000-0000DD380000}"/>
    <cellStyle name="40% - Accent5 100 2" xfId="14567" xr:uid="{00000000-0005-0000-0000-0000DE380000}"/>
    <cellStyle name="40% - Accent5 101" xfId="14568" xr:uid="{00000000-0005-0000-0000-0000DF380000}"/>
    <cellStyle name="40% - Accent5 101 2" xfId="14569" xr:uid="{00000000-0005-0000-0000-0000E0380000}"/>
    <cellStyle name="40% - Accent5 102" xfId="14570" xr:uid="{00000000-0005-0000-0000-0000E1380000}"/>
    <cellStyle name="40% - Accent5 102 2" xfId="14571" xr:uid="{00000000-0005-0000-0000-0000E2380000}"/>
    <cellStyle name="40% - Accent5 103" xfId="14572" xr:uid="{00000000-0005-0000-0000-0000E3380000}"/>
    <cellStyle name="40% - Accent5 103 2" xfId="14573" xr:uid="{00000000-0005-0000-0000-0000E4380000}"/>
    <cellStyle name="40% - Accent5 104" xfId="14574" xr:uid="{00000000-0005-0000-0000-0000E5380000}"/>
    <cellStyle name="40% - Accent5 104 2" xfId="14575" xr:uid="{00000000-0005-0000-0000-0000E6380000}"/>
    <cellStyle name="40% - Accent5 105" xfId="14576" xr:uid="{00000000-0005-0000-0000-0000E7380000}"/>
    <cellStyle name="40% - Accent5 105 2" xfId="14577" xr:uid="{00000000-0005-0000-0000-0000E8380000}"/>
    <cellStyle name="40% - Accent5 106" xfId="14578" xr:uid="{00000000-0005-0000-0000-0000E9380000}"/>
    <cellStyle name="40% - Accent5 106 2" xfId="14579" xr:uid="{00000000-0005-0000-0000-0000EA380000}"/>
    <cellStyle name="40% - Accent5 107" xfId="14580" xr:uid="{00000000-0005-0000-0000-0000EB380000}"/>
    <cellStyle name="40% - Accent5 107 2" xfId="14581" xr:uid="{00000000-0005-0000-0000-0000EC380000}"/>
    <cellStyle name="40% - Accent5 108" xfId="14582" xr:uid="{00000000-0005-0000-0000-0000ED380000}"/>
    <cellStyle name="40% - Accent5 108 2" xfId="14583" xr:uid="{00000000-0005-0000-0000-0000EE380000}"/>
    <cellStyle name="40% - Accent5 109" xfId="14584" xr:uid="{00000000-0005-0000-0000-0000EF380000}"/>
    <cellStyle name="40% - Accent5 109 2" xfId="14585" xr:uid="{00000000-0005-0000-0000-0000F0380000}"/>
    <cellStyle name="40% - Accent5 11" xfId="14586" xr:uid="{00000000-0005-0000-0000-0000F1380000}"/>
    <cellStyle name="40% - Accent5 11 2" xfId="14587" xr:uid="{00000000-0005-0000-0000-0000F2380000}"/>
    <cellStyle name="40% - Accent5 11 2 2" xfId="14588" xr:uid="{00000000-0005-0000-0000-0000F3380000}"/>
    <cellStyle name="40% - Accent5 11 2 2 2" xfId="14589" xr:uid="{00000000-0005-0000-0000-0000F4380000}"/>
    <cellStyle name="40% - Accent5 11 2 2 2 2" xfId="14590" xr:uid="{00000000-0005-0000-0000-0000F5380000}"/>
    <cellStyle name="40% - Accent5 11 2 2 3" xfId="14591" xr:uid="{00000000-0005-0000-0000-0000F6380000}"/>
    <cellStyle name="40% - Accent5 11 2 3" xfId="14592" xr:uid="{00000000-0005-0000-0000-0000F7380000}"/>
    <cellStyle name="40% - Accent5 11 2 3 2" xfId="14593" xr:uid="{00000000-0005-0000-0000-0000F8380000}"/>
    <cellStyle name="40% - Accent5 11 2 4" xfId="14594" xr:uid="{00000000-0005-0000-0000-0000F9380000}"/>
    <cellStyle name="40% - Accent5 11 3" xfId="14595" xr:uid="{00000000-0005-0000-0000-0000FA380000}"/>
    <cellStyle name="40% - Accent5 11 3 2" xfId="14596" xr:uid="{00000000-0005-0000-0000-0000FB380000}"/>
    <cellStyle name="40% - Accent5 11 3 2 2" xfId="14597" xr:uid="{00000000-0005-0000-0000-0000FC380000}"/>
    <cellStyle name="40% - Accent5 11 3 3" xfId="14598" xr:uid="{00000000-0005-0000-0000-0000FD380000}"/>
    <cellStyle name="40% - Accent5 11 4" xfId="14599" xr:uid="{00000000-0005-0000-0000-0000FE380000}"/>
    <cellStyle name="40% - Accent5 11 4 2" xfId="14600" xr:uid="{00000000-0005-0000-0000-0000FF380000}"/>
    <cellStyle name="40% - Accent5 11 5" xfId="14601" xr:uid="{00000000-0005-0000-0000-000000390000}"/>
    <cellStyle name="40% - Accent5 11_draft transactions report_052009_rvsd" xfId="14602" xr:uid="{00000000-0005-0000-0000-000001390000}"/>
    <cellStyle name="40% - Accent5 110" xfId="14603" xr:uid="{00000000-0005-0000-0000-000002390000}"/>
    <cellStyle name="40% - Accent5 110 2" xfId="14604" xr:uid="{00000000-0005-0000-0000-000003390000}"/>
    <cellStyle name="40% - Accent5 110 2 2" xfId="14605" xr:uid="{00000000-0005-0000-0000-000004390000}"/>
    <cellStyle name="40% - Accent5 110 2 2 2" xfId="14606" xr:uid="{00000000-0005-0000-0000-000005390000}"/>
    <cellStyle name="40% - Accent5 110 2 3" xfId="14607" xr:uid="{00000000-0005-0000-0000-000006390000}"/>
    <cellStyle name="40% - Accent5 110 3" xfId="14608" xr:uid="{00000000-0005-0000-0000-000007390000}"/>
    <cellStyle name="40% - Accent5 110 3 2" xfId="14609" xr:uid="{00000000-0005-0000-0000-000008390000}"/>
    <cellStyle name="40% - Accent5 110 4" xfId="14610" xr:uid="{00000000-0005-0000-0000-000009390000}"/>
    <cellStyle name="40% - Accent5 111" xfId="14611" xr:uid="{00000000-0005-0000-0000-00000A390000}"/>
    <cellStyle name="40% - Accent5 111 2" xfId="14612" xr:uid="{00000000-0005-0000-0000-00000B390000}"/>
    <cellStyle name="40% - Accent5 111 2 2" xfId="14613" xr:uid="{00000000-0005-0000-0000-00000C390000}"/>
    <cellStyle name="40% - Accent5 111 2 2 2" xfId="14614" xr:uid="{00000000-0005-0000-0000-00000D390000}"/>
    <cellStyle name="40% - Accent5 111 2 3" xfId="14615" xr:uid="{00000000-0005-0000-0000-00000E390000}"/>
    <cellStyle name="40% - Accent5 111 3" xfId="14616" xr:uid="{00000000-0005-0000-0000-00000F390000}"/>
    <cellStyle name="40% - Accent5 111 3 2" xfId="14617" xr:uid="{00000000-0005-0000-0000-000010390000}"/>
    <cellStyle name="40% - Accent5 111 4" xfId="14618" xr:uid="{00000000-0005-0000-0000-000011390000}"/>
    <cellStyle name="40% - Accent5 112" xfId="14619" xr:uid="{00000000-0005-0000-0000-000012390000}"/>
    <cellStyle name="40% - Accent5 112 2" xfId="14620" xr:uid="{00000000-0005-0000-0000-000013390000}"/>
    <cellStyle name="40% - Accent5 112 2 2" xfId="14621" xr:uid="{00000000-0005-0000-0000-000014390000}"/>
    <cellStyle name="40% - Accent5 112 2 2 2" xfId="14622" xr:uid="{00000000-0005-0000-0000-000015390000}"/>
    <cellStyle name="40% - Accent5 112 2 3" xfId="14623" xr:uid="{00000000-0005-0000-0000-000016390000}"/>
    <cellStyle name="40% - Accent5 112 3" xfId="14624" xr:uid="{00000000-0005-0000-0000-000017390000}"/>
    <cellStyle name="40% - Accent5 112 3 2" xfId="14625" xr:uid="{00000000-0005-0000-0000-000018390000}"/>
    <cellStyle name="40% - Accent5 112 4" xfId="14626" xr:uid="{00000000-0005-0000-0000-000019390000}"/>
    <cellStyle name="40% - Accent5 113" xfId="14627" xr:uid="{00000000-0005-0000-0000-00001A390000}"/>
    <cellStyle name="40% - Accent5 113 2" xfId="14628" xr:uid="{00000000-0005-0000-0000-00001B390000}"/>
    <cellStyle name="40% - Accent5 113 2 2" xfId="14629" xr:uid="{00000000-0005-0000-0000-00001C390000}"/>
    <cellStyle name="40% - Accent5 113 2 2 2" xfId="14630" xr:uid="{00000000-0005-0000-0000-00001D390000}"/>
    <cellStyle name="40% - Accent5 113 2 3" xfId="14631" xr:uid="{00000000-0005-0000-0000-00001E390000}"/>
    <cellStyle name="40% - Accent5 113 3" xfId="14632" xr:uid="{00000000-0005-0000-0000-00001F390000}"/>
    <cellStyle name="40% - Accent5 113 3 2" xfId="14633" xr:uid="{00000000-0005-0000-0000-000020390000}"/>
    <cellStyle name="40% - Accent5 113 4" xfId="14634" xr:uid="{00000000-0005-0000-0000-000021390000}"/>
    <cellStyle name="40% - Accent5 114" xfId="14635" xr:uid="{00000000-0005-0000-0000-000022390000}"/>
    <cellStyle name="40% - Accent5 114 2" xfId="14636" xr:uid="{00000000-0005-0000-0000-000023390000}"/>
    <cellStyle name="40% - Accent5 114 2 2" xfId="14637" xr:uid="{00000000-0005-0000-0000-000024390000}"/>
    <cellStyle name="40% - Accent5 114 2 2 2" xfId="14638" xr:uid="{00000000-0005-0000-0000-000025390000}"/>
    <cellStyle name="40% - Accent5 114 2 3" xfId="14639" xr:uid="{00000000-0005-0000-0000-000026390000}"/>
    <cellStyle name="40% - Accent5 114 3" xfId="14640" xr:uid="{00000000-0005-0000-0000-000027390000}"/>
    <cellStyle name="40% - Accent5 114 3 2" xfId="14641" xr:uid="{00000000-0005-0000-0000-000028390000}"/>
    <cellStyle name="40% - Accent5 114 4" xfId="14642" xr:uid="{00000000-0005-0000-0000-000029390000}"/>
    <cellStyle name="40% - Accent5 115" xfId="14643" xr:uid="{00000000-0005-0000-0000-00002A390000}"/>
    <cellStyle name="40% - Accent5 115 2" xfId="14644" xr:uid="{00000000-0005-0000-0000-00002B390000}"/>
    <cellStyle name="40% - Accent5 115 2 2" xfId="14645" xr:uid="{00000000-0005-0000-0000-00002C390000}"/>
    <cellStyle name="40% - Accent5 115 2 2 2" xfId="14646" xr:uid="{00000000-0005-0000-0000-00002D390000}"/>
    <cellStyle name="40% - Accent5 115 2 3" xfId="14647" xr:uid="{00000000-0005-0000-0000-00002E390000}"/>
    <cellStyle name="40% - Accent5 115 3" xfId="14648" xr:uid="{00000000-0005-0000-0000-00002F390000}"/>
    <cellStyle name="40% - Accent5 115 3 2" xfId="14649" xr:uid="{00000000-0005-0000-0000-000030390000}"/>
    <cellStyle name="40% - Accent5 115 4" xfId="14650" xr:uid="{00000000-0005-0000-0000-000031390000}"/>
    <cellStyle name="40% - Accent5 116" xfId="14651" xr:uid="{00000000-0005-0000-0000-000032390000}"/>
    <cellStyle name="40% - Accent5 116 2" xfId="14652" xr:uid="{00000000-0005-0000-0000-000033390000}"/>
    <cellStyle name="40% - Accent5 116 2 2" xfId="14653" xr:uid="{00000000-0005-0000-0000-000034390000}"/>
    <cellStyle name="40% - Accent5 116 2 2 2" xfId="14654" xr:uid="{00000000-0005-0000-0000-000035390000}"/>
    <cellStyle name="40% - Accent5 116 2 3" xfId="14655" xr:uid="{00000000-0005-0000-0000-000036390000}"/>
    <cellStyle name="40% - Accent5 116 3" xfId="14656" xr:uid="{00000000-0005-0000-0000-000037390000}"/>
    <cellStyle name="40% - Accent5 116 3 2" xfId="14657" xr:uid="{00000000-0005-0000-0000-000038390000}"/>
    <cellStyle name="40% - Accent5 116 4" xfId="14658" xr:uid="{00000000-0005-0000-0000-000039390000}"/>
    <cellStyle name="40% - Accent5 117" xfId="14659" xr:uid="{00000000-0005-0000-0000-00003A390000}"/>
    <cellStyle name="40% - Accent5 117 2" xfId="14660" xr:uid="{00000000-0005-0000-0000-00003B390000}"/>
    <cellStyle name="40% - Accent5 117 2 2" xfId="14661" xr:uid="{00000000-0005-0000-0000-00003C390000}"/>
    <cellStyle name="40% - Accent5 117 2 2 2" xfId="14662" xr:uid="{00000000-0005-0000-0000-00003D390000}"/>
    <cellStyle name="40% - Accent5 117 2 3" xfId="14663" xr:uid="{00000000-0005-0000-0000-00003E390000}"/>
    <cellStyle name="40% - Accent5 117 3" xfId="14664" xr:uid="{00000000-0005-0000-0000-00003F390000}"/>
    <cellStyle name="40% - Accent5 117 3 2" xfId="14665" xr:uid="{00000000-0005-0000-0000-000040390000}"/>
    <cellStyle name="40% - Accent5 117 4" xfId="14666" xr:uid="{00000000-0005-0000-0000-000041390000}"/>
    <cellStyle name="40% - Accent5 118" xfId="14667" xr:uid="{00000000-0005-0000-0000-000042390000}"/>
    <cellStyle name="40% - Accent5 118 2" xfId="14668" xr:uid="{00000000-0005-0000-0000-000043390000}"/>
    <cellStyle name="40% - Accent5 118 2 2" xfId="14669" xr:uid="{00000000-0005-0000-0000-000044390000}"/>
    <cellStyle name="40% - Accent5 118 2 2 2" xfId="14670" xr:uid="{00000000-0005-0000-0000-000045390000}"/>
    <cellStyle name="40% - Accent5 118 2 3" xfId="14671" xr:uid="{00000000-0005-0000-0000-000046390000}"/>
    <cellStyle name="40% - Accent5 118 3" xfId="14672" xr:uid="{00000000-0005-0000-0000-000047390000}"/>
    <cellStyle name="40% - Accent5 118 3 2" xfId="14673" xr:uid="{00000000-0005-0000-0000-000048390000}"/>
    <cellStyle name="40% - Accent5 118 4" xfId="14674" xr:uid="{00000000-0005-0000-0000-000049390000}"/>
    <cellStyle name="40% - Accent5 119" xfId="14675" xr:uid="{00000000-0005-0000-0000-00004A390000}"/>
    <cellStyle name="40% - Accent5 119 2" xfId="14676" xr:uid="{00000000-0005-0000-0000-00004B390000}"/>
    <cellStyle name="40% - Accent5 119 2 2" xfId="14677" xr:uid="{00000000-0005-0000-0000-00004C390000}"/>
    <cellStyle name="40% - Accent5 119 2 2 2" xfId="14678" xr:uid="{00000000-0005-0000-0000-00004D390000}"/>
    <cellStyle name="40% - Accent5 119 2 3" xfId="14679" xr:uid="{00000000-0005-0000-0000-00004E390000}"/>
    <cellStyle name="40% - Accent5 119 3" xfId="14680" xr:uid="{00000000-0005-0000-0000-00004F390000}"/>
    <cellStyle name="40% - Accent5 119 3 2" xfId="14681" xr:uid="{00000000-0005-0000-0000-000050390000}"/>
    <cellStyle name="40% - Accent5 119 4" xfId="14682" xr:uid="{00000000-0005-0000-0000-000051390000}"/>
    <cellStyle name="40% - Accent5 12" xfId="14683" xr:uid="{00000000-0005-0000-0000-000052390000}"/>
    <cellStyle name="40% - Accent5 12 2" xfId="14684" xr:uid="{00000000-0005-0000-0000-000053390000}"/>
    <cellStyle name="40% - Accent5 12 2 2" xfId="14685" xr:uid="{00000000-0005-0000-0000-000054390000}"/>
    <cellStyle name="40% - Accent5 12 2 2 2" xfId="14686" xr:uid="{00000000-0005-0000-0000-000055390000}"/>
    <cellStyle name="40% - Accent5 12 2 2 2 2" xfId="14687" xr:uid="{00000000-0005-0000-0000-000056390000}"/>
    <cellStyle name="40% - Accent5 12 2 2 3" xfId="14688" xr:uid="{00000000-0005-0000-0000-000057390000}"/>
    <cellStyle name="40% - Accent5 12 2 3" xfId="14689" xr:uid="{00000000-0005-0000-0000-000058390000}"/>
    <cellStyle name="40% - Accent5 12 2 3 2" xfId="14690" xr:uid="{00000000-0005-0000-0000-000059390000}"/>
    <cellStyle name="40% - Accent5 12 2 4" xfId="14691" xr:uid="{00000000-0005-0000-0000-00005A390000}"/>
    <cellStyle name="40% - Accent5 12 3" xfId="14692" xr:uid="{00000000-0005-0000-0000-00005B390000}"/>
    <cellStyle name="40% - Accent5 12 3 2" xfId="14693" xr:uid="{00000000-0005-0000-0000-00005C390000}"/>
    <cellStyle name="40% - Accent5 12 3 2 2" xfId="14694" xr:uid="{00000000-0005-0000-0000-00005D390000}"/>
    <cellStyle name="40% - Accent5 12 3 3" xfId="14695" xr:uid="{00000000-0005-0000-0000-00005E390000}"/>
    <cellStyle name="40% - Accent5 12 4" xfId="14696" xr:uid="{00000000-0005-0000-0000-00005F390000}"/>
    <cellStyle name="40% - Accent5 12 4 2" xfId="14697" xr:uid="{00000000-0005-0000-0000-000060390000}"/>
    <cellStyle name="40% - Accent5 12 5" xfId="14698" xr:uid="{00000000-0005-0000-0000-000061390000}"/>
    <cellStyle name="40% - Accent5 12_draft transactions report_052009_rvsd" xfId="14699" xr:uid="{00000000-0005-0000-0000-000062390000}"/>
    <cellStyle name="40% - Accent5 120" xfId="14700" xr:uid="{00000000-0005-0000-0000-000063390000}"/>
    <cellStyle name="40% - Accent5 120 2" xfId="14701" xr:uid="{00000000-0005-0000-0000-000064390000}"/>
    <cellStyle name="40% - Accent5 120 2 2" xfId="14702" xr:uid="{00000000-0005-0000-0000-000065390000}"/>
    <cellStyle name="40% - Accent5 120 2 2 2" xfId="14703" xr:uid="{00000000-0005-0000-0000-000066390000}"/>
    <cellStyle name="40% - Accent5 120 2 3" xfId="14704" xr:uid="{00000000-0005-0000-0000-000067390000}"/>
    <cellStyle name="40% - Accent5 120 3" xfId="14705" xr:uid="{00000000-0005-0000-0000-000068390000}"/>
    <cellStyle name="40% - Accent5 120 3 2" xfId="14706" xr:uid="{00000000-0005-0000-0000-000069390000}"/>
    <cellStyle name="40% - Accent5 120 4" xfId="14707" xr:uid="{00000000-0005-0000-0000-00006A390000}"/>
    <cellStyle name="40% - Accent5 121" xfId="14708" xr:uid="{00000000-0005-0000-0000-00006B390000}"/>
    <cellStyle name="40% - Accent5 121 2" xfId="14709" xr:uid="{00000000-0005-0000-0000-00006C390000}"/>
    <cellStyle name="40% - Accent5 121 2 2" xfId="14710" xr:uid="{00000000-0005-0000-0000-00006D390000}"/>
    <cellStyle name="40% - Accent5 121 2 2 2" xfId="14711" xr:uid="{00000000-0005-0000-0000-00006E390000}"/>
    <cellStyle name="40% - Accent5 121 2 3" xfId="14712" xr:uid="{00000000-0005-0000-0000-00006F390000}"/>
    <cellStyle name="40% - Accent5 121 3" xfId="14713" xr:uid="{00000000-0005-0000-0000-000070390000}"/>
    <cellStyle name="40% - Accent5 121 3 2" xfId="14714" xr:uid="{00000000-0005-0000-0000-000071390000}"/>
    <cellStyle name="40% - Accent5 121 4" xfId="14715" xr:uid="{00000000-0005-0000-0000-000072390000}"/>
    <cellStyle name="40% - Accent5 122" xfId="14716" xr:uid="{00000000-0005-0000-0000-000073390000}"/>
    <cellStyle name="40% - Accent5 123" xfId="14717" xr:uid="{00000000-0005-0000-0000-000074390000}"/>
    <cellStyle name="40% - Accent5 124" xfId="14718" xr:uid="{00000000-0005-0000-0000-000075390000}"/>
    <cellStyle name="40% - Accent5 125" xfId="14719" xr:uid="{00000000-0005-0000-0000-000076390000}"/>
    <cellStyle name="40% - Accent5 126" xfId="14720" xr:uid="{00000000-0005-0000-0000-000077390000}"/>
    <cellStyle name="40% - Accent5 127" xfId="14721" xr:uid="{00000000-0005-0000-0000-000078390000}"/>
    <cellStyle name="40% - Accent5 127 2" xfId="14722" xr:uid="{00000000-0005-0000-0000-000079390000}"/>
    <cellStyle name="40% - Accent5 127 2 2" xfId="14723" xr:uid="{00000000-0005-0000-0000-00007A390000}"/>
    <cellStyle name="40% - Accent5 127 2 2 2" xfId="14724" xr:uid="{00000000-0005-0000-0000-00007B390000}"/>
    <cellStyle name="40% - Accent5 127 2 3" xfId="14725" xr:uid="{00000000-0005-0000-0000-00007C390000}"/>
    <cellStyle name="40% - Accent5 127 3" xfId="14726" xr:uid="{00000000-0005-0000-0000-00007D390000}"/>
    <cellStyle name="40% - Accent5 127 3 2" xfId="14727" xr:uid="{00000000-0005-0000-0000-00007E390000}"/>
    <cellStyle name="40% - Accent5 127 4" xfId="14728" xr:uid="{00000000-0005-0000-0000-00007F390000}"/>
    <cellStyle name="40% - Accent5 128" xfId="14729" xr:uid="{00000000-0005-0000-0000-000080390000}"/>
    <cellStyle name="40% - Accent5 128 2" xfId="14730" xr:uid="{00000000-0005-0000-0000-000081390000}"/>
    <cellStyle name="40% - Accent5 128 2 2" xfId="14731" xr:uid="{00000000-0005-0000-0000-000082390000}"/>
    <cellStyle name="40% - Accent5 128 2 2 2" xfId="14732" xr:uid="{00000000-0005-0000-0000-000083390000}"/>
    <cellStyle name="40% - Accent5 128 2 3" xfId="14733" xr:uid="{00000000-0005-0000-0000-000084390000}"/>
    <cellStyle name="40% - Accent5 128 3" xfId="14734" xr:uid="{00000000-0005-0000-0000-000085390000}"/>
    <cellStyle name="40% - Accent5 128 3 2" xfId="14735" xr:uid="{00000000-0005-0000-0000-000086390000}"/>
    <cellStyle name="40% - Accent5 128 4" xfId="14736" xr:uid="{00000000-0005-0000-0000-000087390000}"/>
    <cellStyle name="40% - Accent5 129" xfId="14737" xr:uid="{00000000-0005-0000-0000-000088390000}"/>
    <cellStyle name="40% - Accent5 129 2" xfId="14738" xr:uid="{00000000-0005-0000-0000-000089390000}"/>
    <cellStyle name="40% - Accent5 129 2 2" xfId="14739" xr:uid="{00000000-0005-0000-0000-00008A390000}"/>
    <cellStyle name="40% - Accent5 129 2 2 2" xfId="14740" xr:uid="{00000000-0005-0000-0000-00008B390000}"/>
    <cellStyle name="40% - Accent5 129 2 3" xfId="14741" xr:uid="{00000000-0005-0000-0000-00008C390000}"/>
    <cellStyle name="40% - Accent5 129 3" xfId="14742" xr:uid="{00000000-0005-0000-0000-00008D390000}"/>
    <cellStyle name="40% - Accent5 129 3 2" xfId="14743" xr:uid="{00000000-0005-0000-0000-00008E390000}"/>
    <cellStyle name="40% - Accent5 129 4" xfId="14744" xr:uid="{00000000-0005-0000-0000-00008F390000}"/>
    <cellStyle name="40% - Accent5 13" xfId="14745" xr:uid="{00000000-0005-0000-0000-000090390000}"/>
    <cellStyle name="40% - Accent5 13 2" xfId="14746" xr:uid="{00000000-0005-0000-0000-000091390000}"/>
    <cellStyle name="40% - Accent5 13 2 2" xfId="14747" xr:uid="{00000000-0005-0000-0000-000092390000}"/>
    <cellStyle name="40% - Accent5 13 2 2 2" xfId="14748" xr:uid="{00000000-0005-0000-0000-000093390000}"/>
    <cellStyle name="40% - Accent5 13 2 2 2 2" xfId="14749" xr:uid="{00000000-0005-0000-0000-000094390000}"/>
    <cellStyle name="40% - Accent5 13 2 2 3" xfId="14750" xr:uid="{00000000-0005-0000-0000-000095390000}"/>
    <cellStyle name="40% - Accent5 13 2 3" xfId="14751" xr:uid="{00000000-0005-0000-0000-000096390000}"/>
    <cellStyle name="40% - Accent5 13 2 3 2" xfId="14752" xr:uid="{00000000-0005-0000-0000-000097390000}"/>
    <cellStyle name="40% - Accent5 13 2 4" xfId="14753" xr:uid="{00000000-0005-0000-0000-000098390000}"/>
    <cellStyle name="40% - Accent5 13 3" xfId="14754" xr:uid="{00000000-0005-0000-0000-000099390000}"/>
    <cellStyle name="40% - Accent5 13 3 2" xfId="14755" xr:uid="{00000000-0005-0000-0000-00009A390000}"/>
    <cellStyle name="40% - Accent5 13 3 2 2" xfId="14756" xr:uid="{00000000-0005-0000-0000-00009B390000}"/>
    <cellStyle name="40% - Accent5 13 3 3" xfId="14757" xr:uid="{00000000-0005-0000-0000-00009C390000}"/>
    <cellStyle name="40% - Accent5 13 4" xfId="14758" xr:uid="{00000000-0005-0000-0000-00009D390000}"/>
    <cellStyle name="40% - Accent5 13 4 2" xfId="14759" xr:uid="{00000000-0005-0000-0000-00009E390000}"/>
    <cellStyle name="40% - Accent5 13 5" xfId="14760" xr:uid="{00000000-0005-0000-0000-00009F390000}"/>
    <cellStyle name="40% - Accent5 13_draft transactions report_052009_rvsd" xfId="14761" xr:uid="{00000000-0005-0000-0000-0000A0390000}"/>
    <cellStyle name="40% - Accent5 130" xfId="14762" xr:uid="{00000000-0005-0000-0000-0000A1390000}"/>
    <cellStyle name="40% - Accent5 130 2" xfId="14763" xr:uid="{00000000-0005-0000-0000-0000A2390000}"/>
    <cellStyle name="40% - Accent5 130 2 2" xfId="14764" xr:uid="{00000000-0005-0000-0000-0000A3390000}"/>
    <cellStyle name="40% - Accent5 130 2 2 2" xfId="14765" xr:uid="{00000000-0005-0000-0000-0000A4390000}"/>
    <cellStyle name="40% - Accent5 130 2 3" xfId="14766" xr:uid="{00000000-0005-0000-0000-0000A5390000}"/>
    <cellStyle name="40% - Accent5 130 3" xfId="14767" xr:uid="{00000000-0005-0000-0000-0000A6390000}"/>
    <cellStyle name="40% - Accent5 130 3 2" xfId="14768" xr:uid="{00000000-0005-0000-0000-0000A7390000}"/>
    <cellStyle name="40% - Accent5 130 4" xfId="14769" xr:uid="{00000000-0005-0000-0000-0000A8390000}"/>
    <cellStyle name="40% - Accent5 131" xfId="14770" xr:uid="{00000000-0005-0000-0000-0000A9390000}"/>
    <cellStyle name="40% - Accent5 131 2" xfId="14771" xr:uid="{00000000-0005-0000-0000-0000AA390000}"/>
    <cellStyle name="40% - Accent5 131 2 2" xfId="14772" xr:uid="{00000000-0005-0000-0000-0000AB390000}"/>
    <cellStyle name="40% - Accent5 131 2 2 2" xfId="14773" xr:uid="{00000000-0005-0000-0000-0000AC390000}"/>
    <cellStyle name="40% - Accent5 131 2 3" xfId="14774" xr:uid="{00000000-0005-0000-0000-0000AD390000}"/>
    <cellStyle name="40% - Accent5 131 3" xfId="14775" xr:uid="{00000000-0005-0000-0000-0000AE390000}"/>
    <cellStyle name="40% - Accent5 131 3 2" xfId="14776" xr:uid="{00000000-0005-0000-0000-0000AF390000}"/>
    <cellStyle name="40% - Accent5 131 4" xfId="14777" xr:uid="{00000000-0005-0000-0000-0000B0390000}"/>
    <cellStyle name="40% - Accent5 132" xfId="14778" xr:uid="{00000000-0005-0000-0000-0000B1390000}"/>
    <cellStyle name="40% - Accent5 132 2" xfId="14779" xr:uid="{00000000-0005-0000-0000-0000B2390000}"/>
    <cellStyle name="40% - Accent5 132 2 2" xfId="14780" xr:uid="{00000000-0005-0000-0000-0000B3390000}"/>
    <cellStyle name="40% - Accent5 132 2 2 2" xfId="14781" xr:uid="{00000000-0005-0000-0000-0000B4390000}"/>
    <cellStyle name="40% - Accent5 132 2 3" xfId="14782" xr:uid="{00000000-0005-0000-0000-0000B5390000}"/>
    <cellStyle name="40% - Accent5 132 3" xfId="14783" xr:uid="{00000000-0005-0000-0000-0000B6390000}"/>
    <cellStyle name="40% - Accent5 132 3 2" xfId="14784" xr:uid="{00000000-0005-0000-0000-0000B7390000}"/>
    <cellStyle name="40% - Accent5 132 4" xfId="14785" xr:uid="{00000000-0005-0000-0000-0000B8390000}"/>
    <cellStyle name="40% - Accent5 133" xfId="14786" xr:uid="{00000000-0005-0000-0000-0000B9390000}"/>
    <cellStyle name="40% - Accent5 133 2" xfId="14787" xr:uid="{00000000-0005-0000-0000-0000BA390000}"/>
    <cellStyle name="40% - Accent5 133 2 2" xfId="14788" xr:uid="{00000000-0005-0000-0000-0000BB390000}"/>
    <cellStyle name="40% - Accent5 133 2 2 2" xfId="14789" xr:uid="{00000000-0005-0000-0000-0000BC390000}"/>
    <cellStyle name="40% - Accent5 133 2 3" xfId="14790" xr:uid="{00000000-0005-0000-0000-0000BD390000}"/>
    <cellStyle name="40% - Accent5 133 3" xfId="14791" xr:uid="{00000000-0005-0000-0000-0000BE390000}"/>
    <cellStyle name="40% - Accent5 133 3 2" xfId="14792" xr:uid="{00000000-0005-0000-0000-0000BF390000}"/>
    <cellStyle name="40% - Accent5 133 4" xfId="14793" xr:uid="{00000000-0005-0000-0000-0000C0390000}"/>
    <cellStyle name="40% - Accent5 134" xfId="14794" xr:uid="{00000000-0005-0000-0000-0000C1390000}"/>
    <cellStyle name="40% - Accent5 134 2" xfId="14795" xr:uid="{00000000-0005-0000-0000-0000C2390000}"/>
    <cellStyle name="40% - Accent5 134 2 2" xfId="14796" xr:uid="{00000000-0005-0000-0000-0000C3390000}"/>
    <cellStyle name="40% - Accent5 134 2 2 2" xfId="14797" xr:uid="{00000000-0005-0000-0000-0000C4390000}"/>
    <cellStyle name="40% - Accent5 134 2 3" xfId="14798" xr:uid="{00000000-0005-0000-0000-0000C5390000}"/>
    <cellStyle name="40% - Accent5 134 3" xfId="14799" xr:uid="{00000000-0005-0000-0000-0000C6390000}"/>
    <cellStyle name="40% - Accent5 134 3 2" xfId="14800" xr:uid="{00000000-0005-0000-0000-0000C7390000}"/>
    <cellStyle name="40% - Accent5 134 4" xfId="14801" xr:uid="{00000000-0005-0000-0000-0000C8390000}"/>
    <cellStyle name="40% - Accent5 135" xfId="14802" xr:uid="{00000000-0005-0000-0000-0000C9390000}"/>
    <cellStyle name="40% - Accent5 136" xfId="14803" xr:uid="{00000000-0005-0000-0000-0000CA390000}"/>
    <cellStyle name="40% - Accent5 137" xfId="14804" xr:uid="{00000000-0005-0000-0000-0000CB390000}"/>
    <cellStyle name="40% - Accent5 138" xfId="14805" xr:uid="{00000000-0005-0000-0000-0000CC390000}"/>
    <cellStyle name="40% - Accent5 138 2" xfId="14806" xr:uid="{00000000-0005-0000-0000-0000CD390000}"/>
    <cellStyle name="40% - Accent5 138 2 2" xfId="14807" xr:uid="{00000000-0005-0000-0000-0000CE390000}"/>
    <cellStyle name="40% - Accent5 138 2 2 2" xfId="14808" xr:uid="{00000000-0005-0000-0000-0000CF390000}"/>
    <cellStyle name="40% - Accent5 138 2 3" xfId="14809" xr:uid="{00000000-0005-0000-0000-0000D0390000}"/>
    <cellStyle name="40% - Accent5 138 3" xfId="14810" xr:uid="{00000000-0005-0000-0000-0000D1390000}"/>
    <cellStyle name="40% - Accent5 138 3 2" xfId="14811" xr:uid="{00000000-0005-0000-0000-0000D2390000}"/>
    <cellStyle name="40% - Accent5 138 4" xfId="14812" xr:uid="{00000000-0005-0000-0000-0000D3390000}"/>
    <cellStyle name="40% - Accent5 139" xfId="14813" xr:uid="{00000000-0005-0000-0000-0000D4390000}"/>
    <cellStyle name="40% - Accent5 139 2" xfId="14814" xr:uid="{00000000-0005-0000-0000-0000D5390000}"/>
    <cellStyle name="40% - Accent5 139 2 2" xfId="14815" xr:uid="{00000000-0005-0000-0000-0000D6390000}"/>
    <cellStyle name="40% - Accent5 139 2 2 2" xfId="14816" xr:uid="{00000000-0005-0000-0000-0000D7390000}"/>
    <cellStyle name="40% - Accent5 139 2 3" xfId="14817" xr:uid="{00000000-0005-0000-0000-0000D8390000}"/>
    <cellStyle name="40% - Accent5 139 3" xfId="14818" xr:uid="{00000000-0005-0000-0000-0000D9390000}"/>
    <cellStyle name="40% - Accent5 139 3 2" xfId="14819" xr:uid="{00000000-0005-0000-0000-0000DA390000}"/>
    <cellStyle name="40% - Accent5 139 4" xfId="14820" xr:uid="{00000000-0005-0000-0000-0000DB390000}"/>
    <cellStyle name="40% - Accent5 14" xfId="14821" xr:uid="{00000000-0005-0000-0000-0000DC390000}"/>
    <cellStyle name="40% - Accent5 14 2" xfId="14822" xr:uid="{00000000-0005-0000-0000-0000DD390000}"/>
    <cellStyle name="40% - Accent5 14 2 2" xfId="14823" xr:uid="{00000000-0005-0000-0000-0000DE390000}"/>
    <cellStyle name="40% - Accent5 14 2 2 2" xfId="14824" xr:uid="{00000000-0005-0000-0000-0000DF390000}"/>
    <cellStyle name="40% - Accent5 14 2 2 2 2" xfId="14825" xr:uid="{00000000-0005-0000-0000-0000E0390000}"/>
    <cellStyle name="40% - Accent5 14 2 2 3" xfId="14826" xr:uid="{00000000-0005-0000-0000-0000E1390000}"/>
    <cellStyle name="40% - Accent5 14 2 3" xfId="14827" xr:uid="{00000000-0005-0000-0000-0000E2390000}"/>
    <cellStyle name="40% - Accent5 14 2 3 2" xfId="14828" xr:uid="{00000000-0005-0000-0000-0000E3390000}"/>
    <cellStyle name="40% - Accent5 14 2 4" xfId="14829" xr:uid="{00000000-0005-0000-0000-0000E4390000}"/>
    <cellStyle name="40% - Accent5 14 3" xfId="14830" xr:uid="{00000000-0005-0000-0000-0000E5390000}"/>
    <cellStyle name="40% - Accent5 14 3 2" xfId="14831" xr:uid="{00000000-0005-0000-0000-0000E6390000}"/>
    <cellStyle name="40% - Accent5 14 3 2 2" xfId="14832" xr:uid="{00000000-0005-0000-0000-0000E7390000}"/>
    <cellStyle name="40% - Accent5 14 3 3" xfId="14833" xr:uid="{00000000-0005-0000-0000-0000E8390000}"/>
    <cellStyle name="40% - Accent5 14 4" xfId="14834" xr:uid="{00000000-0005-0000-0000-0000E9390000}"/>
    <cellStyle name="40% - Accent5 14 4 2" xfId="14835" xr:uid="{00000000-0005-0000-0000-0000EA390000}"/>
    <cellStyle name="40% - Accent5 14 5" xfId="14836" xr:uid="{00000000-0005-0000-0000-0000EB390000}"/>
    <cellStyle name="40% - Accent5 14_draft transactions report_052009_rvsd" xfId="14837" xr:uid="{00000000-0005-0000-0000-0000EC390000}"/>
    <cellStyle name="40% - Accent5 140" xfId="14838" xr:uid="{00000000-0005-0000-0000-0000ED390000}"/>
    <cellStyle name="40% - Accent5 140 2" xfId="14839" xr:uid="{00000000-0005-0000-0000-0000EE390000}"/>
    <cellStyle name="40% - Accent5 140 2 2" xfId="14840" xr:uid="{00000000-0005-0000-0000-0000EF390000}"/>
    <cellStyle name="40% - Accent5 140 2 2 2" xfId="14841" xr:uid="{00000000-0005-0000-0000-0000F0390000}"/>
    <cellStyle name="40% - Accent5 140 2 3" xfId="14842" xr:uid="{00000000-0005-0000-0000-0000F1390000}"/>
    <cellStyle name="40% - Accent5 140 3" xfId="14843" xr:uid="{00000000-0005-0000-0000-0000F2390000}"/>
    <cellStyle name="40% - Accent5 140 3 2" xfId="14844" xr:uid="{00000000-0005-0000-0000-0000F3390000}"/>
    <cellStyle name="40% - Accent5 140 4" xfId="14845" xr:uid="{00000000-0005-0000-0000-0000F4390000}"/>
    <cellStyle name="40% - Accent5 141" xfId="14846" xr:uid="{00000000-0005-0000-0000-0000F5390000}"/>
    <cellStyle name="40% - Accent5 141 2" xfId="14847" xr:uid="{00000000-0005-0000-0000-0000F6390000}"/>
    <cellStyle name="40% - Accent5 141 2 2" xfId="14848" xr:uid="{00000000-0005-0000-0000-0000F7390000}"/>
    <cellStyle name="40% - Accent5 141 2 2 2" xfId="14849" xr:uid="{00000000-0005-0000-0000-0000F8390000}"/>
    <cellStyle name="40% - Accent5 141 2 3" xfId="14850" xr:uid="{00000000-0005-0000-0000-0000F9390000}"/>
    <cellStyle name="40% - Accent5 141 3" xfId="14851" xr:uid="{00000000-0005-0000-0000-0000FA390000}"/>
    <cellStyle name="40% - Accent5 141 3 2" xfId="14852" xr:uid="{00000000-0005-0000-0000-0000FB390000}"/>
    <cellStyle name="40% - Accent5 141 4" xfId="14853" xr:uid="{00000000-0005-0000-0000-0000FC390000}"/>
    <cellStyle name="40% - Accent5 142" xfId="14854" xr:uid="{00000000-0005-0000-0000-0000FD390000}"/>
    <cellStyle name="40% - Accent5 142 2" xfId="14855" xr:uid="{00000000-0005-0000-0000-0000FE390000}"/>
    <cellStyle name="40% - Accent5 142 2 2" xfId="14856" xr:uid="{00000000-0005-0000-0000-0000FF390000}"/>
    <cellStyle name="40% - Accent5 142 2 2 2" xfId="14857" xr:uid="{00000000-0005-0000-0000-0000003A0000}"/>
    <cellStyle name="40% - Accent5 142 2 3" xfId="14858" xr:uid="{00000000-0005-0000-0000-0000013A0000}"/>
    <cellStyle name="40% - Accent5 142 3" xfId="14859" xr:uid="{00000000-0005-0000-0000-0000023A0000}"/>
    <cellStyle name="40% - Accent5 142 3 2" xfId="14860" xr:uid="{00000000-0005-0000-0000-0000033A0000}"/>
    <cellStyle name="40% - Accent5 142 4" xfId="14861" xr:uid="{00000000-0005-0000-0000-0000043A0000}"/>
    <cellStyle name="40% - Accent5 143" xfId="14862" xr:uid="{00000000-0005-0000-0000-0000053A0000}"/>
    <cellStyle name="40% - Accent5 143 2" xfId="14863" xr:uid="{00000000-0005-0000-0000-0000063A0000}"/>
    <cellStyle name="40% - Accent5 143 2 2" xfId="14864" xr:uid="{00000000-0005-0000-0000-0000073A0000}"/>
    <cellStyle name="40% - Accent5 143 2 2 2" xfId="14865" xr:uid="{00000000-0005-0000-0000-0000083A0000}"/>
    <cellStyle name="40% - Accent5 143 2 3" xfId="14866" xr:uid="{00000000-0005-0000-0000-0000093A0000}"/>
    <cellStyle name="40% - Accent5 143 3" xfId="14867" xr:uid="{00000000-0005-0000-0000-00000A3A0000}"/>
    <cellStyle name="40% - Accent5 143 3 2" xfId="14868" xr:uid="{00000000-0005-0000-0000-00000B3A0000}"/>
    <cellStyle name="40% - Accent5 143 4" xfId="14869" xr:uid="{00000000-0005-0000-0000-00000C3A0000}"/>
    <cellStyle name="40% - Accent5 144" xfId="14870" xr:uid="{00000000-0005-0000-0000-00000D3A0000}"/>
    <cellStyle name="40% - Accent5 144 2" xfId="14871" xr:uid="{00000000-0005-0000-0000-00000E3A0000}"/>
    <cellStyle name="40% - Accent5 144 2 2" xfId="14872" xr:uid="{00000000-0005-0000-0000-00000F3A0000}"/>
    <cellStyle name="40% - Accent5 144 2 2 2" xfId="14873" xr:uid="{00000000-0005-0000-0000-0000103A0000}"/>
    <cellStyle name="40% - Accent5 144 2 3" xfId="14874" xr:uid="{00000000-0005-0000-0000-0000113A0000}"/>
    <cellStyle name="40% - Accent5 144 3" xfId="14875" xr:uid="{00000000-0005-0000-0000-0000123A0000}"/>
    <cellStyle name="40% - Accent5 144 3 2" xfId="14876" xr:uid="{00000000-0005-0000-0000-0000133A0000}"/>
    <cellStyle name="40% - Accent5 144 4" xfId="14877" xr:uid="{00000000-0005-0000-0000-0000143A0000}"/>
    <cellStyle name="40% - Accent5 145" xfId="14878" xr:uid="{00000000-0005-0000-0000-0000153A0000}"/>
    <cellStyle name="40% - Accent5 145 2" xfId="14879" xr:uid="{00000000-0005-0000-0000-0000163A0000}"/>
    <cellStyle name="40% - Accent5 145 2 2" xfId="14880" xr:uid="{00000000-0005-0000-0000-0000173A0000}"/>
    <cellStyle name="40% - Accent5 145 2 2 2" xfId="14881" xr:uid="{00000000-0005-0000-0000-0000183A0000}"/>
    <cellStyle name="40% - Accent5 145 2 3" xfId="14882" xr:uid="{00000000-0005-0000-0000-0000193A0000}"/>
    <cellStyle name="40% - Accent5 145 3" xfId="14883" xr:uid="{00000000-0005-0000-0000-00001A3A0000}"/>
    <cellStyle name="40% - Accent5 145 3 2" xfId="14884" xr:uid="{00000000-0005-0000-0000-00001B3A0000}"/>
    <cellStyle name="40% - Accent5 145 4" xfId="14885" xr:uid="{00000000-0005-0000-0000-00001C3A0000}"/>
    <cellStyle name="40% - Accent5 146" xfId="14886" xr:uid="{00000000-0005-0000-0000-00001D3A0000}"/>
    <cellStyle name="40% - Accent5 146 2" xfId="14887" xr:uid="{00000000-0005-0000-0000-00001E3A0000}"/>
    <cellStyle name="40% - Accent5 146 2 2" xfId="14888" xr:uid="{00000000-0005-0000-0000-00001F3A0000}"/>
    <cellStyle name="40% - Accent5 146 2 2 2" xfId="14889" xr:uid="{00000000-0005-0000-0000-0000203A0000}"/>
    <cellStyle name="40% - Accent5 146 2 3" xfId="14890" xr:uid="{00000000-0005-0000-0000-0000213A0000}"/>
    <cellStyle name="40% - Accent5 146 3" xfId="14891" xr:uid="{00000000-0005-0000-0000-0000223A0000}"/>
    <cellStyle name="40% - Accent5 146 3 2" xfId="14892" xr:uid="{00000000-0005-0000-0000-0000233A0000}"/>
    <cellStyle name="40% - Accent5 146 4" xfId="14893" xr:uid="{00000000-0005-0000-0000-0000243A0000}"/>
    <cellStyle name="40% - Accent5 147" xfId="14894" xr:uid="{00000000-0005-0000-0000-0000253A0000}"/>
    <cellStyle name="40% - Accent5 148" xfId="14895" xr:uid="{00000000-0005-0000-0000-0000263A0000}"/>
    <cellStyle name="40% - Accent5 149" xfId="14896" xr:uid="{00000000-0005-0000-0000-0000273A0000}"/>
    <cellStyle name="40% - Accent5 15" xfId="14897" xr:uid="{00000000-0005-0000-0000-0000283A0000}"/>
    <cellStyle name="40% - Accent5 15 2" xfId="14898" xr:uid="{00000000-0005-0000-0000-0000293A0000}"/>
    <cellStyle name="40% - Accent5 15 2 2" xfId="14899" xr:uid="{00000000-0005-0000-0000-00002A3A0000}"/>
    <cellStyle name="40% - Accent5 15 2 2 2" xfId="14900" xr:uid="{00000000-0005-0000-0000-00002B3A0000}"/>
    <cellStyle name="40% - Accent5 15 2 2 2 2" xfId="14901" xr:uid="{00000000-0005-0000-0000-00002C3A0000}"/>
    <cellStyle name="40% - Accent5 15 2 2 3" xfId="14902" xr:uid="{00000000-0005-0000-0000-00002D3A0000}"/>
    <cellStyle name="40% - Accent5 15 2 3" xfId="14903" xr:uid="{00000000-0005-0000-0000-00002E3A0000}"/>
    <cellStyle name="40% - Accent5 15 2 3 2" xfId="14904" xr:uid="{00000000-0005-0000-0000-00002F3A0000}"/>
    <cellStyle name="40% - Accent5 15 2 4" xfId="14905" xr:uid="{00000000-0005-0000-0000-0000303A0000}"/>
    <cellStyle name="40% - Accent5 15 3" xfId="14906" xr:uid="{00000000-0005-0000-0000-0000313A0000}"/>
    <cellStyle name="40% - Accent5 15 3 2" xfId="14907" xr:uid="{00000000-0005-0000-0000-0000323A0000}"/>
    <cellStyle name="40% - Accent5 15 3 2 2" xfId="14908" xr:uid="{00000000-0005-0000-0000-0000333A0000}"/>
    <cellStyle name="40% - Accent5 15 3 3" xfId="14909" xr:uid="{00000000-0005-0000-0000-0000343A0000}"/>
    <cellStyle name="40% - Accent5 15 4" xfId="14910" xr:uid="{00000000-0005-0000-0000-0000353A0000}"/>
    <cellStyle name="40% - Accent5 15 4 2" xfId="14911" xr:uid="{00000000-0005-0000-0000-0000363A0000}"/>
    <cellStyle name="40% - Accent5 15 5" xfId="14912" xr:uid="{00000000-0005-0000-0000-0000373A0000}"/>
    <cellStyle name="40% - Accent5 15_draft transactions report_052009_rvsd" xfId="14913" xr:uid="{00000000-0005-0000-0000-0000383A0000}"/>
    <cellStyle name="40% - Accent5 150" xfId="14914" xr:uid="{00000000-0005-0000-0000-0000393A0000}"/>
    <cellStyle name="40% - Accent5 151" xfId="14915" xr:uid="{00000000-0005-0000-0000-00003A3A0000}"/>
    <cellStyle name="40% - Accent5 152" xfId="14916" xr:uid="{00000000-0005-0000-0000-00003B3A0000}"/>
    <cellStyle name="40% - Accent5 153" xfId="14917" xr:uid="{00000000-0005-0000-0000-00003C3A0000}"/>
    <cellStyle name="40% - Accent5 153 2" xfId="14918" xr:uid="{00000000-0005-0000-0000-00003D3A0000}"/>
    <cellStyle name="40% - Accent5 153 2 2" xfId="14919" xr:uid="{00000000-0005-0000-0000-00003E3A0000}"/>
    <cellStyle name="40% - Accent5 153 3" xfId="14920" xr:uid="{00000000-0005-0000-0000-00003F3A0000}"/>
    <cellStyle name="40% - Accent5 154" xfId="14921" xr:uid="{00000000-0005-0000-0000-0000403A0000}"/>
    <cellStyle name="40% - Accent5 154 2" xfId="14922" xr:uid="{00000000-0005-0000-0000-0000413A0000}"/>
    <cellStyle name="40% - Accent5 155" xfId="14923" xr:uid="{00000000-0005-0000-0000-0000423A0000}"/>
    <cellStyle name="40% - Accent5 16" xfId="14924" xr:uid="{00000000-0005-0000-0000-0000433A0000}"/>
    <cellStyle name="40% - Accent5 16 2" xfId="14925" xr:uid="{00000000-0005-0000-0000-0000443A0000}"/>
    <cellStyle name="40% - Accent5 16 2 2" xfId="14926" xr:uid="{00000000-0005-0000-0000-0000453A0000}"/>
    <cellStyle name="40% - Accent5 16 2 2 2" xfId="14927" xr:uid="{00000000-0005-0000-0000-0000463A0000}"/>
    <cellStyle name="40% - Accent5 16 2 2 2 2" xfId="14928" xr:uid="{00000000-0005-0000-0000-0000473A0000}"/>
    <cellStyle name="40% - Accent5 16 2 2 3" xfId="14929" xr:uid="{00000000-0005-0000-0000-0000483A0000}"/>
    <cellStyle name="40% - Accent5 16 2 3" xfId="14930" xr:uid="{00000000-0005-0000-0000-0000493A0000}"/>
    <cellStyle name="40% - Accent5 16 2 3 2" xfId="14931" xr:uid="{00000000-0005-0000-0000-00004A3A0000}"/>
    <cellStyle name="40% - Accent5 16 2 4" xfId="14932" xr:uid="{00000000-0005-0000-0000-00004B3A0000}"/>
    <cellStyle name="40% - Accent5 16 3" xfId="14933" xr:uid="{00000000-0005-0000-0000-00004C3A0000}"/>
    <cellStyle name="40% - Accent5 16 3 2" xfId="14934" xr:uid="{00000000-0005-0000-0000-00004D3A0000}"/>
    <cellStyle name="40% - Accent5 16 3 2 2" xfId="14935" xr:uid="{00000000-0005-0000-0000-00004E3A0000}"/>
    <cellStyle name="40% - Accent5 16 3 3" xfId="14936" xr:uid="{00000000-0005-0000-0000-00004F3A0000}"/>
    <cellStyle name="40% - Accent5 16 4" xfId="14937" xr:uid="{00000000-0005-0000-0000-0000503A0000}"/>
    <cellStyle name="40% - Accent5 16 4 2" xfId="14938" xr:uid="{00000000-0005-0000-0000-0000513A0000}"/>
    <cellStyle name="40% - Accent5 16 5" xfId="14939" xr:uid="{00000000-0005-0000-0000-0000523A0000}"/>
    <cellStyle name="40% - Accent5 16_draft transactions report_052009_rvsd" xfId="14940" xr:uid="{00000000-0005-0000-0000-0000533A0000}"/>
    <cellStyle name="40% - Accent5 17" xfId="14941" xr:uid="{00000000-0005-0000-0000-0000543A0000}"/>
    <cellStyle name="40% - Accent5 17 2" xfId="14942" xr:uid="{00000000-0005-0000-0000-0000553A0000}"/>
    <cellStyle name="40% - Accent5 17 2 2" xfId="14943" xr:uid="{00000000-0005-0000-0000-0000563A0000}"/>
    <cellStyle name="40% - Accent5 17 2 2 2" xfId="14944" xr:uid="{00000000-0005-0000-0000-0000573A0000}"/>
    <cellStyle name="40% - Accent5 17 2 2 2 2" xfId="14945" xr:uid="{00000000-0005-0000-0000-0000583A0000}"/>
    <cellStyle name="40% - Accent5 17 2 2 3" xfId="14946" xr:uid="{00000000-0005-0000-0000-0000593A0000}"/>
    <cellStyle name="40% - Accent5 17 2 3" xfId="14947" xr:uid="{00000000-0005-0000-0000-00005A3A0000}"/>
    <cellStyle name="40% - Accent5 17 2 3 2" xfId="14948" xr:uid="{00000000-0005-0000-0000-00005B3A0000}"/>
    <cellStyle name="40% - Accent5 17 2 4" xfId="14949" xr:uid="{00000000-0005-0000-0000-00005C3A0000}"/>
    <cellStyle name="40% - Accent5 17 3" xfId="14950" xr:uid="{00000000-0005-0000-0000-00005D3A0000}"/>
    <cellStyle name="40% - Accent5 17 3 2" xfId="14951" xr:uid="{00000000-0005-0000-0000-00005E3A0000}"/>
    <cellStyle name="40% - Accent5 17 3 2 2" xfId="14952" xr:uid="{00000000-0005-0000-0000-00005F3A0000}"/>
    <cellStyle name="40% - Accent5 17 3 3" xfId="14953" xr:uid="{00000000-0005-0000-0000-0000603A0000}"/>
    <cellStyle name="40% - Accent5 17 4" xfId="14954" xr:uid="{00000000-0005-0000-0000-0000613A0000}"/>
    <cellStyle name="40% - Accent5 17 4 2" xfId="14955" xr:uid="{00000000-0005-0000-0000-0000623A0000}"/>
    <cellStyle name="40% - Accent5 17 5" xfId="14956" xr:uid="{00000000-0005-0000-0000-0000633A0000}"/>
    <cellStyle name="40% - Accent5 17_draft transactions report_052009_rvsd" xfId="14957" xr:uid="{00000000-0005-0000-0000-0000643A0000}"/>
    <cellStyle name="40% - Accent5 18" xfId="14958" xr:uid="{00000000-0005-0000-0000-0000653A0000}"/>
    <cellStyle name="40% - Accent5 18 2" xfId="14959" xr:uid="{00000000-0005-0000-0000-0000663A0000}"/>
    <cellStyle name="40% - Accent5 18 2 2" xfId="14960" xr:uid="{00000000-0005-0000-0000-0000673A0000}"/>
    <cellStyle name="40% - Accent5 18 2 2 2" xfId="14961" xr:uid="{00000000-0005-0000-0000-0000683A0000}"/>
    <cellStyle name="40% - Accent5 18 2 2 2 2" xfId="14962" xr:uid="{00000000-0005-0000-0000-0000693A0000}"/>
    <cellStyle name="40% - Accent5 18 2 2 3" xfId="14963" xr:uid="{00000000-0005-0000-0000-00006A3A0000}"/>
    <cellStyle name="40% - Accent5 18 2 3" xfId="14964" xr:uid="{00000000-0005-0000-0000-00006B3A0000}"/>
    <cellStyle name="40% - Accent5 18 2 3 2" xfId="14965" xr:uid="{00000000-0005-0000-0000-00006C3A0000}"/>
    <cellStyle name="40% - Accent5 18 2 4" xfId="14966" xr:uid="{00000000-0005-0000-0000-00006D3A0000}"/>
    <cellStyle name="40% - Accent5 18 3" xfId="14967" xr:uid="{00000000-0005-0000-0000-00006E3A0000}"/>
    <cellStyle name="40% - Accent5 18 3 2" xfId="14968" xr:uid="{00000000-0005-0000-0000-00006F3A0000}"/>
    <cellStyle name="40% - Accent5 18 3 2 2" xfId="14969" xr:uid="{00000000-0005-0000-0000-0000703A0000}"/>
    <cellStyle name="40% - Accent5 18 3 3" xfId="14970" xr:uid="{00000000-0005-0000-0000-0000713A0000}"/>
    <cellStyle name="40% - Accent5 18 4" xfId="14971" xr:uid="{00000000-0005-0000-0000-0000723A0000}"/>
    <cellStyle name="40% - Accent5 18 4 2" xfId="14972" xr:uid="{00000000-0005-0000-0000-0000733A0000}"/>
    <cellStyle name="40% - Accent5 18 5" xfId="14973" xr:uid="{00000000-0005-0000-0000-0000743A0000}"/>
    <cellStyle name="40% - Accent5 18_draft transactions report_052009_rvsd" xfId="14974" xr:uid="{00000000-0005-0000-0000-0000753A0000}"/>
    <cellStyle name="40% - Accent5 19" xfId="14975" xr:uid="{00000000-0005-0000-0000-0000763A0000}"/>
    <cellStyle name="40% - Accent5 19 2" xfId="14976" xr:uid="{00000000-0005-0000-0000-0000773A0000}"/>
    <cellStyle name="40% - Accent5 19 2 2" xfId="14977" xr:uid="{00000000-0005-0000-0000-0000783A0000}"/>
    <cellStyle name="40% - Accent5 19 2 2 2" xfId="14978" xr:uid="{00000000-0005-0000-0000-0000793A0000}"/>
    <cellStyle name="40% - Accent5 19 2 2 2 2" xfId="14979" xr:uid="{00000000-0005-0000-0000-00007A3A0000}"/>
    <cellStyle name="40% - Accent5 19 2 2 3" xfId="14980" xr:uid="{00000000-0005-0000-0000-00007B3A0000}"/>
    <cellStyle name="40% - Accent5 19 2 3" xfId="14981" xr:uid="{00000000-0005-0000-0000-00007C3A0000}"/>
    <cellStyle name="40% - Accent5 19 2 3 2" xfId="14982" xr:uid="{00000000-0005-0000-0000-00007D3A0000}"/>
    <cellStyle name="40% - Accent5 19 2 4" xfId="14983" xr:uid="{00000000-0005-0000-0000-00007E3A0000}"/>
    <cellStyle name="40% - Accent5 19 3" xfId="14984" xr:uid="{00000000-0005-0000-0000-00007F3A0000}"/>
    <cellStyle name="40% - Accent5 19 3 2" xfId="14985" xr:uid="{00000000-0005-0000-0000-0000803A0000}"/>
    <cellStyle name="40% - Accent5 19 3 2 2" xfId="14986" xr:uid="{00000000-0005-0000-0000-0000813A0000}"/>
    <cellStyle name="40% - Accent5 19 3 3" xfId="14987" xr:uid="{00000000-0005-0000-0000-0000823A0000}"/>
    <cellStyle name="40% - Accent5 19 4" xfId="14988" xr:uid="{00000000-0005-0000-0000-0000833A0000}"/>
    <cellStyle name="40% - Accent5 19 4 2" xfId="14989" xr:uid="{00000000-0005-0000-0000-0000843A0000}"/>
    <cellStyle name="40% - Accent5 19 5" xfId="14990" xr:uid="{00000000-0005-0000-0000-0000853A0000}"/>
    <cellStyle name="40% - Accent5 19_draft transactions report_052009_rvsd" xfId="14991" xr:uid="{00000000-0005-0000-0000-0000863A0000}"/>
    <cellStyle name="40% - Accent5 2" xfId="14992" xr:uid="{00000000-0005-0000-0000-0000873A0000}"/>
    <cellStyle name="40% - Accent5 2 2" xfId="14993" xr:uid="{00000000-0005-0000-0000-0000883A0000}"/>
    <cellStyle name="40% - Accent5 2 2 2" xfId="14994" xr:uid="{00000000-0005-0000-0000-0000893A0000}"/>
    <cellStyle name="40% - Accent5 2 2 2 2" xfId="14995" xr:uid="{00000000-0005-0000-0000-00008A3A0000}"/>
    <cellStyle name="40% - Accent5 2 2 2 2 2" xfId="14996" xr:uid="{00000000-0005-0000-0000-00008B3A0000}"/>
    <cellStyle name="40% - Accent5 2 2 2 2 2 2" xfId="14997" xr:uid="{00000000-0005-0000-0000-00008C3A0000}"/>
    <cellStyle name="40% - Accent5 2 2 2 2 3" xfId="14998" xr:uid="{00000000-0005-0000-0000-00008D3A0000}"/>
    <cellStyle name="40% - Accent5 2 2 2 3" xfId="14999" xr:uid="{00000000-0005-0000-0000-00008E3A0000}"/>
    <cellStyle name="40% - Accent5 2 2 2 3 2" xfId="15000" xr:uid="{00000000-0005-0000-0000-00008F3A0000}"/>
    <cellStyle name="40% - Accent5 2 2 2 4" xfId="15001" xr:uid="{00000000-0005-0000-0000-0000903A0000}"/>
    <cellStyle name="40% - Accent5 2 2 3" xfId="15002" xr:uid="{00000000-0005-0000-0000-0000913A0000}"/>
    <cellStyle name="40% - Accent5 2 2 3 2" xfId="15003" xr:uid="{00000000-0005-0000-0000-0000923A0000}"/>
    <cellStyle name="40% - Accent5 2 2 3 2 2" xfId="15004" xr:uid="{00000000-0005-0000-0000-0000933A0000}"/>
    <cellStyle name="40% - Accent5 2 2 3 3" xfId="15005" xr:uid="{00000000-0005-0000-0000-0000943A0000}"/>
    <cellStyle name="40% - Accent5 2 2 4" xfId="15006" xr:uid="{00000000-0005-0000-0000-0000953A0000}"/>
    <cellStyle name="40% - Accent5 2 2 4 2" xfId="15007" xr:uid="{00000000-0005-0000-0000-0000963A0000}"/>
    <cellStyle name="40% - Accent5 2 2 5" xfId="15008" xr:uid="{00000000-0005-0000-0000-0000973A0000}"/>
    <cellStyle name="40% - Accent5 2 2_draft transactions report_052009_rvsd" xfId="15009" xr:uid="{00000000-0005-0000-0000-0000983A0000}"/>
    <cellStyle name="40% - Accent5 2 3" xfId="15010" xr:uid="{00000000-0005-0000-0000-0000993A0000}"/>
    <cellStyle name="40% - Accent5 2 3 2" xfId="15011" xr:uid="{00000000-0005-0000-0000-00009A3A0000}"/>
    <cellStyle name="40% - Accent5 2 3 2 2" xfId="15012" xr:uid="{00000000-0005-0000-0000-00009B3A0000}"/>
    <cellStyle name="40% - Accent5 2 3 2 2 2" xfId="15013" xr:uid="{00000000-0005-0000-0000-00009C3A0000}"/>
    <cellStyle name="40% - Accent5 2 3 2 3" xfId="15014" xr:uid="{00000000-0005-0000-0000-00009D3A0000}"/>
    <cellStyle name="40% - Accent5 2 3 3" xfId="15015" xr:uid="{00000000-0005-0000-0000-00009E3A0000}"/>
    <cellStyle name="40% - Accent5 2 3 3 2" xfId="15016" xr:uid="{00000000-0005-0000-0000-00009F3A0000}"/>
    <cellStyle name="40% - Accent5 2 3 4" xfId="15017" xr:uid="{00000000-0005-0000-0000-0000A03A0000}"/>
    <cellStyle name="40% - Accent5 2 4" xfId="15018" xr:uid="{00000000-0005-0000-0000-0000A13A0000}"/>
    <cellStyle name="40% - Accent5 2 4 2" xfId="15019" xr:uid="{00000000-0005-0000-0000-0000A23A0000}"/>
    <cellStyle name="40% - Accent5 2 4 2 2" xfId="15020" xr:uid="{00000000-0005-0000-0000-0000A33A0000}"/>
    <cellStyle name="40% - Accent5 2 4 3" xfId="15021" xr:uid="{00000000-0005-0000-0000-0000A43A0000}"/>
    <cellStyle name="40% - Accent5 2 5" xfId="15022" xr:uid="{00000000-0005-0000-0000-0000A53A0000}"/>
    <cellStyle name="40% - Accent5 2 5 2" xfId="15023" xr:uid="{00000000-0005-0000-0000-0000A63A0000}"/>
    <cellStyle name="40% - Accent5 2 6" xfId="15024" xr:uid="{00000000-0005-0000-0000-0000A73A0000}"/>
    <cellStyle name="40% - Accent5 2_draft transactions report_052009_rvsd" xfId="15025" xr:uid="{00000000-0005-0000-0000-0000A83A0000}"/>
    <cellStyle name="40% - Accent5 20" xfId="15026" xr:uid="{00000000-0005-0000-0000-0000A93A0000}"/>
    <cellStyle name="40% - Accent5 20 2" xfId="15027" xr:uid="{00000000-0005-0000-0000-0000AA3A0000}"/>
    <cellStyle name="40% - Accent5 20 2 2" xfId="15028" xr:uid="{00000000-0005-0000-0000-0000AB3A0000}"/>
    <cellStyle name="40% - Accent5 20 2 2 2" xfId="15029" xr:uid="{00000000-0005-0000-0000-0000AC3A0000}"/>
    <cellStyle name="40% - Accent5 20 2 2 2 2" xfId="15030" xr:uid="{00000000-0005-0000-0000-0000AD3A0000}"/>
    <cellStyle name="40% - Accent5 20 2 2 3" xfId="15031" xr:uid="{00000000-0005-0000-0000-0000AE3A0000}"/>
    <cellStyle name="40% - Accent5 20 2 3" xfId="15032" xr:uid="{00000000-0005-0000-0000-0000AF3A0000}"/>
    <cellStyle name="40% - Accent5 20 2 3 2" xfId="15033" xr:uid="{00000000-0005-0000-0000-0000B03A0000}"/>
    <cellStyle name="40% - Accent5 20 2 4" xfId="15034" xr:uid="{00000000-0005-0000-0000-0000B13A0000}"/>
    <cellStyle name="40% - Accent5 20 3" xfId="15035" xr:uid="{00000000-0005-0000-0000-0000B23A0000}"/>
    <cellStyle name="40% - Accent5 20 3 2" xfId="15036" xr:uid="{00000000-0005-0000-0000-0000B33A0000}"/>
    <cellStyle name="40% - Accent5 20 3 2 2" xfId="15037" xr:uid="{00000000-0005-0000-0000-0000B43A0000}"/>
    <cellStyle name="40% - Accent5 20 3 3" xfId="15038" xr:uid="{00000000-0005-0000-0000-0000B53A0000}"/>
    <cellStyle name="40% - Accent5 20 4" xfId="15039" xr:uid="{00000000-0005-0000-0000-0000B63A0000}"/>
    <cellStyle name="40% - Accent5 20 4 2" xfId="15040" xr:uid="{00000000-0005-0000-0000-0000B73A0000}"/>
    <cellStyle name="40% - Accent5 20 5" xfId="15041" xr:uid="{00000000-0005-0000-0000-0000B83A0000}"/>
    <cellStyle name="40% - Accent5 20_draft transactions report_052009_rvsd" xfId="15042" xr:uid="{00000000-0005-0000-0000-0000B93A0000}"/>
    <cellStyle name="40% - Accent5 21" xfId="15043" xr:uid="{00000000-0005-0000-0000-0000BA3A0000}"/>
    <cellStyle name="40% - Accent5 21 2" xfId="15044" xr:uid="{00000000-0005-0000-0000-0000BB3A0000}"/>
    <cellStyle name="40% - Accent5 21 2 2" xfId="15045" xr:uid="{00000000-0005-0000-0000-0000BC3A0000}"/>
    <cellStyle name="40% - Accent5 21 2 2 2" xfId="15046" xr:uid="{00000000-0005-0000-0000-0000BD3A0000}"/>
    <cellStyle name="40% - Accent5 21 2 2 2 2" xfId="15047" xr:uid="{00000000-0005-0000-0000-0000BE3A0000}"/>
    <cellStyle name="40% - Accent5 21 2 2 3" xfId="15048" xr:uid="{00000000-0005-0000-0000-0000BF3A0000}"/>
    <cellStyle name="40% - Accent5 21 2 3" xfId="15049" xr:uid="{00000000-0005-0000-0000-0000C03A0000}"/>
    <cellStyle name="40% - Accent5 21 2 3 2" xfId="15050" xr:uid="{00000000-0005-0000-0000-0000C13A0000}"/>
    <cellStyle name="40% - Accent5 21 2 4" xfId="15051" xr:uid="{00000000-0005-0000-0000-0000C23A0000}"/>
    <cellStyle name="40% - Accent5 21 3" xfId="15052" xr:uid="{00000000-0005-0000-0000-0000C33A0000}"/>
    <cellStyle name="40% - Accent5 21 3 2" xfId="15053" xr:uid="{00000000-0005-0000-0000-0000C43A0000}"/>
    <cellStyle name="40% - Accent5 21 3 2 2" xfId="15054" xr:uid="{00000000-0005-0000-0000-0000C53A0000}"/>
    <cellStyle name="40% - Accent5 21 3 3" xfId="15055" xr:uid="{00000000-0005-0000-0000-0000C63A0000}"/>
    <cellStyle name="40% - Accent5 21 4" xfId="15056" xr:uid="{00000000-0005-0000-0000-0000C73A0000}"/>
    <cellStyle name="40% - Accent5 21 4 2" xfId="15057" xr:uid="{00000000-0005-0000-0000-0000C83A0000}"/>
    <cellStyle name="40% - Accent5 21 5" xfId="15058" xr:uid="{00000000-0005-0000-0000-0000C93A0000}"/>
    <cellStyle name="40% - Accent5 21_draft transactions report_052009_rvsd" xfId="15059" xr:uid="{00000000-0005-0000-0000-0000CA3A0000}"/>
    <cellStyle name="40% - Accent5 22" xfId="15060" xr:uid="{00000000-0005-0000-0000-0000CB3A0000}"/>
    <cellStyle name="40% - Accent5 22 2" xfId="15061" xr:uid="{00000000-0005-0000-0000-0000CC3A0000}"/>
    <cellStyle name="40% - Accent5 22 2 2" xfId="15062" xr:uid="{00000000-0005-0000-0000-0000CD3A0000}"/>
    <cellStyle name="40% - Accent5 22 2 2 2" xfId="15063" xr:uid="{00000000-0005-0000-0000-0000CE3A0000}"/>
    <cellStyle name="40% - Accent5 22 2 2 2 2" xfId="15064" xr:uid="{00000000-0005-0000-0000-0000CF3A0000}"/>
    <cellStyle name="40% - Accent5 22 2 2 3" xfId="15065" xr:uid="{00000000-0005-0000-0000-0000D03A0000}"/>
    <cellStyle name="40% - Accent5 22 2 3" xfId="15066" xr:uid="{00000000-0005-0000-0000-0000D13A0000}"/>
    <cellStyle name="40% - Accent5 22 2 3 2" xfId="15067" xr:uid="{00000000-0005-0000-0000-0000D23A0000}"/>
    <cellStyle name="40% - Accent5 22 2 4" xfId="15068" xr:uid="{00000000-0005-0000-0000-0000D33A0000}"/>
    <cellStyle name="40% - Accent5 22 3" xfId="15069" xr:uid="{00000000-0005-0000-0000-0000D43A0000}"/>
    <cellStyle name="40% - Accent5 22 3 2" xfId="15070" xr:uid="{00000000-0005-0000-0000-0000D53A0000}"/>
    <cellStyle name="40% - Accent5 22 3 2 2" xfId="15071" xr:uid="{00000000-0005-0000-0000-0000D63A0000}"/>
    <cellStyle name="40% - Accent5 22 3 3" xfId="15072" xr:uid="{00000000-0005-0000-0000-0000D73A0000}"/>
    <cellStyle name="40% - Accent5 22 4" xfId="15073" xr:uid="{00000000-0005-0000-0000-0000D83A0000}"/>
    <cellStyle name="40% - Accent5 22 4 2" xfId="15074" xr:uid="{00000000-0005-0000-0000-0000D93A0000}"/>
    <cellStyle name="40% - Accent5 22 5" xfId="15075" xr:uid="{00000000-0005-0000-0000-0000DA3A0000}"/>
    <cellStyle name="40% - Accent5 22_draft transactions report_052009_rvsd" xfId="15076" xr:uid="{00000000-0005-0000-0000-0000DB3A0000}"/>
    <cellStyle name="40% - Accent5 23" xfId="15077" xr:uid="{00000000-0005-0000-0000-0000DC3A0000}"/>
    <cellStyle name="40% - Accent5 23 2" xfId="15078" xr:uid="{00000000-0005-0000-0000-0000DD3A0000}"/>
    <cellStyle name="40% - Accent5 23 2 2" xfId="15079" xr:uid="{00000000-0005-0000-0000-0000DE3A0000}"/>
    <cellStyle name="40% - Accent5 23 2 2 2" xfId="15080" xr:uid="{00000000-0005-0000-0000-0000DF3A0000}"/>
    <cellStyle name="40% - Accent5 23 2 2 2 2" xfId="15081" xr:uid="{00000000-0005-0000-0000-0000E03A0000}"/>
    <cellStyle name="40% - Accent5 23 2 2 3" xfId="15082" xr:uid="{00000000-0005-0000-0000-0000E13A0000}"/>
    <cellStyle name="40% - Accent5 23 2 3" xfId="15083" xr:uid="{00000000-0005-0000-0000-0000E23A0000}"/>
    <cellStyle name="40% - Accent5 23 2 3 2" xfId="15084" xr:uid="{00000000-0005-0000-0000-0000E33A0000}"/>
    <cellStyle name="40% - Accent5 23 2 4" xfId="15085" xr:uid="{00000000-0005-0000-0000-0000E43A0000}"/>
    <cellStyle name="40% - Accent5 23 3" xfId="15086" xr:uid="{00000000-0005-0000-0000-0000E53A0000}"/>
    <cellStyle name="40% - Accent5 23 3 2" xfId="15087" xr:uid="{00000000-0005-0000-0000-0000E63A0000}"/>
    <cellStyle name="40% - Accent5 23 3 2 2" xfId="15088" xr:uid="{00000000-0005-0000-0000-0000E73A0000}"/>
    <cellStyle name="40% - Accent5 23 3 3" xfId="15089" xr:uid="{00000000-0005-0000-0000-0000E83A0000}"/>
    <cellStyle name="40% - Accent5 23 4" xfId="15090" xr:uid="{00000000-0005-0000-0000-0000E93A0000}"/>
    <cellStyle name="40% - Accent5 23 4 2" xfId="15091" xr:uid="{00000000-0005-0000-0000-0000EA3A0000}"/>
    <cellStyle name="40% - Accent5 23 5" xfId="15092" xr:uid="{00000000-0005-0000-0000-0000EB3A0000}"/>
    <cellStyle name="40% - Accent5 23_draft transactions report_052009_rvsd" xfId="15093" xr:uid="{00000000-0005-0000-0000-0000EC3A0000}"/>
    <cellStyle name="40% - Accent5 24" xfId="15094" xr:uid="{00000000-0005-0000-0000-0000ED3A0000}"/>
    <cellStyle name="40% - Accent5 24 2" xfId="15095" xr:uid="{00000000-0005-0000-0000-0000EE3A0000}"/>
    <cellStyle name="40% - Accent5 24 2 2" xfId="15096" xr:uid="{00000000-0005-0000-0000-0000EF3A0000}"/>
    <cellStyle name="40% - Accent5 24 2 2 2" xfId="15097" xr:uid="{00000000-0005-0000-0000-0000F03A0000}"/>
    <cellStyle name="40% - Accent5 24 2 2 2 2" xfId="15098" xr:uid="{00000000-0005-0000-0000-0000F13A0000}"/>
    <cellStyle name="40% - Accent5 24 2 2 3" xfId="15099" xr:uid="{00000000-0005-0000-0000-0000F23A0000}"/>
    <cellStyle name="40% - Accent5 24 2 3" xfId="15100" xr:uid="{00000000-0005-0000-0000-0000F33A0000}"/>
    <cellStyle name="40% - Accent5 24 2 3 2" xfId="15101" xr:uid="{00000000-0005-0000-0000-0000F43A0000}"/>
    <cellStyle name="40% - Accent5 24 2 4" xfId="15102" xr:uid="{00000000-0005-0000-0000-0000F53A0000}"/>
    <cellStyle name="40% - Accent5 24 3" xfId="15103" xr:uid="{00000000-0005-0000-0000-0000F63A0000}"/>
    <cellStyle name="40% - Accent5 24 3 2" xfId="15104" xr:uid="{00000000-0005-0000-0000-0000F73A0000}"/>
    <cellStyle name="40% - Accent5 24 3 2 2" xfId="15105" xr:uid="{00000000-0005-0000-0000-0000F83A0000}"/>
    <cellStyle name="40% - Accent5 24 3 3" xfId="15106" xr:uid="{00000000-0005-0000-0000-0000F93A0000}"/>
    <cellStyle name="40% - Accent5 24 4" xfId="15107" xr:uid="{00000000-0005-0000-0000-0000FA3A0000}"/>
    <cellStyle name="40% - Accent5 24 4 2" xfId="15108" xr:uid="{00000000-0005-0000-0000-0000FB3A0000}"/>
    <cellStyle name="40% - Accent5 24 5" xfId="15109" xr:uid="{00000000-0005-0000-0000-0000FC3A0000}"/>
    <cellStyle name="40% - Accent5 24_draft transactions report_052009_rvsd" xfId="15110" xr:uid="{00000000-0005-0000-0000-0000FD3A0000}"/>
    <cellStyle name="40% - Accent5 25" xfId="15111" xr:uid="{00000000-0005-0000-0000-0000FE3A0000}"/>
    <cellStyle name="40% - Accent5 25 2" xfId="15112" xr:uid="{00000000-0005-0000-0000-0000FF3A0000}"/>
    <cellStyle name="40% - Accent5 25 2 2" xfId="15113" xr:uid="{00000000-0005-0000-0000-0000003B0000}"/>
    <cellStyle name="40% - Accent5 25 2 2 2" xfId="15114" xr:uid="{00000000-0005-0000-0000-0000013B0000}"/>
    <cellStyle name="40% - Accent5 25 2 2 2 2" xfId="15115" xr:uid="{00000000-0005-0000-0000-0000023B0000}"/>
    <cellStyle name="40% - Accent5 25 2 2 3" xfId="15116" xr:uid="{00000000-0005-0000-0000-0000033B0000}"/>
    <cellStyle name="40% - Accent5 25 2 3" xfId="15117" xr:uid="{00000000-0005-0000-0000-0000043B0000}"/>
    <cellStyle name="40% - Accent5 25 2 3 2" xfId="15118" xr:uid="{00000000-0005-0000-0000-0000053B0000}"/>
    <cellStyle name="40% - Accent5 25 2 4" xfId="15119" xr:uid="{00000000-0005-0000-0000-0000063B0000}"/>
    <cellStyle name="40% - Accent5 25 3" xfId="15120" xr:uid="{00000000-0005-0000-0000-0000073B0000}"/>
    <cellStyle name="40% - Accent5 25 3 2" xfId="15121" xr:uid="{00000000-0005-0000-0000-0000083B0000}"/>
    <cellStyle name="40% - Accent5 25 3 2 2" xfId="15122" xr:uid="{00000000-0005-0000-0000-0000093B0000}"/>
    <cellStyle name="40% - Accent5 25 3 3" xfId="15123" xr:uid="{00000000-0005-0000-0000-00000A3B0000}"/>
    <cellStyle name="40% - Accent5 25 4" xfId="15124" xr:uid="{00000000-0005-0000-0000-00000B3B0000}"/>
    <cellStyle name="40% - Accent5 25 4 2" xfId="15125" xr:uid="{00000000-0005-0000-0000-00000C3B0000}"/>
    <cellStyle name="40% - Accent5 25 5" xfId="15126" xr:uid="{00000000-0005-0000-0000-00000D3B0000}"/>
    <cellStyle name="40% - Accent5 25_draft transactions report_052009_rvsd" xfId="15127" xr:uid="{00000000-0005-0000-0000-00000E3B0000}"/>
    <cellStyle name="40% - Accent5 26" xfId="15128" xr:uid="{00000000-0005-0000-0000-00000F3B0000}"/>
    <cellStyle name="40% - Accent5 26 2" xfId="15129" xr:uid="{00000000-0005-0000-0000-0000103B0000}"/>
    <cellStyle name="40% - Accent5 26 2 2" xfId="15130" xr:uid="{00000000-0005-0000-0000-0000113B0000}"/>
    <cellStyle name="40% - Accent5 26 2 2 2" xfId="15131" xr:uid="{00000000-0005-0000-0000-0000123B0000}"/>
    <cellStyle name="40% - Accent5 26 2 2 2 2" xfId="15132" xr:uid="{00000000-0005-0000-0000-0000133B0000}"/>
    <cellStyle name="40% - Accent5 26 2 2 3" xfId="15133" xr:uid="{00000000-0005-0000-0000-0000143B0000}"/>
    <cellStyle name="40% - Accent5 26 2 3" xfId="15134" xr:uid="{00000000-0005-0000-0000-0000153B0000}"/>
    <cellStyle name="40% - Accent5 26 2 3 2" xfId="15135" xr:uid="{00000000-0005-0000-0000-0000163B0000}"/>
    <cellStyle name="40% - Accent5 26 2 4" xfId="15136" xr:uid="{00000000-0005-0000-0000-0000173B0000}"/>
    <cellStyle name="40% - Accent5 26 3" xfId="15137" xr:uid="{00000000-0005-0000-0000-0000183B0000}"/>
    <cellStyle name="40% - Accent5 26 3 2" xfId="15138" xr:uid="{00000000-0005-0000-0000-0000193B0000}"/>
    <cellStyle name="40% - Accent5 26 3 2 2" xfId="15139" xr:uid="{00000000-0005-0000-0000-00001A3B0000}"/>
    <cellStyle name="40% - Accent5 26 3 3" xfId="15140" xr:uid="{00000000-0005-0000-0000-00001B3B0000}"/>
    <cellStyle name="40% - Accent5 26 4" xfId="15141" xr:uid="{00000000-0005-0000-0000-00001C3B0000}"/>
    <cellStyle name="40% - Accent5 26 4 2" xfId="15142" xr:uid="{00000000-0005-0000-0000-00001D3B0000}"/>
    <cellStyle name="40% - Accent5 26 5" xfId="15143" xr:uid="{00000000-0005-0000-0000-00001E3B0000}"/>
    <cellStyle name="40% - Accent5 26_draft transactions report_052009_rvsd" xfId="15144" xr:uid="{00000000-0005-0000-0000-00001F3B0000}"/>
    <cellStyle name="40% - Accent5 27" xfId="15145" xr:uid="{00000000-0005-0000-0000-0000203B0000}"/>
    <cellStyle name="40% - Accent5 27 2" xfId="15146" xr:uid="{00000000-0005-0000-0000-0000213B0000}"/>
    <cellStyle name="40% - Accent5 27 2 2" xfId="15147" xr:uid="{00000000-0005-0000-0000-0000223B0000}"/>
    <cellStyle name="40% - Accent5 27 2 2 2" xfId="15148" xr:uid="{00000000-0005-0000-0000-0000233B0000}"/>
    <cellStyle name="40% - Accent5 27 2 2 2 2" xfId="15149" xr:uid="{00000000-0005-0000-0000-0000243B0000}"/>
    <cellStyle name="40% - Accent5 27 2 2 3" xfId="15150" xr:uid="{00000000-0005-0000-0000-0000253B0000}"/>
    <cellStyle name="40% - Accent5 27 2 3" xfId="15151" xr:uid="{00000000-0005-0000-0000-0000263B0000}"/>
    <cellStyle name="40% - Accent5 27 2 3 2" xfId="15152" xr:uid="{00000000-0005-0000-0000-0000273B0000}"/>
    <cellStyle name="40% - Accent5 27 2 4" xfId="15153" xr:uid="{00000000-0005-0000-0000-0000283B0000}"/>
    <cellStyle name="40% - Accent5 27 3" xfId="15154" xr:uid="{00000000-0005-0000-0000-0000293B0000}"/>
    <cellStyle name="40% - Accent5 27 3 2" xfId="15155" xr:uid="{00000000-0005-0000-0000-00002A3B0000}"/>
    <cellStyle name="40% - Accent5 27 3 2 2" xfId="15156" xr:uid="{00000000-0005-0000-0000-00002B3B0000}"/>
    <cellStyle name="40% - Accent5 27 3 3" xfId="15157" xr:uid="{00000000-0005-0000-0000-00002C3B0000}"/>
    <cellStyle name="40% - Accent5 27 4" xfId="15158" xr:uid="{00000000-0005-0000-0000-00002D3B0000}"/>
    <cellStyle name="40% - Accent5 27 4 2" xfId="15159" xr:uid="{00000000-0005-0000-0000-00002E3B0000}"/>
    <cellStyle name="40% - Accent5 27 5" xfId="15160" xr:uid="{00000000-0005-0000-0000-00002F3B0000}"/>
    <cellStyle name="40% - Accent5 27_draft transactions report_052009_rvsd" xfId="15161" xr:uid="{00000000-0005-0000-0000-0000303B0000}"/>
    <cellStyle name="40% - Accent5 28" xfId="15162" xr:uid="{00000000-0005-0000-0000-0000313B0000}"/>
    <cellStyle name="40% - Accent5 28 2" xfId="15163" xr:uid="{00000000-0005-0000-0000-0000323B0000}"/>
    <cellStyle name="40% - Accent5 28 2 2" xfId="15164" xr:uid="{00000000-0005-0000-0000-0000333B0000}"/>
    <cellStyle name="40% - Accent5 28 2 2 2" xfId="15165" xr:uid="{00000000-0005-0000-0000-0000343B0000}"/>
    <cellStyle name="40% - Accent5 28 2 2 2 2" xfId="15166" xr:uid="{00000000-0005-0000-0000-0000353B0000}"/>
    <cellStyle name="40% - Accent5 28 2 2 3" xfId="15167" xr:uid="{00000000-0005-0000-0000-0000363B0000}"/>
    <cellStyle name="40% - Accent5 28 2 3" xfId="15168" xr:uid="{00000000-0005-0000-0000-0000373B0000}"/>
    <cellStyle name="40% - Accent5 28 2 3 2" xfId="15169" xr:uid="{00000000-0005-0000-0000-0000383B0000}"/>
    <cellStyle name="40% - Accent5 28 2 4" xfId="15170" xr:uid="{00000000-0005-0000-0000-0000393B0000}"/>
    <cellStyle name="40% - Accent5 28 3" xfId="15171" xr:uid="{00000000-0005-0000-0000-00003A3B0000}"/>
    <cellStyle name="40% - Accent5 28 3 2" xfId="15172" xr:uid="{00000000-0005-0000-0000-00003B3B0000}"/>
    <cellStyle name="40% - Accent5 28 3 2 2" xfId="15173" xr:uid="{00000000-0005-0000-0000-00003C3B0000}"/>
    <cellStyle name="40% - Accent5 28 3 3" xfId="15174" xr:uid="{00000000-0005-0000-0000-00003D3B0000}"/>
    <cellStyle name="40% - Accent5 28 4" xfId="15175" xr:uid="{00000000-0005-0000-0000-00003E3B0000}"/>
    <cellStyle name="40% - Accent5 28 4 2" xfId="15176" xr:uid="{00000000-0005-0000-0000-00003F3B0000}"/>
    <cellStyle name="40% - Accent5 28 5" xfId="15177" xr:uid="{00000000-0005-0000-0000-0000403B0000}"/>
    <cellStyle name="40% - Accent5 28_draft transactions report_052009_rvsd" xfId="15178" xr:uid="{00000000-0005-0000-0000-0000413B0000}"/>
    <cellStyle name="40% - Accent5 29" xfId="15179" xr:uid="{00000000-0005-0000-0000-0000423B0000}"/>
    <cellStyle name="40% - Accent5 29 2" xfId="15180" xr:uid="{00000000-0005-0000-0000-0000433B0000}"/>
    <cellStyle name="40% - Accent5 29 2 2" xfId="15181" xr:uid="{00000000-0005-0000-0000-0000443B0000}"/>
    <cellStyle name="40% - Accent5 29 2 2 2" xfId="15182" xr:uid="{00000000-0005-0000-0000-0000453B0000}"/>
    <cellStyle name="40% - Accent5 29 2 2 2 2" xfId="15183" xr:uid="{00000000-0005-0000-0000-0000463B0000}"/>
    <cellStyle name="40% - Accent5 29 2 2 3" xfId="15184" xr:uid="{00000000-0005-0000-0000-0000473B0000}"/>
    <cellStyle name="40% - Accent5 29 2 3" xfId="15185" xr:uid="{00000000-0005-0000-0000-0000483B0000}"/>
    <cellStyle name="40% - Accent5 29 2 3 2" xfId="15186" xr:uid="{00000000-0005-0000-0000-0000493B0000}"/>
    <cellStyle name="40% - Accent5 29 2 4" xfId="15187" xr:uid="{00000000-0005-0000-0000-00004A3B0000}"/>
    <cellStyle name="40% - Accent5 29 3" xfId="15188" xr:uid="{00000000-0005-0000-0000-00004B3B0000}"/>
    <cellStyle name="40% - Accent5 29 3 2" xfId="15189" xr:uid="{00000000-0005-0000-0000-00004C3B0000}"/>
    <cellStyle name="40% - Accent5 29 3 2 2" xfId="15190" xr:uid="{00000000-0005-0000-0000-00004D3B0000}"/>
    <cellStyle name="40% - Accent5 29 3 3" xfId="15191" xr:uid="{00000000-0005-0000-0000-00004E3B0000}"/>
    <cellStyle name="40% - Accent5 29 4" xfId="15192" xr:uid="{00000000-0005-0000-0000-00004F3B0000}"/>
    <cellStyle name="40% - Accent5 29 4 2" xfId="15193" xr:uid="{00000000-0005-0000-0000-0000503B0000}"/>
    <cellStyle name="40% - Accent5 29 5" xfId="15194" xr:uid="{00000000-0005-0000-0000-0000513B0000}"/>
    <cellStyle name="40% - Accent5 29_draft transactions report_052009_rvsd" xfId="15195" xr:uid="{00000000-0005-0000-0000-0000523B0000}"/>
    <cellStyle name="40% - Accent5 3" xfId="15196" xr:uid="{00000000-0005-0000-0000-0000533B0000}"/>
    <cellStyle name="40% - Accent5 3 2" xfId="15197" xr:uid="{00000000-0005-0000-0000-0000543B0000}"/>
    <cellStyle name="40% - Accent5 3 2 2" xfId="15198" xr:uid="{00000000-0005-0000-0000-0000553B0000}"/>
    <cellStyle name="40% - Accent5 3 2 2 2" xfId="15199" xr:uid="{00000000-0005-0000-0000-0000563B0000}"/>
    <cellStyle name="40% - Accent5 3 2 2 2 2" xfId="15200" xr:uid="{00000000-0005-0000-0000-0000573B0000}"/>
    <cellStyle name="40% - Accent5 3 2 2 2 2 2" xfId="15201" xr:uid="{00000000-0005-0000-0000-0000583B0000}"/>
    <cellStyle name="40% - Accent5 3 2 2 2 3" xfId="15202" xr:uid="{00000000-0005-0000-0000-0000593B0000}"/>
    <cellStyle name="40% - Accent5 3 2 2 3" xfId="15203" xr:uid="{00000000-0005-0000-0000-00005A3B0000}"/>
    <cellStyle name="40% - Accent5 3 2 2 3 2" xfId="15204" xr:uid="{00000000-0005-0000-0000-00005B3B0000}"/>
    <cellStyle name="40% - Accent5 3 2 2 4" xfId="15205" xr:uid="{00000000-0005-0000-0000-00005C3B0000}"/>
    <cellStyle name="40% - Accent5 3 2 3" xfId="15206" xr:uid="{00000000-0005-0000-0000-00005D3B0000}"/>
    <cellStyle name="40% - Accent5 3 2 3 2" xfId="15207" xr:uid="{00000000-0005-0000-0000-00005E3B0000}"/>
    <cellStyle name="40% - Accent5 3 2 3 2 2" xfId="15208" xr:uid="{00000000-0005-0000-0000-00005F3B0000}"/>
    <cellStyle name="40% - Accent5 3 2 3 3" xfId="15209" xr:uid="{00000000-0005-0000-0000-0000603B0000}"/>
    <cellStyle name="40% - Accent5 3 2 4" xfId="15210" xr:uid="{00000000-0005-0000-0000-0000613B0000}"/>
    <cellStyle name="40% - Accent5 3 2 4 2" xfId="15211" xr:uid="{00000000-0005-0000-0000-0000623B0000}"/>
    <cellStyle name="40% - Accent5 3 2 5" xfId="15212" xr:uid="{00000000-0005-0000-0000-0000633B0000}"/>
    <cellStyle name="40% - Accent5 3 2_draft transactions report_052009_rvsd" xfId="15213" xr:uid="{00000000-0005-0000-0000-0000643B0000}"/>
    <cellStyle name="40% - Accent5 3 3" xfId="15214" xr:uid="{00000000-0005-0000-0000-0000653B0000}"/>
    <cellStyle name="40% - Accent5 3 3 2" xfId="15215" xr:uid="{00000000-0005-0000-0000-0000663B0000}"/>
    <cellStyle name="40% - Accent5 3 3 2 2" xfId="15216" xr:uid="{00000000-0005-0000-0000-0000673B0000}"/>
    <cellStyle name="40% - Accent5 3 3 2 2 2" xfId="15217" xr:uid="{00000000-0005-0000-0000-0000683B0000}"/>
    <cellStyle name="40% - Accent5 3 3 2 3" xfId="15218" xr:uid="{00000000-0005-0000-0000-0000693B0000}"/>
    <cellStyle name="40% - Accent5 3 3 3" xfId="15219" xr:uid="{00000000-0005-0000-0000-00006A3B0000}"/>
    <cellStyle name="40% - Accent5 3 3 3 2" xfId="15220" xr:uid="{00000000-0005-0000-0000-00006B3B0000}"/>
    <cellStyle name="40% - Accent5 3 3 4" xfId="15221" xr:uid="{00000000-0005-0000-0000-00006C3B0000}"/>
    <cellStyle name="40% - Accent5 3 4" xfId="15222" xr:uid="{00000000-0005-0000-0000-00006D3B0000}"/>
    <cellStyle name="40% - Accent5 3 4 2" xfId="15223" xr:uid="{00000000-0005-0000-0000-00006E3B0000}"/>
    <cellStyle name="40% - Accent5 3 4 2 2" xfId="15224" xr:uid="{00000000-0005-0000-0000-00006F3B0000}"/>
    <cellStyle name="40% - Accent5 3 4 3" xfId="15225" xr:uid="{00000000-0005-0000-0000-0000703B0000}"/>
    <cellStyle name="40% - Accent5 3 5" xfId="15226" xr:uid="{00000000-0005-0000-0000-0000713B0000}"/>
    <cellStyle name="40% - Accent5 3 5 2" xfId="15227" xr:uid="{00000000-0005-0000-0000-0000723B0000}"/>
    <cellStyle name="40% - Accent5 3 6" xfId="15228" xr:uid="{00000000-0005-0000-0000-0000733B0000}"/>
    <cellStyle name="40% - Accent5 3_draft transactions report_052009_rvsd" xfId="15229" xr:uid="{00000000-0005-0000-0000-0000743B0000}"/>
    <cellStyle name="40% - Accent5 30" xfId="15230" xr:uid="{00000000-0005-0000-0000-0000753B0000}"/>
    <cellStyle name="40% - Accent5 30 2" xfId="15231" xr:uid="{00000000-0005-0000-0000-0000763B0000}"/>
    <cellStyle name="40% - Accent5 30 2 2" xfId="15232" xr:uid="{00000000-0005-0000-0000-0000773B0000}"/>
    <cellStyle name="40% - Accent5 30 2 2 2" xfId="15233" xr:uid="{00000000-0005-0000-0000-0000783B0000}"/>
    <cellStyle name="40% - Accent5 30 2 2 2 2" xfId="15234" xr:uid="{00000000-0005-0000-0000-0000793B0000}"/>
    <cellStyle name="40% - Accent5 30 2 2 3" xfId="15235" xr:uid="{00000000-0005-0000-0000-00007A3B0000}"/>
    <cellStyle name="40% - Accent5 30 2 3" xfId="15236" xr:uid="{00000000-0005-0000-0000-00007B3B0000}"/>
    <cellStyle name="40% - Accent5 30 2 3 2" xfId="15237" xr:uid="{00000000-0005-0000-0000-00007C3B0000}"/>
    <cellStyle name="40% - Accent5 30 2 4" xfId="15238" xr:uid="{00000000-0005-0000-0000-00007D3B0000}"/>
    <cellStyle name="40% - Accent5 30 3" xfId="15239" xr:uid="{00000000-0005-0000-0000-00007E3B0000}"/>
    <cellStyle name="40% - Accent5 30 3 2" xfId="15240" xr:uid="{00000000-0005-0000-0000-00007F3B0000}"/>
    <cellStyle name="40% - Accent5 30 3 2 2" xfId="15241" xr:uid="{00000000-0005-0000-0000-0000803B0000}"/>
    <cellStyle name="40% - Accent5 30 3 3" xfId="15242" xr:uid="{00000000-0005-0000-0000-0000813B0000}"/>
    <cellStyle name="40% - Accent5 30 4" xfId="15243" xr:uid="{00000000-0005-0000-0000-0000823B0000}"/>
    <cellStyle name="40% - Accent5 30 4 2" xfId="15244" xr:uid="{00000000-0005-0000-0000-0000833B0000}"/>
    <cellStyle name="40% - Accent5 30 5" xfId="15245" xr:uid="{00000000-0005-0000-0000-0000843B0000}"/>
    <cellStyle name="40% - Accent5 30_draft transactions report_052009_rvsd" xfId="15246" xr:uid="{00000000-0005-0000-0000-0000853B0000}"/>
    <cellStyle name="40% - Accent5 31" xfId="15247" xr:uid="{00000000-0005-0000-0000-0000863B0000}"/>
    <cellStyle name="40% - Accent5 31 2" xfId="15248" xr:uid="{00000000-0005-0000-0000-0000873B0000}"/>
    <cellStyle name="40% - Accent5 31 2 2" xfId="15249" xr:uid="{00000000-0005-0000-0000-0000883B0000}"/>
    <cellStyle name="40% - Accent5 31 2 2 2" xfId="15250" xr:uid="{00000000-0005-0000-0000-0000893B0000}"/>
    <cellStyle name="40% - Accent5 31 2 2 2 2" xfId="15251" xr:uid="{00000000-0005-0000-0000-00008A3B0000}"/>
    <cellStyle name="40% - Accent5 31 2 2 3" xfId="15252" xr:uid="{00000000-0005-0000-0000-00008B3B0000}"/>
    <cellStyle name="40% - Accent5 31 2 3" xfId="15253" xr:uid="{00000000-0005-0000-0000-00008C3B0000}"/>
    <cellStyle name="40% - Accent5 31 2 3 2" xfId="15254" xr:uid="{00000000-0005-0000-0000-00008D3B0000}"/>
    <cellStyle name="40% - Accent5 31 2 4" xfId="15255" xr:uid="{00000000-0005-0000-0000-00008E3B0000}"/>
    <cellStyle name="40% - Accent5 31 3" xfId="15256" xr:uid="{00000000-0005-0000-0000-00008F3B0000}"/>
    <cellStyle name="40% - Accent5 31 3 2" xfId="15257" xr:uid="{00000000-0005-0000-0000-0000903B0000}"/>
    <cellStyle name="40% - Accent5 31 3 2 2" xfId="15258" xr:uid="{00000000-0005-0000-0000-0000913B0000}"/>
    <cellStyle name="40% - Accent5 31 3 3" xfId="15259" xr:uid="{00000000-0005-0000-0000-0000923B0000}"/>
    <cellStyle name="40% - Accent5 31 4" xfId="15260" xr:uid="{00000000-0005-0000-0000-0000933B0000}"/>
    <cellStyle name="40% - Accent5 31 4 2" xfId="15261" xr:uid="{00000000-0005-0000-0000-0000943B0000}"/>
    <cellStyle name="40% - Accent5 31 5" xfId="15262" xr:uid="{00000000-0005-0000-0000-0000953B0000}"/>
    <cellStyle name="40% - Accent5 31_draft transactions report_052009_rvsd" xfId="15263" xr:uid="{00000000-0005-0000-0000-0000963B0000}"/>
    <cellStyle name="40% - Accent5 32" xfId="15264" xr:uid="{00000000-0005-0000-0000-0000973B0000}"/>
    <cellStyle name="40% - Accent5 32 2" xfId="15265" xr:uid="{00000000-0005-0000-0000-0000983B0000}"/>
    <cellStyle name="40% - Accent5 32 2 2" xfId="15266" xr:uid="{00000000-0005-0000-0000-0000993B0000}"/>
    <cellStyle name="40% - Accent5 32 2 2 2" xfId="15267" xr:uid="{00000000-0005-0000-0000-00009A3B0000}"/>
    <cellStyle name="40% - Accent5 32 2 2 2 2" xfId="15268" xr:uid="{00000000-0005-0000-0000-00009B3B0000}"/>
    <cellStyle name="40% - Accent5 32 2 2 3" xfId="15269" xr:uid="{00000000-0005-0000-0000-00009C3B0000}"/>
    <cellStyle name="40% - Accent5 32 2 3" xfId="15270" xr:uid="{00000000-0005-0000-0000-00009D3B0000}"/>
    <cellStyle name="40% - Accent5 32 2 3 2" xfId="15271" xr:uid="{00000000-0005-0000-0000-00009E3B0000}"/>
    <cellStyle name="40% - Accent5 32 2 4" xfId="15272" xr:uid="{00000000-0005-0000-0000-00009F3B0000}"/>
    <cellStyle name="40% - Accent5 32 3" xfId="15273" xr:uid="{00000000-0005-0000-0000-0000A03B0000}"/>
    <cellStyle name="40% - Accent5 32 3 2" xfId="15274" xr:uid="{00000000-0005-0000-0000-0000A13B0000}"/>
    <cellStyle name="40% - Accent5 32 3 2 2" xfId="15275" xr:uid="{00000000-0005-0000-0000-0000A23B0000}"/>
    <cellStyle name="40% - Accent5 32 3 3" xfId="15276" xr:uid="{00000000-0005-0000-0000-0000A33B0000}"/>
    <cellStyle name="40% - Accent5 32 4" xfId="15277" xr:uid="{00000000-0005-0000-0000-0000A43B0000}"/>
    <cellStyle name="40% - Accent5 32 4 2" xfId="15278" xr:uid="{00000000-0005-0000-0000-0000A53B0000}"/>
    <cellStyle name="40% - Accent5 32 5" xfId="15279" xr:uid="{00000000-0005-0000-0000-0000A63B0000}"/>
    <cellStyle name="40% - Accent5 32_draft transactions report_052009_rvsd" xfId="15280" xr:uid="{00000000-0005-0000-0000-0000A73B0000}"/>
    <cellStyle name="40% - Accent5 33" xfId="15281" xr:uid="{00000000-0005-0000-0000-0000A83B0000}"/>
    <cellStyle name="40% - Accent5 33 2" xfId="15282" xr:uid="{00000000-0005-0000-0000-0000A93B0000}"/>
    <cellStyle name="40% - Accent5 33 2 2" xfId="15283" xr:uid="{00000000-0005-0000-0000-0000AA3B0000}"/>
    <cellStyle name="40% - Accent5 33 2 2 2" xfId="15284" xr:uid="{00000000-0005-0000-0000-0000AB3B0000}"/>
    <cellStyle name="40% - Accent5 33 2 3" xfId="15285" xr:uid="{00000000-0005-0000-0000-0000AC3B0000}"/>
    <cellStyle name="40% - Accent5 33 3" xfId="15286" xr:uid="{00000000-0005-0000-0000-0000AD3B0000}"/>
    <cellStyle name="40% - Accent5 33 3 2" xfId="15287" xr:uid="{00000000-0005-0000-0000-0000AE3B0000}"/>
    <cellStyle name="40% - Accent5 33 4" xfId="15288" xr:uid="{00000000-0005-0000-0000-0000AF3B0000}"/>
    <cellStyle name="40% - Accent5 34" xfId="15289" xr:uid="{00000000-0005-0000-0000-0000B03B0000}"/>
    <cellStyle name="40% - Accent5 34 2" xfId="15290" xr:uid="{00000000-0005-0000-0000-0000B13B0000}"/>
    <cellStyle name="40% - Accent5 34 2 2" xfId="15291" xr:uid="{00000000-0005-0000-0000-0000B23B0000}"/>
    <cellStyle name="40% - Accent5 34 2 2 2" xfId="15292" xr:uid="{00000000-0005-0000-0000-0000B33B0000}"/>
    <cellStyle name="40% - Accent5 34 2 3" xfId="15293" xr:uid="{00000000-0005-0000-0000-0000B43B0000}"/>
    <cellStyle name="40% - Accent5 34 3" xfId="15294" xr:uid="{00000000-0005-0000-0000-0000B53B0000}"/>
    <cellStyle name="40% - Accent5 34 3 2" xfId="15295" xr:uid="{00000000-0005-0000-0000-0000B63B0000}"/>
    <cellStyle name="40% - Accent5 34 4" xfId="15296" xr:uid="{00000000-0005-0000-0000-0000B73B0000}"/>
    <cellStyle name="40% - Accent5 35" xfId="15297" xr:uid="{00000000-0005-0000-0000-0000B83B0000}"/>
    <cellStyle name="40% - Accent5 35 2" xfId="15298" xr:uid="{00000000-0005-0000-0000-0000B93B0000}"/>
    <cellStyle name="40% - Accent5 35 2 2" xfId="15299" xr:uid="{00000000-0005-0000-0000-0000BA3B0000}"/>
    <cellStyle name="40% - Accent5 35 2 2 2" xfId="15300" xr:uid="{00000000-0005-0000-0000-0000BB3B0000}"/>
    <cellStyle name="40% - Accent5 35 2 3" xfId="15301" xr:uid="{00000000-0005-0000-0000-0000BC3B0000}"/>
    <cellStyle name="40% - Accent5 35 3" xfId="15302" xr:uid="{00000000-0005-0000-0000-0000BD3B0000}"/>
    <cellStyle name="40% - Accent5 35 3 2" xfId="15303" xr:uid="{00000000-0005-0000-0000-0000BE3B0000}"/>
    <cellStyle name="40% - Accent5 35 4" xfId="15304" xr:uid="{00000000-0005-0000-0000-0000BF3B0000}"/>
    <cellStyle name="40% - Accent5 36" xfId="15305" xr:uid="{00000000-0005-0000-0000-0000C03B0000}"/>
    <cellStyle name="40% - Accent5 36 2" xfId="15306" xr:uid="{00000000-0005-0000-0000-0000C13B0000}"/>
    <cellStyle name="40% - Accent5 36 2 2" xfId="15307" xr:uid="{00000000-0005-0000-0000-0000C23B0000}"/>
    <cellStyle name="40% - Accent5 36 2 2 2" xfId="15308" xr:uid="{00000000-0005-0000-0000-0000C33B0000}"/>
    <cellStyle name="40% - Accent5 36 2 3" xfId="15309" xr:uid="{00000000-0005-0000-0000-0000C43B0000}"/>
    <cellStyle name="40% - Accent5 36 3" xfId="15310" xr:uid="{00000000-0005-0000-0000-0000C53B0000}"/>
    <cellStyle name="40% - Accent5 36 3 2" xfId="15311" xr:uid="{00000000-0005-0000-0000-0000C63B0000}"/>
    <cellStyle name="40% - Accent5 36 4" xfId="15312" xr:uid="{00000000-0005-0000-0000-0000C73B0000}"/>
    <cellStyle name="40% - Accent5 37" xfId="15313" xr:uid="{00000000-0005-0000-0000-0000C83B0000}"/>
    <cellStyle name="40% - Accent5 37 2" xfId="15314" xr:uid="{00000000-0005-0000-0000-0000C93B0000}"/>
    <cellStyle name="40% - Accent5 37 2 2" xfId="15315" xr:uid="{00000000-0005-0000-0000-0000CA3B0000}"/>
    <cellStyle name="40% - Accent5 37 2 2 2" xfId="15316" xr:uid="{00000000-0005-0000-0000-0000CB3B0000}"/>
    <cellStyle name="40% - Accent5 37 2 3" xfId="15317" xr:uid="{00000000-0005-0000-0000-0000CC3B0000}"/>
    <cellStyle name="40% - Accent5 37 3" xfId="15318" xr:uid="{00000000-0005-0000-0000-0000CD3B0000}"/>
    <cellStyle name="40% - Accent5 37 3 2" xfId="15319" xr:uid="{00000000-0005-0000-0000-0000CE3B0000}"/>
    <cellStyle name="40% - Accent5 37 4" xfId="15320" xr:uid="{00000000-0005-0000-0000-0000CF3B0000}"/>
    <cellStyle name="40% - Accent5 38" xfId="15321" xr:uid="{00000000-0005-0000-0000-0000D03B0000}"/>
    <cellStyle name="40% - Accent5 38 2" xfId="15322" xr:uid="{00000000-0005-0000-0000-0000D13B0000}"/>
    <cellStyle name="40% - Accent5 38 2 2" xfId="15323" xr:uid="{00000000-0005-0000-0000-0000D23B0000}"/>
    <cellStyle name="40% - Accent5 38 2 2 2" xfId="15324" xr:uid="{00000000-0005-0000-0000-0000D33B0000}"/>
    <cellStyle name="40% - Accent5 38 2 3" xfId="15325" xr:uid="{00000000-0005-0000-0000-0000D43B0000}"/>
    <cellStyle name="40% - Accent5 38 3" xfId="15326" xr:uid="{00000000-0005-0000-0000-0000D53B0000}"/>
    <cellStyle name="40% - Accent5 38 3 2" xfId="15327" xr:uid="{00000000-0005-0000-0000-0000D63B0000}"/>
    <cellStyle name="40% - Accent5 38 4" xfId="15328" xr:uid="{00000000-0005-0000-0000-0000D73B0000}"/>
    <cellStyle name="40% - Accent5 39" xfId="15329" xr:uid="{00000000-0005-0000-0000-0000D83B0000}"/>
    <cellStyle name="40% - Accent5 39 2" xfId="15330" xr:uid="{00000000-0005-0000-0000-0000D93B0000}"/>
    <cellStyle name="40% - Accent5 39 2 2" xfId="15331" xr:uid="{00000000-0005-0000-0000-0000DA3B0000}"/>
    <cellStyle name="40% - Accent5 39 2 2 2" xfId="15332" xr:uid="{00000000-0005-0000-0000-0000DB3B0000}"/>
    <cellStyle name="40% - Accent5 39 2 3" xfId="15333" xr:uid="{00000000-0005-0000-0000-0000DC3B0000}"/>
    <cellStyle name="40% - Accent5 39 3" xfId="15334" xr:uid="{00000000-0005-0000-0000-0000DD3B0000}"/>
    <cellStyle name="40% - Accent5 39 3 2" xfId="15335" xr:uid="{00000000-0005-0000-0000-0000DE3B0000}"/>
    <cellStyle name="40% - Accent5 39 4" xfId="15336" xr:uid="{00000000-0005-0000-0000-0000DF3B0000}"/>
    <cellStyle name="40% - Accent5 4" xfId="15337" xr:uid="{00000000-0005-0000-0000-0000E03B0000}"/>
    <cellStyle name="40% - Accent5 4 2" xfId="15338" xr:uid="{00000000-0005-0000-0000-0000E13B0000}"/>
    <cellStyle name="40% - Accent5 4 2 2" xfId="15339" xr:uid="{00000000-0005-0000-0000-0000E23B0000}"/>
    <cellStyle name="40% - Accent5 4 2 2 2" xfId="15340" xr:uid="{00000000-0005-0000-0000-0000E33B0000}"/>
    <cellStyle name="40% - Accent5 4 2 2 2 2" xfId="15341" xr:uid="{00000000-0005-0000-0000-0000E43B0000}"/>
    <cellStyle name="40% - Accent5 4 2 2 2 2 2" xfId="15342" xr:uid="{00000000-0005-0000-0000-0000E53B0000}"/>
    <cellStyle name="40% - Accent5 4 2 2 2 3" xfId="15343" xr:uid="{00000000-0005-0000-0000-0000E63B0000}"/>
    <cellStyle name="40% - Accent5 4 2 2 3" xfId="15344" xr:uid="{00000000-0005-0000-0000-0000E73B0000}"/>
    <cellStyle name="40% - Accent5 4 2 2 3 2" xfId="15345" xr:uid="{00000000-0005-0000-0000-0000E83B0000}"/>
    <cellStyle name="40% - Accent5 4 2 2 4" xfId="15346" xr:uid="{00000000-0005-0000-0000-0000E93B0000}"/>
    <cellStyle name="40% - Accent5 4 2 3" xfId="15347" xr:uid="{00000000-0005-0000-0000-0000EA3B0000}"/>
    <cellStyle name="40% - Accent5 4 2 3 2" xfId="15348" xr:uid="{00000000-0005-0000-0000-0000EB3B0000}"/>
    <cellStyle name="40% - Accent5 4 2 3 2 2" xfId="15349" xr:uid="{00000000-0005-0000-0000-0000EC3B0000}"/>
    <cellStyle name="40% - Accent5 4 2 3 3" xfId="15350" xr:uid="{00000000-0005-0000-0000-0000ED3B0000}"/>
    <cellStyle name="40% - Accent5 4 2 4" xfId="15351" xr:uid="{00000000-0005-0000-0000-0000EE3B0000}"/>
    <cellStyle name="40% - Accent5 4 2 4 2" xfId="15352" xr:uid="{00000000-0005-0000-0000-0000EF3B0000}"/>
    <cellStyle name="40% - Accent5 4 2 5" xfId="15353" xr:uid="{00000000-0005-0000-0000-0000F03B0000}"/>
    <cellStyle name="40% - Accent5 4 2_draft transactions report_052009_rvsd" xfId="15354" xr:uid="{00000000-0005-0000-0000-0000F13B0000}"/>
    <cellStyle name="40% - Accent5 4 3" xfId="15355" xr:uid="{00000000-0005-0000-0000-0000F23B0000}"/>
    <cellStyle name="40% - Accent5 4 3 2" xfId="15356" xr:uid="{00000000-0005-0000-0000-0000F33B0000}"/>
    <cellStyle name="40% - Accent5 4 3 2 2" xfId="15357" xr:uid="{00000000-0005-0000-0000-0000F43B0000}"/>
    <cellStyle name="40% - Accent5 4 3 2 2 2" xfId="15358" xr:uid="{00000000-0005-0000-0000-0000F53B0000}"/>
    <cellStyle name="40% - Accent5 4 3 2 3" xfId="15359" xr:uid="{00000000-0005-0000-0000-0000F63B0000}"/>
    <cellStyle name="40% - Accent5 4 3 3" xfId="15360" xr:uid="{00000000-0005-0000-0000-0000F73B0000}"/>
    <cellStyle name="40% - Accent5 4 3 3 2" xfId="15361" xr:uid="{00000000-0005-0000-0000-0000F83B0000}"/>
    <cellStyle name="40% - Accent5 4 3 4" xfId="15362" xr:uid="{00000000-0005-0000-0000-0000F93B0000}"/>
    <cellStyle name="40% - Accent5 4 4" xfId="15363" xr:uid="{00000000-0005-0000-0000-0000FA3B0000}"/>
    <cellStyle name="40% - Accent5 4 4 2" xfId="15364" xr:uid="{00000000-0005-0000-0000-0000FB3B0000}"/>
    <cellStyle name="40% - Accent5 4 4 2 2" xfId="15365" xr:uid="{00000000-0005-0000-0000-0000FC3B0000}"/>
    <cellStyle name="40% - Accent5 4 4 3" xfId="15366" xr:uid="{00000000-0005-0000-0000-0000FD3B0000}"/>
    <cellStyle name="40% - Accent5 4 5" xfId="15367" xr:uid="{00000000-0005-0000-0000-0000FE3B0000}"/>
    <cellStyle name="40% - Accent5 4 5 2" xfId="15368" xr:uid="{00000000-0005-0000-0000-0000FF3B0000}"/>
    <cellStyle name="40% - Accent5 4 6" xfId="15369" xr:uid="{00000000-0005-0000-0000-0000003C0000}"/>
    <cellStyle name="40% - Accent5 4_draft transactions report_052009_rvsd" xfId="15370" xr:uid="{00000000-0005-0000-0000-0000013C0000}"/>
    <cellStyle name="40% - Accent5 40" xfId="15371" xr:uid="{00000000-0005-0000-0000-0000023C0000}"/>
    <cellStyle name="40% - Accent5 40 2" xfId="15372" xr:uid="{00000000-0005-0000-0000-0000033C0000}"/>
    <cellStyle name="40% - Accent5 40 2 2" xfId="15373" xr:uid="{00000000-0005-0000-0000-0000043C0000}"/>
    <cellStyle name="40% - Accent5 40 2 2 2" xfId="15374" xr:uid="{00000000-0005-0000-0000-0000053C0000}"/>
    <cellStyle name="40% - Accent5 40 2 3" xfId="15375" xr:uid="{00000000-0005-0000-0000-0000063C0000}"/>
    <cellStyle name="40% - Accent5 40 3" xfId="15376" xr:uid="{00000000-0005-0000-0000-0000073C0000}"/>
    <cellStyle name="40% - Accent5 40 3 2" xfId="15377" xr:uid="{00000000-0005-0000-0000-0000083C0000}"/>
    <cellStyle name="40% - Accent5 40 4" xfId="15378" xr:uid="{00000000-0005-0000-0000-0000093C0000}"/>
    <cellStyle name="40% - Accent5 41" xfId="15379" xr:uid="{00000000-0005-0000-0000-00000A3C0000}"/>
    <cellStyle name="40% - Accent5 41 2" xfId="15380" xr:uid="{00000000-0005-0000-0000-00000B3C0000}"/>
    <cellStyle name="40% - Accent5 41 2 2" xfId="15381" xr:uid="{00000000-0005-0000-0000-00000C3C0000}"/>
    <cellStyle name="40% - Accent5 41 2 2 2" xfId="15382" xr:uid="{00000000-0005-0000-0000-00000D3C0000}"/>
    <cellStyle name="40% - Accent5 41 2 3" xfId="15383" xr:uid="{00000000-0005-0000-0000-00000E3C0000}"/>
    <cellStyle name="40% - Accent5 41 3" xfId="15384" xr:uid="{00000000-0005-0000-0000-00000F3C0000}"/>
    <cellStyle name="40% - Accent5 41 3 2" xfId="15385" xr:uid="{00000000-0005-0000-0000-0000103C0000}"/>
    <cellStyle name="40% - Accent5 41 4" xfId="15386" xr:uid="{00000000-0005-0000-0000-0000113C0000}"/>
    <cellStyle name="40% - Accent5 42" xfId="15387" xr:uid="{00000000-0005-0000-0000-0000123C0000}"/>
    <cellStyle name="40% - Accent5 42 2" xfId="15388" xr:uid="{00000000-0005-0000-0000-0000133C0000}"/>
    <cellStyle name="40% - Accent5 42 2 2" xfId="15389" xr:uid="{00000000-0005-0000-0000-0000143C0000}"/>
    <cellStyle name="40% - Accent5 42 2 2 2" xfId="15390" xr:uid="{00000000-0005-0000-0000-0000153C0000}"/>
    <cellStyle name="40% - Accent5 42 2 3" xfId="15391" xr:uid="{00000000-0005-0000-0000-0000163C0000}"/>
    <cellStyle name="40% - Accent5 42 3" xfId="15392" xr:uid="{00000000-0005-0000-0000-0000173C0000}"/>
    <cellStyle name="40% - Accent5 42 3 2" xfId="15393" xr:uid="{00000000-0005-0000-0000-0000183C0000}"/>
    <cellStyle name="40% - Accent5 42 4" xfId="15394" xr:uid="{00000000-0005-0000-0000-0000193C0000}"/>
    <cellStyle name="40% - Accent5 43" xfId="15395" xr:uid="{00000000-0005-0000-0000-00001A3C0000}"/>
    <cellStyle name="40% - Accent5 43 2" xfId="15396" xr:uid="{00000000-0005-0000-0000-00001B3C0000}"/>
    <cellStyle name="40% - Accent5 43 2 2" xfId="15397" xr:uid="{00000000-0005-0000-0000-00001C3C0000}"/>
    <cellStyle name="40% - Accent5 43 2 2 2" xfId="15398" xr:uid="{00000000-0005-0000-0000-00001D3C0000}"/>
    <cellStyle name="40% - Accent5 43 2 3" xfId="15399" xr:uid="{00000000-0005-0000-0000-00001E3C0000}"/>
    <cellStyle name="40% - Accent5 43 3" xfId="15400" xr:uid="{00000000-0005-0000-0000-00001F3C0000}"/>
    <cellStyle name="40% - Accent5 43 3 2" xfId="15401" xr:uid="{00000000-0005-0000-0000-0000203C0000}"/>
    <cellStyle name="40% - Accent5 43 4" xfId="15402" xr:uid="{00000000-0005-0000-0000-0000213C0000}"/>
    <cellStyle name="40% - Accent5 44" xfId="15403" xr:uid="{00000000-0005-0000-0000-0000223C0000}"/>
    <cellStyle name="40% - Accent5 44 2" xfId="15404" xr:uid="{00000000-0005-0000-0000-0000233C0000}"/>
    <cellStyle name="40% - Accent5 44 2 2" xfId="15405" xr:uid="{00000000-0005-0000-0000-0000243C0000}"/>
    <cellStyle name="40% - Accent5 44 2 2 2" xfId="15406" xr:uid="{00000000-0005-0000-0000-0000253C0000}"/>
    <cellStyle name="40% - Accent5 44 2 3" xfId="15407" xr:uid="{00000000-0005-0000-0000-0000263C0000}"/>
    <cellStyle name="40% - Accent5 44 3" xfId="15408" xr:uid="{00000000-0005-0000-0000-0000273C0000}"/>
    <cellStyle name="40% - Accent5 44 3 2" xfId="15409" xr:uid="{00000000-0005-0000-0000-0000283C0000}"/>
    <cellStyle name="40% - Accent5 44 4" xfId="15410" xr:uid="{00000000-0005-0000-0000-0000293C0000}"/>
    <cellStyle name="40% - Accent5 45" xfId="15411" xr:uid="{00000000-0005-0000-0000-00002A3C0000}"/>
    <cellStyle name="40% - Accent5 45 2" xfId="15412" xr:uid="{00000000-0005-0000-0000-00002B3C0000}"/>
    <cellStyle name="40% - Accent5 45 2 2" xfId="15413" xr:uid="{00000000-0005-0000-0000-00002C3C0000}"/>
    <cellStyle name="40% - Accent5 45 2 2 2" xfId="15414" xr:uid="{00000000-0005-0000-0000-00002D3C0000}"/>
    <cellStyle name="40% - Accent5 45 2 3" xfId="15415" xr:uid="{00000000-0005-0000-0000-00002E3C0000}"/>
    <cellStyle name="40% - Accent5 45 3" xfId="15416" xr:uid="{00000000-0005-0000-0000-00002F3C0000}"/>
    <cellStyle name="40% - Accent5 45 3 2" xfId="15417" xr:uid="{00000000-0005-0000-0000-0000303C0000}"/>
    <cellStyle name="40% - Accent5 45 4" xfId="15418" xr:uid="{00000000-0005-0000-0000-0000313C0000}"/>
    <cellStyle name="40% - Accent5 46" xfId="15419" xr:uid="{00000000-0005-0000-0000-0000323C0000}"/>
    <cellStyle name="40% - Accent5 46 2" xfId="15420" xr:uid="{00000000-0005-0000-0000-0000333C0000}"/>
    <cellStyle name="40% - Accent5 46 2 2" xfId="15421" xr:uid="{00000000-0005-0000-0000-0000343C0000}"/>
    <cellStyle name="40% - Accent5 46 2 2 2" xfId="15422" xr:uid="{00000000-0005-0000-0000-0000353C0000}"/>
    <cellStyle name="40% - Accent5 46 2 3" xfId="15423" xr:uid="{00000000-0005-0000-0000-0000363C0000}"/>
    <cellStyle name="40% - Accent5 46 3" xfId="15424" xr:uid="{00000000-0005-0000-0000-0000373C0000}"/>
    <cellStyle name="40% - Accent5 46 3 2" xfId="15425" xr:uid="{00000000-0005-0000-0000-0000383C0000}"/>
    <cellStyle name="40% - Accent5 46 4" xfId="15426" xr:uid="{00000000-0005-0000-0000-0000393C0000}"/>
    <cellStyle name="40% - Accent5 47" xfId="15427" xr:uid="{00000000-0005-0000-0000-00003A3C0000}"/>
    <cellStyle name="40% - Accent5 47 2" xfId="15428" xr:uid="{00000000-0005-0000-0000-00003B3C0000}"/>
    <cellStyle name="40% - Accent5 47 2 2" xfId="15429" xr:uid="{00000000-0005-0000-0000-00003C3C0000}"/>
    <cellStyle name="40% - Accent5 47 2 2 2" xfId="15430" xr:uid="{00000000-0005-0000-0000-00003D3C0000}"/>
    <cellStyle name="40% - Accent5 47 2 3" xfId="15431" xr:uid="{00000000-0005-0000-0000-00003E3C0000}"/>
    <cellStyle name="40% - Accent5 47 3" xfId="15432" xr:uid="{00000000-0005-0000-0000-00003F3C0000}"/>
    <cellStyle name="40% - Accent5 47 3 2" xfId="15433" xr:uid="{00000000-0005-0000-0000-0000403C0000}"/>
    <cellStyle name="40% - Accent5 47 4" xfId="15434" xr:uid="{00000000-0005-0000-0000-0000413C0000}"/>
    <cellStyle name="40% - Accent5 48" xfId="15435" xr:uid="{00000000-0005-0000-0000-0000423C0000}"/>
    <cellStyle name="40% - Accent5 48 2" xfId="15436" xr:uid="{00000000-0005-0000-0000-0000433C0000}"/>
    <cellStyle name="40% - Accent5 48 2 2" xfId="15437" xr:uid="{00000000-0005-0000-0000-0000443C0000}"/>
    <cellStyle name="40% - Accent5 48 2 2 2" xfId="15438" xr:uid="{00000000-0005-0000-0000-0000453C0000}"/>
    <cellStyle name="40% - Accent5 48 2 3" xfId="15439" xr:uid="{00000000-0005-0000-0000-0000463C0000}"/>
    <cellStyle name="40% - Accent5 48 3" xfId="15440" xr:uid="{00000000-0005-0000-0000-0000473C0000}"/>
    <cellStyle name="40% - Accent5 48 3 2" xfId="15441" xr:uid="{00000000-0005-0000-0000-0000483C0000}"/>
    <cellStyle name="40% - Accent5 48 4" xfId="15442" xr:uid="{00000000-0005-0000-0000-0000493C0000}"/>
    <cellStyle name="40% - Accent5 49" xfId="15443" xr:uid="{00000000-0005-0000-0000-00004A3C0000}"/>
    <cellStyle name="40% - Accent5 49 2" xfId="15444" xr:uid="{00000000-0005-0000-0000-00004B3C0000}"/>
    <cellStyle name="40% - Accent5 49 2 2" xfId="15445" xr:uid="{00000000-0005-0000-0000-00004C3C0000}"/>
    <cellStyle name="40% - Accent5 49 2 2 2" xfId="15446" xr:uid="{00000000-0005-0000-0000-00004D3C0000}"/>
    <cellStyle name="40% - Accent5 49 2 3" xfId="15447" xr:uid="{00000000-0005-0000-0000-00004E3C0000}"/>
    <cellStyle name="40% - Accent5 49 3" xfId="15448" xr:uid="{00000000-0005-0000-0000-00004F3C0000}"/>
    <cellStyle name="40% - Accent5 49 3 2" xfId="15449" xr:uid="{00000000-0005-0000-0000-0000503C0000}"/>
    <cellStyle name="40% - Accent5 49 4" xfId="15450" xr:uid="{00000000-0005-0000-0000-0000513C0000}"/>
    <cellStyle name="40% - Accent5 5" xfId="15451" xr:uid="{00000000-0005-0000-0000-0000523C0000}"/>
    <cellStyle name="40% - Accent5 5 2" xfId="15452" xr:uid="{00000000-0005-0000-0000-0000533C0000}"/>
    <cellStyle name="40% - Accent5 5 2 2" xfId="15453" xr:uid="{00000000-0005-0000-0000-0000543C0000}"/>
    <cellStyle name="40% - Accent5 5 2 2 2" xfId="15454" xr:uid="{00000000-0005-0000-0000-0000553C0000}"/>
    <cellStyle name="40% - Accent5 5 2 2 2 2" xfId="15455" xr:uid="{00000000-0005-0000-0000-0000563C0000}"/>
    <cellStyle name="40% - Accent5 5 2 2 2 2 2" xfId="15456" xr:uid="{00000000-0005-0000-0000-0000573C0000}"/>
    <cellStyle name="40% - Accent5 5 2 2 2 3" xfId="15457" xr:uid="{00000000-0005-0000-0000-0000583C0000}"/>
    <cellStyle name="40% - Accent5 5 2 2 3" xfId="15458" xr:uid="{00000000-0005-0000-0000-0000593C0000}"/>
    <cellStyle name="40% - Accent5 5 2 2 3 2" xfId="15459" xr:uid="{00000000-0005-0000-0000-00005A3C0000}"/>
    <cellStyle name="40% - Accent5 5 2 2 4" xfId="15460" xr:uid="{00000000-0005-0000-0000-00005B3C0000}"/>
    <cellStyle name="40% - Accent5 5 2 3" xfId="15461" xr:uid="{00000000-0005-0000-0000-00005C3C0000}"/>
    <cellStyle name="40% - Accent5 5 2 3 2" xfId="15462" xr:uid="{00000000-0005-0000-0000-00005D3C0000}"/>
    <cellStyle name="40% - Accent5 5 2 3 2 2" xfId="15463" xr:uid="{00000000-0005-0000-0000-00005E3C0000}"/>
    <cellStyle name="40% - Accent5 5 2 3 3" xfId="15464" xr:uid="{00000000-0005-0000-0000-00005F3C0000}"/>
    <cellStyle name="40% - Accent5 5 2 4" xfId="15465" xr:uid="{00000000-0005-0000-0000-0000603C0000}"/>
    <cellStyle name="40% - Accent5 5 2 4 2" xfId="15466" xr:uid="{00000000-0005-0000-0000-0000613C0000}"/>
    <cellStyle name="40% - Accent5 5 2 5" xfId="15467" xr:uid="{00000000-0005-0000-0000-0000623C0000}"/>
    <cellStyle name="40% - Accent5 5 2_draft transactions report_052009_rvsd" xfId="15468" xr:uid="{00000000-0005-0000-0000-0000633C0000}"/>
    <cellStyle name="40% - Accent5 5 3" xfId="15469" xr:uid="{00000000-0005-0000-0000-0000643C0000}"/>
    <cellStyle name="40% - Accent5 5 3 2" xfId="15470" xr:uid="{00000000-0005-0000-0000-0000653C0000}"/>
    <cellStyle name="40% - Accent5 5 3 2 2" xfId="15471" xr:uid="{00000000-0005-0000-0000-0000663C0000}"/>
    <cellStyle name="40% - Accent5 5 3 2 2 2" xfId="15472" xr:uid="{00000000-0005-0000-0000-0000673C0000}"/>
    <cellStyle name="40% - Accent5 5 3 2 3" xfId="15473" xr:uid="{00000000-0005-0000-0000-0000683C0000}"/>
    <cellStyle name="40% - Accent5 5 3 3" xfId="15474" xr:uid="{00000000-0005-0000-0000-0000693C0000}"/>
    <cellStyle name="40% - Accent5 5 3 3 2" xfId="15475" xr:uid="{00000000-0005-0000-0000-00006A3C0000}"/>
    <cellStyle name="40% - Accent5 5 3 4" xfId="15476" xr:uid="{00000000-0005-0000-0000-00006B3C0000}"/>
    <cellStyle name="40% - Accent5 5 4" xfId="15477" xr:uid="{00000000-0005-0000-0000-00006C3C0000}"/>
    <cellStyle name="40% - Accent5 5 4 2" xfId="15478" xr:uid="{00000000-0005-0000-0000-00006D3C0000}"/>
    <cellStyle name="40% - Accent5 5 4 2 2" xfId="15479" xr:uid="{00000000-0005-0000-0000-00006E3C0000}"/>
    <cellStyle name="40% - Accent5 5 4 3" xfId="15480" xr:uid="{00000000-0005-0000-0000-00006F3C0000}"/>
    <cellStyle name="40% - Accent5 5 5" xfId="15481" xr:uid="{00000000-0005-0000-0000-0000703C0000}"/>
    <cellStyle name="40% - Accent5 5 5 2" xfId="15482" xr:uid="{00000000-0005-0000-0000-0000713C0000}"/>
    <cellStyle name="40% - Accent5 5 6" xfId="15483" xr:uid="{00000000-0005-0000-0000-0000723C0000}"/>
    <cellStyle name="40% - Accent5 5_draft transactions report_052009_rvsd" xfId="15484" xr:uid="{00000000-0005-0000-0000-0000733C0000}"/>
    <cellStyle name="40% - Accent5 50" xfId="15485" xr:uid="{00000000-0005-0000-0000-0000743C0000}"/>
    <cellStyle name="40% - Accent5 50 2" xfId="15486" xr:uid="{00000000-0005-0000-0000-0000753C0000}"/>
    <cellStyle name="40% - Accent5 50 2 2" xfId="15487" xr:uid="{00000000-0005-0000-0000-0000763C0000}"/>
    <cellStyle name="40% - Accent5 50 2 2 2" xfId="15488" xr:uid="{00000000-0005-0000-0000-0000773C0000}"/>
    <cellStyle name="40% - Accent5 50 2 3" xfId="15489" xr:uid="{00000000-0005-0000-0000-0000783C0000}"/>
    <cellStyle name="40% - Accent5 50 3" xfId="15490" xr:uid="{00000000-0005-0000-0000-0000793C0000}"/>
    <cellStyle name="40% - Accent5 50 3 2" xfId="15491" xr:uid="{00000000-0005-0000-0000-00007A3C0000}"/>
    <cellStyle name="40% - Accent5 50 4" xfId="15492" xr:uid="{00000000-0005-0000-0000-00007B3C0000}"/>
    <cellStyle name="40% - Accent5 51" xfId="15493" xr:uid="{00000000-0005-0000-0000-00007C3C0000}"/>
    <cellStyle name="40% - Accent5 51 2" xfId="15494" xr:uid="{00000000-0005-0000-0000-00007D3C0000}"/>
    <cellStyle name="40% - Accent5 51 2 2" xfId="15495" xr:uid="{00000000-0005-0000-0000-00007E3C0000}"/>
    <cellStyle name="40% - Accent5 51 2 2 2" xfId="15496" xr:uid="{00000000-0005-0000-0000-00007F3C0000}"/>
    <cellStyle name="40% - Accent5 51 2 3" xfId="15497" xr:uid="{00000000-0005-0000-0000-0000803C0000}"/>
    <cellStyle name="40% - Accent5 51 3" xfId="15498" xr:uid="{00000000-0005-0000-0000-0000813C0000}"/>
    <cellStyle name="40% - Accent5 51 3 2" xfId="15499" xr:uid="{00000000-0005-0000-0000-0000823C0000}"/>
    <cellStyle name="40% - Accent5 51 4" xfId="15500" xr:uid="{00000000-0005-0000-0000-0000833C0000}"/>
    <cellStyle name="40% - Accent5 52" xfId="15501" xr:uid="{00000000-0005-0000-0000-0000843C0000}"/>
    <cellStyle name="40% - Accent5 52 2" xfId="15502" xr:uid="{00000000-0005-0000-0000-0000853C0000}"/>
    <cellStyle name="40% - Accent5 52 2 2" xfId="15503" xr:uid="{00000000-0005-0000-0000-0000863C0000}"/>
    <cellStyle name="40% - Accent5 52 2 2 2" xfId="15504" xr:uid="{00000000-0005-0000-0000-0000873C0000}"/>
    <cellStyle name="40% - Accent5 52 2 3" xfId="15505" xr:uid="{00000000-0005-0000-0000-0000883C0000}"/>
    <cellStyle name="40% - Accent5 52 3" xfId="15506" xr:uid="{00000000-0005-0000-0000-0000893C0000}"/>
    <cellStyle name="40% - Accent5 52 3 2" xfId="15507" xr:uid="{00000000-0005-0000-0000-00008A3C0000}"/>
    <cellStyle name="40% - Accent5 52 4" xfId="15508" xr:uid="{00000000-0005-0000-0000-00008B3C0000}"/>
    <cellStyle name="40% - Accent5 53" xfId="15509" xr:uid="{00000000-0005-0000-0000-00008C3C0000}"/>
    <cellStyle name="40% - Accent5 53 2" xfId="15510" xr:uid="{00000000-0005-0000-0000-00008D3C0000}"/>
    <cellStyle name="40% - Accent5 53 2 2" xfId="15511" xr:uid="{00000000-0005-0000-0000-00008E3C0000}"/>
    <cellStyle name="40% - Accent5 53 2 2 2" xfId="15512" xr:uid="{00000000-0005-0000-0000-00008F3C0000}"/>
    <cellStyle name="40% - Accent5 53 2 3" xfId="15513" xr:uid="{00000000-0005-0000-0000-0000903C0000}"/>
    <cellStyle name="40% - Accent5 53 3" xfId="15514" xr:uid="{00000000-0005-0000-0000-0000913C0000}"/>
    <cellStyle name="40% - Accent5 53 3 2" xfId="15515" xr:uid="{00000000-0005-0000-0000-0000923C0000}"/>
    <cellStyle name="40% - Accent5 53 4" xfId="15516" xr:uid="{00000000-0005-0000-0000-0000933C0000}"/>
    <cellStyle name="40% - Accent5 54" xfId="15517" xr:uid="{00000000-0005-0000-0000-0000943C0000}"/>
    <cellStyle name="40% - Accent5 54 2" xfId="15518" xr:uid="{00000000-0005-0000-0000-0000953C0000}"/>
    <cellStyle name="40% - Accent5 54 2 2" xfId="15519" xr:uid="{00000000-0005-0000-0000-0000963C0000}"/>
    <cellStyle name="40% - Accent5 54 2 2 2" xfId="15520" xr:uid="{00000000-0005-0000-0000-0000973C0000}"/>
    <cellStyle name="40% - Accent5 54 2 3" xfId="15521" xr:uid="{00000000-0005-0000-0000-0000983C0000}"/>
    <cellStyle name="40% - Accent5 54 3" xfId="15522" xr:uid="{00000000-0005-0000-0000-0000993C0000}"/>
    <cellStyle name="40% - Accent5 54 3 2" xfId="15523" xr:uid="{00000000-0005-0000-0000-00009A3C0000}"/>
    <cellStyle name="40% - Accent5 54 4" xfId="15524" xr:uid="{00000000-0005-0000-0000-00009B3C0000}"/>
    <cellStyle name="40% - Accent5 55" xfId="15525" xr:uid="{00000000-0005-0000-0000-00009C3C0000}"/>
    <cellStyle name="40% - Accent5 55 2" xfId="15526" xr:uid="{00000000-0005-0000-0000-00009D3C0000}"/>
    <cellStyle name="40% - Accent5 55 2 2" xfId="15527" xr:uid="{00000000-0005-0000-0000-00009E3C0000}"/>
    <cellStyle name="40% - Accent5 55 2 2 2" xfId="15528" xr:uid="{00000000-0005-0000-0000-00009F3C0000}"/>
    <cellStyle name="40% - Accent5 55 2 3" xfId="15529" xr:uid="{00000000-0005-0000-0000-0000A03C0000}"/>
    <cellStyle name="40% - Accent5 55 3" xfId="15530" xr:uid="{00000000-0005-0000-0000-0000A13C0000}"/>
    <cellStyle name="40% - Accent5 55 3 2" xfId="15531" xr:uid="{00000000-0005-0000-0000-0000A23C0000}"/>
    <cellStyle name="40% - Accent5 55 4" xfId="15532" xr:uid="{00000000-0005-0000-0000-0000A33C0000}"/>
    <cellStyle name="40% - Accent5 56" xfId="15533" xr:uid="{00000000-0005-0000-0000-0000A43C0000}"/>
    <cellStyle name="40% - Accent5 56 2" xfId="15534" xr:uid="{00000000-0005-0000-0000-0000A53C0000}"/>
    <cellStyle name="40% - Accent5 56 2 2" xfId="15535" xr:uid="{00000000-0005-0000-0000-0000A63C0000}"/>
    <cellStyle name="40% - Accent5 56 2 2 2" xfId="15536" xr:uid="{00000000-0005-0000-0000-0000A73C0000}"/>
    <cellStyle name="40% - Accent5 56 2 3" xfId="15537" xr:uid="{00000000-0005-0000-0000-0000A83C0000}"/>
    <cellStyle name="40% - Accent5 56 3" xfId="15538" xr:uid="{00000000-0005-0000-0000-0000A93C0000}"/>
    <cellStyle name="40% - Accent5 56 3 2" xfId="15539" xr:uid="{00000000-0005-0000-0000-0000AA3C0000}"/>
    <cellStyle name="40% - Accent5 56 4" xfId="15540" xr:uid="{00000000-0005-0000-0000-0000AB3C0000}"/>
    <cellStyle name="40% - Accent5 57" xfId="15541" xr:uid="{00000000-0005-0000-0000-0000AC3C0000}"/>
    <cellStyle name="40% - Accent5 57 2" xfId="15542" xr:uid="{00000000-0005-0000-0000-0000AD3C0000}"/>
    <cellStyle name="40% - Accent5 57 2 2" xfId="15543" xr:uid="{00000000-0005-0000-0000-0000AE3C0000}"/>
    <cellStyle name="40% - Accent5 57 2 2 2" xfId="15544" xr:uid="{00000000-0005-0000-0000-0000AF3C0000}"/>
    <cellStyle name="40% - Accent5 57 2 3" xfId="15545" xr:uid="{00000000-0005-0000-0000-0000B03C0000}"/>
    <cellStyle name="40% - Accent5 57 3" xfId="15546" xr:uid="{00000000-0005-0000-0000-0000B13C0000}"/>
    <cellStyle name="40% - Accent5 57 3 2" xfId="15547" xr:uid="{00000000-0005-0000-0000-0000B23C0000}"/>
    <cellStyle name="40% - Accent5 57 4" xfId="15548" xr:uid="{00000000-0005-0000-0000-0000B33C0000}"/>
    <cellStyle name="40% - Accent5 58" xfId="15549" xr:uid="{00000000-0005-0000-0000-0000B43C0000}"/>
    <cellStyle name="40% - Accent5 58 2" xfId="15550" xr:uid="{00000000-0005-0000-0000-0000B53C0000}"/>
    <cellStyle name="40% - Accent5 58 2 2" xfId="15551" xr:uid="{00000000-0005-0000-0000-0000B63C0000}"/>
    <cellStyle name="40% - Accent5 58 2 2 2" xfId="15552" xr:uid="{00000000-0005-0000-0000-0000B73C0000}"/>
    <cellStyle name="40% - Accent5 58 2 3" xfId="15553" xr:uid="{00000000-0005-0000-0000-0000B83C0000}"/>
    <cellStyle name="40% - Accent5 58 3" xfId="15554" xr:uid="{00000000-0005-0000-0000-0000B93C0000}"/>
    <cellStyle name="40% - Accent5 58 3 2" xfId="15555" xr:uid="{00000000-0005-0000-0000-0000BA3C0000}"/>
    <cellStyle name="40% - Accent5 58 4" xfId="15556" xr:uid="{00000000-0005-0000-0000-0000BB3C0000}"/>
    <cellStyle name="40% - Accent5 59" xfId="15557" xr:uid="{00000000-0005-0000-0000-0000BC3C0000}"/>
    <cellStyle name="40% - Accent5 59 2" xfId="15558" xr:uid="{00000000-0005-0000-0000-0000BD3C0000}"/>
    <cellStyle name="40% - Accent5 59 2 2" xfId="15559" xr:uid="{00000000-0005-0000-0000-0000BE3C0000}"/>
    <cellStyle name="40% - Accent5 59 2 2 2" xfId="15560" xr:uid="{00000000-0005-0000-0000-0000BF3C0000}"/>
    <cellStyle name="40% - Accent5 59 2 3" xfId="15561" xr:uid="{00000000-0005-0000-0000-0000C03C0000}"/>
    <cellStyle name="40% - Accent5 59 3" xfId="15562" xr:uid="{00000000-0005-0000-0000-0000C13C0000}"/>
    <cellStyle name="40% - Accent5 59 3 2" xfId="15563" xr:uid="{00000000-0005-0000-0000-0000C23C0000}"/>
    <cellStyle name="40% - Accent5 59 4" xfId="15564" xr:uid="{00000000-0005-0000-0000-0000C33C0000}"/>
    <cellStyle name="40% - Accent5 6" xfId="15565" xr:uid="{00000000-0005-0000-0000-0000C43C0000}"/>
    <cellStyle name="40% - Accent5 6 2" xfId="15566" xr:uid="{00000000-0005-0000-0000-0000C53C0000}"/>
    <cellStyle name="40% - Accent5 6 2 2" xfId="15567" xr:uid="{00000000-0005-0000-0000-0000C63C0000}"/>
    <cellStyle name="40% - Accent5 6 2 2 2" xfId="15568" xr:uid="{00000000-0005-0000-0000-0000C73C0000}"/>
    <cellStyle name="40% - Accent5 6 2 2 2 2" xfId="15569" xr:uid="{00000000-0005-0000-0000-0000C83C0000}"/>
    <cellStyle name="40% - Accent5 6 2 2 2 2 2" xfId="15570" xr:uid="{00000000-0005-0000-0000-0000C93C0000}"/>
    <cellStyle name="40% - Accent5 6 2 2 2 3" xfId="15571" xr:uid="{00000000-0005-0000-0000-0000CA3C0000}"/>
    <cellStyle name="40% - Accent5 6 2 2 3" xfId="15572" xr:uid="{00000000-0005-0000-0000-0000CB3C0000}"/>
    <cellStyle name="40% - Accent5 6 2 2 3 2" xfId="15573" xr:uid="{00000000-0005-0000-0000-0000CC3C0000}"/>
    <cellStyle name="40% - Accent5 6 2 2 4" xfId="15574" xr:uid="{00000000-0005-0000-0000-0000CD3C0000}"/>
    <cellStyle name="40% - Accent5 6 2 3" xfId="15575" xr:uid="{00000000-0005-0000-0000-0000CE3C0000}"/>
    <cellStyle name="40% - Accent5 6 2 3 2" xfId="15576" xr:uid="{00000000-0005-0000-0000-0000CF3C0000}"/>
    <cellStyle name="40% - Accent5 6 2 3 2 2" xfId="15577" xr:uid="{00000000-0005-0000-0000-0000D03C0000}"/>
    <cellStyle name="40% - Accent5 6 2 3 3" xfId="15578" xr:uid="{00000000-0005-0000-0000-0000D13C0000}"/>
    <cellStyle name="40% - Accent5 6 2 4" xfId="15579" xr:uid="{00000000-0005-0000-0000-0000D23C0000}"/>
    <cellStyle name="40% - Accent5 6 2 4 2" xfId="15580" xr:uid="{00000000-0005-0000-0000-0000D33C0000}"/>
    <cellStyle name="40% - Accent5 6 2 5" xfId="15581" xr:uid="{00000000-0005-0000-0000-0000D43C0000}"/>
    <cellStyle name="40% - Accent5 6 2_draft transactions report_052009_rvsd" xfId="15582" xr:uid="{00000000-0005-0000-0000-0000D53C0000}"/>
    <cellStyle name="40% - Accent5 6 3" xfId="15583" xr:uid="{00000000-0005-0000-0000-0000D63C0000}"/>
    <cellStyle name="40% - Accent5 6 3 2" xfId="15584" xr:uid="{00000000-0005-0000-0000-0000D73C0000}"/>
    <cellStyle name="40% - Accent5 6 3 2 2" xfId="15585" xr:uid="{00000000-0005-0000-0000-0000D83C0000}"/>
    <cellStyle name="40% - Accent5 6 3 2 2 2" xfId="15586" xr:uid="{00000000-0005-0000-0000-0000D93C0000}"/>
    <cellStyle name="40% - Accent5 6 3 2 3" xfId="15587" xr:uid="{00000000-0005-0000-0000-0000DA3C0000}"/>
    <cellStyle name="40% - Accent5 6 3 3" xfId="15588" xr:uid="{00000000-0005-0000-0000-0000DB3C0000}"/>
    <cellStyle name="40% - Accent5 6 3 3 2" xfId="15589" xr:uid="{00000000-0005-0000-0000-0000DC3C0000}"/>
    <cellStyle name="40% - Accent5 6 3 4" xfId="15590" xr:uid="{00000000-0005-0000-0000-0000DD3C0000}"/>
    <cellStyle name="40% - Accent5 6 4" xfId="15591" xr:uid="{00000000-0005-0000-0000-0000DE3C0000}"/>
    <cellStyle name="40% - Accent5 6 4 2" xfId="15592" xr:uid="{00000000-0005-0000-0000-0000DF3C0000}"/>
    <cellStyle name="40% - Accent5 6 4 2 2" xfId="15593" xr:uid="{00000000-0005-0000-0000-0000E03C0000}"/>
    <cellStyle name="40% - Accent5 6 4 3" xfId="15594" xr:uid="{00000000-0005-0000-0000-0000E13C0000}"/>
    <cellStyle name="40% - Accent5 6 5" xfId="15595" xr:uid="{00000000-0005-0000-0000-0000E23C0000}"/>
    <cellStyle name="40% - Accent5 6 5 2" xfId="15596" xr:uid="{00000000-0005-0000-0000-0000E33C0000}"/>
    <cellStyle name="40% - Accent5 6 6" xfId="15597" xr:uid="{00000000-0005-0000-0000-0000E43C0000}"/>
    <cellStyle name="40% - Accent5 6_draft transactions report_052009_rvsd" xfId="15598" xr:uid="{00000000-0005-0000-0000-0000E53C0000}"/>
    <cellStyle name="40% - Accent5 60" xfId="15599" xr:uid="{00000000-0005-0000-0000-0000E63C0000}"/>
    <cellStyle name="40% - Accent5 60 2" xfId="15600" xr:uid="{00000000-0005-0000-0000-0000E73C0000}"/>
    <cellStyle name="40% - Accent5 60 2 2" xfId="15601" xr:uid="{00000000-0005-0000-0000-0000E83C0000}"/>
    <cellStyle name="40% - Accent5 60 2 2 2" xfId="15602" xr:uid="{00000000-0005-0000-0000-0000E93C0000}"/>
    <cellStyle name="40% - Accent5 60 2 3" xfId="15603" xr:uid="{00000000-0005-0000-0000-0000EA3C0000}"/>
    <cellStyle name="40% - Accent5 60 3" xfId="15604" xr:uid="{00000000-0005-0000-0000-0000EB3C0000}"/>
    <cellStyle name="40% - Accent5 60 3 2" xfId="15605" xr:uid="{00000000-0005-0000-0000-0000EC3C0000}"/>
    <cellStyle name="40% - Accent5 60 4" xfId="15606" xr:uid="{00000000-0005-0000-0000-0000ED3C0000}"/>
    <cellStyle name="40% - Accent5 61" xfId="15607" xr:uid="{00000000-0005-0000-0000-0000EE3C0000}"/>
    <cellStyle name="40% - Accent5 61 2" xfId="15608" xr:uid="{00000000-0005-0000-0000-0000EF3C0000}"/>
    <cellStyle name="40% - Accent5 61 2 2" xfId="15609" xr:uid="{00000000-0005-0000-0000-0000F03C0000}"/>
    <cellStyle name="40% - Accent5 61 2 2 2" xfId="15610" xr:uid="{00000000-0005-0000-0000-0000F13C0000}"/>
    <cellStyle name="40% - Accent5 61 2 3" xfId="15611" xr:uid="{00000000-0005-0000-0000-0000F23C0000}"/>
    <cellStyle name="40% - Accent5 61 3" xfId="15612" xr:uid="{00000000-0005-0000-0000-0000F33C0000}"/>
    <cellStyle name="40% - Accent5 61 3 2" xfId="15613" xr:uid="{00000000-0005-0000-0000-0000F43C0000}"/>
    <cellStyle name="40% - Accent5 61 4" xfId="15614" xr:uid="{00000000-0005-0000-0000-0000F53C0000}"/>
    <cellStyle name="40% - Accent5 62" xfId="15615" xr:uid="{00000000-0005-0000-0000-0000F63C0000}"/>
    <cellStyle name="40% - Accent5 62 2" xfId="15616" xr:uid="{00000000-0005-0000-0000-0000F73C0000}"/>
    <cellStyle name="40% - Accent5 62 2 2" xfId="15617" xr:uid="{00000000-0005-0000-0000-0000F83C0000}"/>
    <cellStyle name="40% - Accent5 62 2 2 2" xfId="15618" xr:uid="{00000000-0005-0000-0000-0000F93C0000}"/>
    <cellStyle name="40% - Accent5 62 2 3" xfId="15619" xr:uid="{00000000-0005-0000-0000-0000FA3C0000}"/>
    <cellStyle name="40% - Accent5 62 3" xfId="15620" xr:uid="{00000000-0005-0000-0000-0000FB3C0000}"/>
    <cellStyle name="40% - Accent5 62 3 2" xfId="15621" xr:uid="{00000000-0005-0000-0000-0000FC3C0000}"/>
    <cellStyle name="40% - Accent5 62 4" xfId="15622" xr:uid="{00000000-0005-0000-0000-0000FD3C0000}"/>
    <cellStyle name="40% - Accent5 63" xfId="15623" xr:uid="{00000000-0005-0000-0000-0000FE3C0000}"/>
    <cellStyle name="40% - Accent5 63 2" xfId="15624" xr:uid="{00000000-0005-0000-0000-0000FF3C0000}"/>
    <cellStyle name="40% - Accent5 63 2 2" xfId="15625" xr:uid="{00000000-0005-0000-0000-0000003D0000}"/>
    <cellStyle name="40% - Accent5 63 2 2 2" xfId="15626" xr:uid="{00000000-0005-0000-0000-0000013D0000}"/>
    <cellStyle name="40% - Accent5 63 2 3" xfId="15627" xr:uid="{00000000-0005-0000-0000-0000023D0000}"/>
    <cellStyle name="40% - Accent5 63 3" xfId="15628" xr:uid="{00000000-0005-0000-0000-0000033D0000}"/>
    <cellStyle name="40% - Accent5 63 3 2" xfId="15629" xr:uid="{00000000-0005-0000-0000-0000043D0000}"/>
    <cellStyle name="40% - Accent5 63 4" xfId="15630" xr:uid="{00000000-0005-0000-0000-0000053D0000}"/>
    <cellStyle name="40% - Accent5 64" xfId="15631" xr:uid="{00000000-0005-0000-0000-0000063D0000}"/>
    <cellStyle name="40% - Accent5 64 2" xfId="15632" xr:uid="{00000000-0005-0000-0000-0000073D0000}"/>
    <cellStyle name="40% - Accent5 64 2 2" xfId="15633" xr:uid="{00000000-0005-0000-0000-0000083D0000}"/>
    <cellStyle name="40% - Accent5 64 2 2 2" xfId="15634" xr:uid="{00000000-0005-0000-0000-0000093D0000}"/>
    <cellStyle name="40% - Accent5 64 2 3" xfId="15635" xr:uid="{00000000-0005-0000-0000-00000A3D0000}"/>
    <cellStyle name="40% - Accent5 64 3" xfId="15636" xr:uid="{00000000-0005-0000-0000-00000B3D0000}"/>
    <cellStyle name="40% - Accent5 64 3 2" xfId="15637" xr:uid="{00000000-0005-0000-0000-00000C3D0000}"/>
    <cellStyle name="40% - Accent5 64 4" xfId="15638" xr:uid="{00000000-0005-0000-0000-00000D3D0000}"/>
    <cellStyle name="40% - Accent5 65" xfId="15639" xr:uid="{00000000-0005-0000-0000-00000E3D0000}"/>
    <cellStyle name="40% - Accent5 65 2" xfId="15640" xr:uid="{00000000-0005-0000-0000-00000F3D0000}"/>
    <cellStyle name="40% - Accent5 65 2 2" xfId="15641" xr:uid="{00000000-0005-0000-0000-0000103D0000}"/>
    <cellStyle name="40% - Accent5 65 2 2 2" xfId="15642" xr:uid="{00000000-0005-0000-0000-0000113D0000}"/>
    <cellStyle name="40% - Accent5 65 2 3" xfId="15643" xr:uid="{00000000-0005-0000-0000-0000123D0000}"/>
    <cellStyle name="40% - Accent5 65 3" xfId="15644" xr:uid="{00000000-0005-0000-0000-0000133D0000}"/>
    <cellStyle name="40% - Accent5 65 3 2" xfId="15645" xr:uid="{00000000-0005-0000-0000-0000143D0000}"/>
    <cellStyle name="40% - Accent5 65 4" xfId="15646" xr:uid="{00000000-0005-0000-0000-0000153D0000}"/>
    <cellStyle name="40% - Accent5 66" xfId="15647" xr:uid="{00000000-0005-0000-0000-0000163D0000}"/>
    <cellStyle name="40% - Accent5 66 2" xfId="15648" xr:uid="{00000000-0005-0000-0000-0000173D0000}"/>
    <cellStyle name="40% - Accent5 66 2 2" xfId="15649" xr:uid="{00000000-0005-0000-0000-0000183D0000}"/>
    <cellStyle name="40% - Accent5 66 2 2 2" xfId="15650" xr:uid="{00000000-0005-0000-0000-0000193D0000}"/>
    <cellStyle name="40% - Accent5 66 2 3" xfId="15651" xr:uid="{00000000-0005-0000-0000-00001A3D0000}"/>
    <cellStyle name="40% - Accent5 66 3" xfId="15652" xr:uid="{00000000-0005-0000-0000-00001B3D0000}"/>
    <cellStyle name="40% - Accent5 66 3 2" xfId="15653" xr:uid="{00000000-0005-0000-0000-00001C3D0000}"/>
    <cellStyle name="40% - Accent5 66 4" xfId="15654" xr:uid="{00000000-0005-0000-0000-00001D3D0000}"/>
    <cellStyle name="40% - Accent5 67" xfId="15655" xr:uid="{00000000-0005-0000-0000-00001E3D0000}"/>
    <cellStyle name="40% - Accent5 67 2" xfId="15656" xr:uid="{00000000-0005-0000-0000-00001F3D0000}"/>
    <cellStyle name="40% - Accent5 67 2 2" xfId="15657" xr:uid="{00000000-0005-0000-0000-0000203D0000}"/>
    <cellStyle name="40% - Accent5 67 2 2 2" xfId="15658" xr:uid="{00000000-0005-0000-0000-0000213D0000}"/>
    <cellStyle name="40% - Accent5 67 2 3" xfId="15659" xr:uid="{00000000-0005-0000-0000-0000223D0000}"/>
    <cellStyle name="40% - Accent5 67 3" xfId="15660" xr:uid="{00000000-0005-0000-0000-0000233D0000}"/>
    <cellStyle name="40% - Accent5 67 3 2" xfId="15661" xr:uid="{00000000-0005-0000-0000-0000243D0000}"/>
    <cellStyle name="40% - Accent5 67 4" xfId="15662" xr:uid="{00000000-0005-0000-0000-0000253D0000}"/>
    <cellStyle name="40% - Accent5 68" xfId="15663" xr:uid="{00000000-0005-0000-0000-0000263D0000}"/>
    <cellStyle name="40% - Accent5 68 2" xfId="15664" xr:uid="{00000000-0005-0000-0000-0000273D0000}"/>
    <cellStyle name="40% - Accent5 68 2 2" xfId="15665" xr:uid="{00000000-0005-0000-0000-0000283D0000}"/>
    <cellStyle name="40% - Accent5 68 2 2 2" xfId="15666" xr:uid="{00000000-0005-0000-0000-0000293D0000}"/>
    <cellStyle name="40% - Accent5 68 2 3" xfId="15667" xr:uid="{00000000-0005-0000-0000-00002A3D0000}"/>
    <cellStyle name="40% - Accent5 68 3" xfId="15668" xr:uid="{00000000-0005-0000-0000-00002B3D0000}"/>
    <cellStyle name="40% - Accent5 68 3 2" xfId="15669" xr:uid="{00000000-0005-0000-0000-00002C3D0000}"/>
    <cellStyle name="40% - Accent5 68 4" xfId="15670" xr:uid="{00000000-0005-0000-0000-00002D3D0000}"/>
    <cellStyle name="40% - Accent5 69" xfId="15671" xr:uid="{00000000-0005-0000-0000-00002E3D0000}"/>
    <cellStyle name="40% - Accent5 69 2" xfId="15672" xr:uid="{00000000-0005-0000-0000-00002F3D0000}"/>
    <cellStyle name="40% - Accent5 69 2 2" xfId="15673" xr:uid="{00000000-0005-0000-0000-0000303D0000}"/>
    <cellStyle name="40% - Accent5 69 2 2 2" xfId="15674" xr:uid="{00000000-0005-0000-0000-0000313D0000}"/>
    <cellStyle name="40% - Accent5 69 2 3" xfId="15675" xr:uid="{00000000-0005-0000-0000-0000323D0000}"/>
    <cellStyle name="40% - Accent5 69 3" xfId="15676" xr:uid="{00000000-0005-0000-0000-0000333D0000}"/>
    <cellStyle name="40% - Accent5 69 3 2" xfId="15677" xr:uid="{00000000-0005-0000-0000-0000343D0000}"/>
    <cellStyle name="40% - Accent5 69 4" xfId="15678" xr:uid="{00000000-0005-0000-0000-0000353D0000}"/>
    <cellStyle name="40% - Accent5 7" xfId="15679" xr:uid="{00000000-0005-0000-0000-0000363D0000}"/>
    <cellStyle name="40% - Accent5 7 2" xfId="15680" xr:uid="{00000000-0005-0000-0000-0000373D0000}"/>
    <cellStyle name="40% - Accent5 7 2 2" xfId="15681" xr:uid="{00000000-0005-0000-0000-0000383D0000}"/>
    <cellStyle name="40% - Accent5 7 2 2 2" xfId="15682" xr:uid="{00000000-0005-0000-0000-0000393D0000}"/>
    <cellStyle name="40% - Accent5 7 2 2 2 2" xfId="15683" xr:uid="{00000000-0005-0000-0000-00003A3D0000}"/>
    <cellStyle name="40% - Accent5 7 2 2 2 2 2" xfId="15684" xr:uid="{00000000-0005-0000-0000-00003B3D0000}"/>
    <cellStyle name="40% - Accent5 7 2 2 2 3" xfId="15685" xr:uid="{00000000-0005-0000-0000-00003C3D0000}"/>
    <cellStyle name="40% - Accent5 7 2 2 3" xfId="15686" xr:uid="{00000000-0005-0000-0000-00003D3D0000}"/>
    <cellStyle name="40% - Accent5 7 2 2 3 2" xfId="15687" xr:uid="{00000000-0005-0000-0000-00003E3D0000}"/>
    <cellStyle name="40% - Accent5 7 2 2 4" xfId="15688" xr:uid="{00000000-0005-0000-0000-00003F3D0000}"/>
    <cellStyle name="40% - Accent5 7 2 3" xfId="15689" xr:uid="{00000000-0005-0000-0000-0000403D0000}"/>
    <cellStyle name="40% - Accent5 7 2 3 2" xfId="15690" xr:uid="{00000000-0005-0000-0000-0000413D0000}"/>
    <cellStyle name="40% - Accent5 7 2 3 2 2" xfId="15691" xr:uid="{00000000-0005-0000-0000-0000423D0000}"/>
    <cellStyle name="40% - Accent5 7 2 3 3" xfId="15692" xr:uid="{00000000-0005-0000-0000-0000433D0000}"/>
    <cellStyle name="40% - Accent5 7 2 4" xfId="15693" xr:uid="{00000000-0005-0000-0000-0000443D0000}"/>
    <cellStyle name="40% - Accent5 7 2 4 2" xfId="15694" xr:uid="{00000000-0005-0000-0000-0000453D0000}"/>
    <cellStyle name="40% - Accent5 7 2 5" xfId="15695" xr:uid="{00000000-0005-0000-0000-0000463D0000}"/>
    <cellStyle name="40% - Accent5 7 2_draft transactions report_052009_rvsd" xfId="15696" xr:uid="{00000000-0005-0000-0000-0000473D0000}"/>
    <cellStyle name="40% - Accent5 7 3" xfId="15697" xr:uid="{00000000-0005-0000-0000-0000483D0000}"/>
    <cellStyle name="40% - Accent5 7 3 2" xfId="15698" xr:uid="{00000000-0005-0000-0000-0000493D0000}"/>
    <cellStyle name="40% - Accent5 7 3 2 2" xfId="15699" xr:uid="{00000000-0005-0000-0000-00004A3D0000}"/>
    <cellStyle name="40% - Accent5 7 3 2 2 2" xfId="15700" xr:uid="{00000000-0005-0000-0000-00004B3D0000}"/>
    <cellStyle name="40% - Accent5 7 3 2 3" xfId="15701" xr:uid="{00000000-0005-0000-0000-00004C3D0000}"/>
    <cellStyle name="40% - Accent5 7 3 3" xfId="15702" xr:uid="{00000000-0005-0000-0000-00004D3D0000}"/>
    <cellStyle name="40% - Accent5 7 3 3 2" xfId="15703" xr:uid="{00000000-0005-0000-0000-00004E3D0000}"/>
    <cellStyle name="40% - Accent5 7 3 4" xfId="15704" xr:uid="{00000000-0005-0000-0000-00004F3D0000}"/>
    <cellStyle name="40% - Accent5 7 4" xfId="15705" xr:uid="{00000000-0005-0000-0000-0000503D0000}"/>
    <cellStyle name="40% - Accent5 7 4 2" xfId="15706" xr:uid="{00000000-0005-0000-0000-0000513D0000}"/>
    <cellStyle name="40% - Accent5 7 4 2 2" xfId="15707" xr:uid="{00000000-0005-0000-0000-0000523D0000}"/>
    <cellStyle name="40% - Accent5 7 4 3" xfId="15708" xr:uid="{00000000-0005-0000-0000-0000533D0000}"/>
    <cellStyle name="40% - Accent5 7 5" xfId="15709" xr:uid="{00000000-0005-0000-0000-0000543D0000}"/>
    <cellStyle name="40% - Accent5 7 5 2" xfId="15710" xr:uid="{00000000-0005-0000-0000-0000553D0000}"/>
    <cellStyle name="40% - Accent5 7 6" xfId="15711" xr:uid="{00000000-0005-0000-0000-0000563D0000}"/>
    <cellStyle name="40% - Accent5 7_draft transactions report_052009_rvsd" xfId="15712" xr:uid="{00000000-0005-0000-0000-0000573D0000}"/>
    <cellStyle name="40% - Accent5 70" xfId="15713" xr:uid="{00000000-0005-0000-0000-0000583D0000}"/>
    <cellStyle name="40% - Accent5 70 2" xfId="15714" xr:uid="{00000000-0005-0000-0000-0000593D0000}"/>
    <cellStyle name="40% - Accent5 70 2 2" xfId="15715" xr:uid="{00000000-0005-0000-0000-00005A3D0000}"/>
    <cellStyle name="40% - Accent5 70 2 2 2" xfId="15716" xr:uid="{00000000-0005-0000-0000-00005B3D0000}"/>
    <cellStyle name="40% - Accent5 70 2 3" xfId="15717" xr:uid="{00000000-0005-0000-0000-00005C3D0000}"/>
    <cellStyle name="40% - Accent5 70 3" xfId="15718" xr:uid="{00000000-0005-0000-0000-00005D3D0000}"/>
    <cellStyle name="40% - Accent5 70 3 2" xfId="15719" xr:uid="{00000000-0005-0000-0000-00005E3D0000}"/>
    <cellStyle name="40% - Accent5 70 4" xfId="15720" xr:uid="{00000000-0005-0000-0000-00005F3D0000}"/>
    <cellStyle name="40% - Accent5 71" xfId="15721" xr:uid="{00000000-0005-0000-0000-0000603D0000}"/>
    <cellStyle name="40% - Accent5 71 2" xfId="15722" xr:uid="{00000000-0005-0000-0000-0000613D0000}"/>
    <cellStyle name="40% - Accent5 71 2 2" xfId="15723" xr:uid="{00000000-0005-0000-0000-0000623D0000}"/>
    <cellStyle name="40% - Accent5 71 2 2 2" xfId="15724" xr:uid="{00000000-0005-0000-0000-0000633D0000}"/>
    <cellStyle name="40% - Accent5 71 2 3" xfId="15725" xr:uid="{00000000-0005-0000-0000-0000643D0000}"/>
    <cellStyle name="40% - Accent5 71 3" xfId="15726" xr:uid="{00000000-0005-0000-0000-0000653D0000}"/>
    <cellStyle name="40% - Accent5 71 3 2" xfId="15727" xr:uid="{00000000-0005-0000-0000-0000663D0000}"/>
    <cellStyle name="40% - Accent5 71 4" xfId="15728" xr:uid="{00000000-0005-0000-0000-0000673D0000}"/>
    <cellStyle name="40% - Accent5 72" xfId="15729" xr:uid="{00000000-0005-0000-0000-0000683D0000}"/>
    <cellStyle name="40% - Accent5 72 2" xfId="15730" xr:uid="{00000000-0005-0000-0000-0000693D0000}"/>
    <cellStyle name="40% - Accent5 72 2 2" xfId="15731" xr:uid="{00000000-0005-0000-0000-00006A3D0000}"/>
    <cellStyle name="40% - Accent5 72 2 2 2" xfId="15732" xr:uid="{00000000-0005-0000-0000-00006B3D0000}"/>
    <cellStyle name="40% - Accent5 72 2 3" xfId="15733" xr:uid="{00000000-0005-0000-0000-00006C3D0000}"/>
    <cellStyle name="40% - Accent5 72 3" xfId="15734" xr:uid="{00000000-0005-0000-0000-00006D3D0000}"/>
    <cellStyle name="40% - Accent5 72 3 2" xfId="15735" xr:uid="{00000000-0005-0000-0000-00006E3D0000}"/>
    <cellStyle name="40% - Accent5 72 4" xfId="15736" xr:uid="{00000000-0005-0000-0000-00006F3D0000}"/>
    <cellStyle name="40% - Accent5 73" xfId="15737" xr:uid="{00000000-0005-0000-0000-0000703D0000}"/>
    <cellStyle name="40% - Accent5 73 2" xfId="15738" xr:uid="{00000000-0005-0000-0000-0000713D0000}"/>
    <cellStyle name="40% - Accent5 73 2 2" xfId="15739" xr:uid="{00000000-0005-0000-0000-0000723D0000}"/>
    <cellStyle name="40% - Accent5 73 2 2 2" xfId="15740" xr:uid="{00000000-0005-0000-0000-0000733D0000}"/>
    <cellStyle name="40% - Accent5 73 2 3" xfId="15741" xr:uid="{00000000-0005-0000-0000-0000743D0000}"/>
    <cellStyle name="40% - Accent5 73 3" xfId="15742" xr:uid="{00000000-0005-0000-0000-0000753D0000}"/>
    <cellStyle name="40% - Accent5 73 3 2" xfId="15743" xr:uid="{00000000-0005-0000-0000-0000763D0000}"/>
    <cellStyle name="40% - Accent5 73 4" xfId="15744" xr:uid="{00000000-0005-0000-0000-0000773D0000}"/>
    <cellStyle name="40% - Accent5 74" xfId="15745" xr:uid="{00000000-0005-0000-0000-0000783D0000}"/>
    <cellStyle name="40% - Accent5 74 2" xfId="15746" xr:uid="{00000000-0005-0000-0000-0000793D0000}"/>
    <cellStyle name="40% - Accent5 74 2 2" xfId="15747" xr:uid="{00000000-0005-0000-0000-00007A3D0000}"/>
    <cellStyle name="40% - Accent5 74 2 2 2" xfId="15748" xr:uid="{00000000-0005-0000-0000-00007B3D0000}"/>
    <cellStyle name="40% - Accent5 74 2 3" xfId="15749" xr:uid="{00000000-0005-0000-0000-00007C3D0000}"/>
    <cellStyle name="40% - Accent5 74 3" xfId="15750" xr:uid="{00000000-0005-0000-0000-00007D3D0000}"/>
    <cellStyle name="40% - Accent5 74 3 2" xfId="15751" xr:uid="{00000000-0005-0000-0000-00007E3D0000}"/>
    <cellStyle name="40% - Accent5 74 4" xfId="15752" xr:uid="{00000000-0005-0000-0000-00007F3D0000}"/>
    <cellStyle name="40% - Accent5 75" xfId="15753" xr:uid="{00000000-0005-0000-0000-0000803D0000}"/>
    <cellStyle name="40% - Accent5 75 2" xfId="15754" xr:uid="{00000000-0005-0000-0000-0000813D0000}"/>
    <cellStyle name="40% - Accent5 75 2 2" xfId="15755" xr:uid="{00000000-0005-0000-0000-0000823D0000}"/>
    <cellStyle name="40% - Accent5 75 2 2 2" xfId="15756" xr:uid="{00000000-0005-0000-0000-0000833D0000}"/>
    <cellStyle name="40% - Accent5 75 2 3" xfId="15757" xr:uid="{00000000-0005-0000-0000-0000843D0000}"/>
    <cellStyle name="40% - Accent5 75 3" xfId="15758" xr:uid="{00000000-0005-0000-0000-0000853D0000}"/>
    <cellStyle name="40% - Accent5 75 3 2" xfId="15759" xr:uid="{00000000-0005-0000-0000-0000863D0000}"/>
    <cellStyle name="40% - Accent5 75 4" xfId="15760" xr:uid="{00000000-0005-0000-0000-0000873D0000}"/>
    <cellStyle name="40% - Accent5 76" xfId="15761" xr:uid="{00000000-0005-0000-0000-0000883D0000}"/>
    <cellStyle name="40% - Accent5 76 2" xfId="15762" xr:uid="{00000000-0005-0000-0000-0000893D0000}"/>
    <cellStyle name="40% - Accent5 76 2 2" xfId="15763" xr:uid="{00000000-0005-0000-0000-00008A3D0000}"/>
    <cellStyle name="40% - Accent5 76 2 2 2" xfId="15764" xr:uid="{00000000-0005-0000-0000-00008B3D0000}"/>
    <cellStyle name="40% - Accent5 76 2 3" xfId="15765" xr:uid="{00000000-0005-0000-0000-00008C3D0000}"/>
    <cellStyle name="40% - Accent5 76 3" xfId="15766" xr:uid="{00000000-0005-0000-0000-00008D3D0000}"/>
    <cellStyle name="40% - Accent5 76 3 2" xfId="15767" xr:uid="{00000000-0005-0000-0000-00008E3D0000}"/>
    <cellStyle name="40% - Accent5 76 4" xfId="15768" xr:uid="{00000000-0005-0000-0000-00008F3D0000}"/>
    <cellStyle name="40% - Accent5 77" xfId="15769" xr:uid="{00000000-0005-0000-0000-0000903D0000}"/>
    <cellStyle name="40% - Accent5 77 2" xfId="15770" xr:uid="{00000000-0005-0000-0000-0000913D0000}"/>
    <cellStyle name="40% - Accent5 77 2 2" xfId="15771" xr:uid="{00000000-0005-0000-0000-0000923D0000}"/>
    <cellStyle name="40% - Accent5 77 2 2 2" xfId="15772" xr:uid="{00000000-0005-0000-0000-0000933D0000}"/>
    <cellStyle name="40% - Accent5 77 2 3" xfId="15773" xr:uid="{00000000-0005-0000-0000-0000943D0000}"/>
    <cellStyle name="40% - Accent5 77 3" xfId="15774" xr:uid="{00000000-0005-0000-0000-0000953D0000}"/>
    <cellStyle name="40% - Accent5 77 3 2" xfId="15775" xr:uid="{00000000-0005-0000-0000-0000963D0000}"/>
    <cellStyle name="40% - Accent5 77 4" xfId="15776" xr:uid="{00000000-0005-0000-0000-0000973D0000}"/>
    <cellStyle name="40% - Accent5 78" xfId="15777" xr:uid="{00000000-0005-0000-0000-0000983D0000}"/>
    <cellStyle name="40% - Accent5 78 2" xfId="15778" xr:uid="{00000000-0005-0000-0000-0000993D0000}"/>
    <cellStyle name="40% - Accent5 78 2 2" xfId="15779" xr:uid="{00000000-0005-0000-0000-00009A3D0000}"/>
    <cellStyle name="40% - Accent5 78 2 2 2" xfId="15780" xr:uid="{00000000-0005-0000-0000-00009B3D0000}"/>
    <cellStyle name="40% - Accent5 78 2 3" xfId="15781" xr:uid="{00000000-0005-0000-0000-00009C3D0000}"/>
    <cellStyle name="40% - Accent5 78 3" xfId="15782" xr:uid="{00000000-0005-0000-0000-00009D3D0000}"/>
    <cellStyle name="40% - Accent5 78 3 2" xfId="15783" xr:uid="{00000000-0005-0000-0000-00009E3D0000}"/>
    <cellStyle name="40% - Accent5 78 4" xfId="15784" xr:uid="{00000000-0005-0000-0000-00009F3D0000}"/>
    <cellStyle name="40% - Accent5 79" xfId="15785" xr:uid="{00000000-0005-0000-0000-0000A03D0000}"/>
    <cellStyle name="40% - Accent5 79 2" xfId="15786" xr:uid="{00000000-0005-0000-0000-0000A13D0000}"/>
    <cellStyle name="40% - Accent5 79 2 2" xfId="15787" xr:uid="{00000000-0005-0000-0000-0000A23D0000}"/>
    <cellStyle name="40% - Accent5 79 2 2 2" xfId="15788" xr:uid="{00000000-0005-0000-0000-0000A33D0000}"/>
    <cellStyle name="40% - Accent5 79 2 3" xfId="15789" xr:uid="{00000000-0005-0000-0000-0000A43D0000}"/>
    <cellStyle name="40% - Accent5 79 3" xfId="15790" xr:uid="{00000000-0005-0000-0000-0000A53D0000}"/>
    <cellStyle name="40% - Accent5 79 3 2" xfId="15791" xr:uid="{00000000-0005-0000-0000-0000A63D0000}"/>
    <cellStyle name="40% - Accent5 79 4" xfId="15792" xr:uid="{00000000-0005-0000-0000-0000A73D0000}"/>
    <cellStyle name="40% - Accent5 8" xfId="15793" xr:uid="{00000000-0005-0000-0000-0000A83D0000}"/>
    <cellStyle name="40% - Accent5 8 2" xfId="15794" xr:uid="{00000000-0005-0000-0000-0000A93D0000}"/>
    <cellStyle name="40% - Accent5 8 2 2" xfId="15795" xr:uid="{00000000-0005-0000-0000-0000AA3D0000}"/>
    <cellStyle name="40% - Accent5 8 2 2 2" xfId="15796" xr:uid="{00000000-0005-0000-0000-0000AB3D0000}"/>
    <cellStyle name="40% - Accent5 8 2 2 2 2" xfId="15797" xr:uid="{00000000-0005-0000-0000-0000AC3D0000}"/>
    <cellStyle name="40% - Accent5 8 2 2 2 2 2" xfId="15798" xr:uid="{00000000-0005-0000-0000-0000AD3D0000}"/>
    <cellStyle name="40% - Accent5 8 2 2 2 3" xfId="15799" xr:uid="{00000000-0005-0000-0000-0000AE3D0000}"/>
    <cellStyle name="40% - Accent5 8 2 2 3" xfId="15800" xr:uid="{00000000-0005-0000-0000-0000AF3D0000}"/>
    <cellStyle name="40% - Accent5 8 2 2 3 2" xfId="15801" xr:uid="{00000000-0005-0000-0000-0000B03D0000}"/>
    <cellStyle name="40% - Accent5 8 2 2 4" xfId="15802" xr:uid="{00000000-0005-0000-0000-0000B13D0000}"/>
    <cellStyle name="40% - Accent5 8 2 3" xfId="15803" xr:uid="{00000000-0005-0000-0000-0000B23D0000}"/>
    <cellStyle name="40% - Accent5 8 2 3 2" xfId="15804" xr:uid="{00000000-0005-0000-0000-0000B33D0000}"/>
    <cellStyle name="40% - Accent5 8 2 3 2 2" xfId="15805" xr:uid="{00000000-0005-0000-0000-0000B43D0000}"/>
    <cellStyle name="40% - Accent5 8 2 3 3" xfId="15806" xr:uid="{00000000-0005-0000-0000-0000B53D0000}"/>
    <cellStyle name="40% - Accent5 8 2 4" xfId="15807" xr:uid="{00000000-0005-0000-0000-0000B63D0000}"/>
    <cellStyle name="40% - Accent5 8 2 4 2" xfId="15808" xr:uid="{00000000-0005-0000-0000-0000B73D0000}"/>
    <cellStyle name="40% - Accent5 8 2 5" xfId="15809" xr:uid="{00000000-0005-0000-0000-0000B83D0000}"/>
    <cellStyle name="40% - Accent5 8 2_draft transactions report_052009_rvsd" xfId="15810" xr:uid="{00000000-0005-0000-0000-0000B93D0000}"/>
    <cellStyle name="40% - Accent5 8 3" xfId="15811" xr:uid="{00000000-0005-0000-0000-0000BA3D0000}"/>
    <cellStyle name="40% - Accent5 8 3 2" xfId="15812" xr:uid="{00000000-0005-0000-0000-0000BB3D0000}"/>
    <cellStyle name="40% - Accent5 8 3 2 2" xfId="15813" xr:uid="{00000000-0005-0000-0000-0000BC3D0000}"/>
    <cellStyle name="40% - Accent5 8 3 2 2 2" xfId="15814" xr:uid="{00000000-0005-0000-0000-0000BD3D0000}"/>
    <cellStyle name="40% - Accent5 8 3 2 3" xfId="15815" xr:uid="{00000000-0005-0000-0000-0000BE3D0000}"/>
    <cellStyle name="40% - Accent5 8 3 3" xfId="15816" xr:uid="{00000000-0005-0000-0000-0000BF3D0000}"/>
    <cellStyle name="40% - Accent5 8 3 3 2" xfId="15817" xr:uid="{00000000-0005-0000-0000-0000C03D0000}"/>
    <cellStyle name="40% - Accent5 8 3 4" xfId="15818" xr:uid="{00000000-0005-0000-0000-0000C13D0000}"/>
    <cellStyle name="40% - Accent5 8 4" xfId="15819" xr:uid="{00000000-0005-0000-0000-0000C23D0000}"/>
    <cellStyle name="40% - Accent5 8 4 2" xfId="15820" xr:uid="{00000000-0005-0000-0000-0000C33D0000}"/>
    <cellStyle name="40% - Accent5 8 4 2 2" xfId="15821" xr:uid="{00000000-0005-0000-0000-0000C43D0000}"/>
    <cellStyle name="40% - Accent5 8 4 3" xfId="15822" xr:uid="{00000000-0005-0000-0000-0000C53D0000}"/>
    <cellStyle name="40% - Accent5 8 5" xfId="15823" xr:uid="{00000000-0005-0000-0000-0000C63D0000}"/>
    <cellStyle name="40% - Accent5 8 5 2" xfId="15824" xr:uid="{00000000-0005-0000-0000-0000C73D0000}"/>
    <cellStyle name="40% - Accent5 8 6" xfId="15825" xr:uid="{00000000-0005-0000-0000-0000C83D0000}"/>
    <cellStyle name="40% - Accent5 8_draft transactions report_052009_rvsd" xfId="15826" xr:uid="{00000000-0005-0000-0000-0000C93D0000}"/>
    <cellStyle name="40% - Accent5 80" xfId="15827" xr:uid="{00000000-0005-0000-0000-0000CA3D0000}"/>
    <cellStyle name="40% - Accent5 80 2" xfId="15828" xr:uid="{00000000-0005-0000-0000-0000CB3D0000}"/>
    <cellStyle name="40% - Accent5 80 2 2" xfId="15829" xr:uid="{00000000-0005-0000-0000-0000CC3D0000}"/>
    <cellStyle name="40% - Accent5 80 2 2 2" xfId="15830" xr:uid="{00000000-0005-0000-0000-0000CD3D0000}"/>
    <cellStyle name="40% - Accent5 80 2 3" xfId="15831" xr:uid="{00000000-0005-0000-0000-0000CE3D0000}"/>
    <cellStyle name="40% - Accent5 80 3" xfId="15832" xr:uid="{00000000-0005-0000-0000-0000CF3D0000}"/>
    <cellStyle name="40% - Accent5 80 3 2" xfId="15833" xr:uid="{00000000-0005-0000-0000-0000D03D0000}"/>
    <cellStyle name="40% - Accent5 80 4" xfId="15834" xr:uid="{00000000-0005-0000-0000-0000D13D0000}"/>
    <cellStyle name="40% - Accent5 81" xfId="15835" xr:uid="{00000000-0005-0000-0000-0000D23D0000}"/>
    <cellStyle name="40% - Accent5 81 2" xfId="15836" xr:uid="{00000000-0005-0000-0000-0000D33D0000}"/>
    <cellStyle name="40% - Accent5 81 2 2" xfId="15837" xr:uid="{00000000-0005-0000-0000-0000D43D0000}"/>
    <cellStyle name="40% - Accent5 81 2 2 2" xfId="15838" xr:uid="{00000000-0005-0000-0000-0000D53D0000}"/>
    <cellStyle name="40% - Accent5 81 2 3" xfId="15839" xr:uid="{00000000-0005-0000-0000-0000D63D0000}"/>
    <cellStyle name="40% - Accent5 81 3" xfId="15840" xr:uid="{00000000-0005-0000-0000-0000D73D0000}"/>
    <cellStyle name="40% - Accent5 81 3 2" xfId="15841" xr:uid="{00000000-0005-0000-0000-0000D83D0000}"/>
    <cellStyle name="40% - Accent5 81 4" xfId="15842" xr:uid="{00000000-0005-0000-0000-0000D93D0000}"/>
    <cellStyle name="40% - Accent5 82" xfId="15843" xr:uid="{00000000-0005-0000-0000-0000DA3D0000}"/>
    <cellStyle name="40% - Accent5 82 2" xfId="15844" xr:uid="{00000000-0005-0000-0000-0000DB3D0000}"/>
    <cellStyle name="40% - Accent5 83" xfId="15845" xr:uid="{00000000-0005-0000-0000-0000DC3D0000}"/>
    <cellStyle name="40% - Accent5 83 2" xfId="15846" xr:uid="{00000000-0005-0000-0000-0000DD3D0000}"/>
    <cellStyle name="40% - Accent5 84" xfId="15847" xr:uid="{00000000-0005-0000-0000-0000DE3D0000}"/>
    <cellStyle name="40% - Accent5 84 2" xfId="15848" xr:uid="{00000000-0005-0000-0000-0000DF3D0000}"/>
    <cellStyle name="40% - Accent5 85" xfId="15849" xr:uid="{00000000-0005-0000-0000-0000E03D0000}"/>
    <cellStyle name="40% - Accent5 85 2" xfId="15850" xr:uid="{00000000-0005-0000-0000-0000E13D0000}"/>
    <cellStyle name="40% - Accent5 85 2 2" xfId="15851" xr:uid="{00000000-0005-0000-0000-0000E23D0000}"/>
    <cellStyle name="40% - Accent5 85 2 2 2" xfId="15852" xr:uid="{00000000-0005-0000-0000-0000E33D0000}"/>
    <cellStyle name="40% - Accent5 85 2 3" xfId="15853" xr:uid="{00000000-0005-0000-0000-0000E43D0000}"/>
    <cellStyle name="40% - Accent5 85 3" xfId="15854" xr:uid="{00000000-0005-0000-0000-0000E53D0000}"/>
    <cellStyle name="40% - Accent5 85 3 2" xfId="15855" xr:uid="{00000000-0005-0000-0000-0000E63D0000}"/>
    <cellStyle name="40% - Accent5 85 4" xfId="15856" xr:uid="{00000000-0005-0000-0000-0000E73D0000}"/>
    <cellStyle name="40% - Accent5 86" xfId="15857" xr:uid="{00000000-0005-0000-0000-0000E83D0000}"/>
    <cellStyle name="40% - Accent5 86 2" xfId="15858" xr:uid="{00000000-0005-0000-0000-0000E93D0000}"/>
    <cellStyle name="40% - Accent5 86 2 2" xfId="15859" xr:uid="{00000000-0005-0000-0000-0000EA3D0000}"/>
    <cellStyle name="40% - Accent5 86 2 2 2" xfId="15860" xr:uid="{00000000-0005-0000-0000-0000EB3D0000}"/>
    <cellStyle name="40% - Accent5 86 2 3" xfId="15861" xr:uid="{00000000-0005-0000-0000-0000EC3D0000}"/>
    <cellStyle name="40% - Accent5 86 3" xfId="15862" xr:uid="{00000000-0005-0000-0000-0000ED3D0000}"/>
    <cellStyle name="40% - Accent5 86 3 2" xfId="15863" xr:uid="{00000000-0005-0000-0000-0000EE3D0000}"/>
    <cellStyle name="40% - Accent5 86 4" xfId="15864" xr:uid="{00000000-0005-0000-0000-0000EF3D0000}"/>
    <cellStyle name="40% - Accent5 87" xfId="15865" xr:uid="{00000000-0005-0000-0000-0000F03D0000}"/>
    <cellStyle name="40% - Accent5 87 2" xfId="15866" xr:uid="{00000000-0005-0000-0000-0000F13D0000}"/>
    <cellStyle name="40% - Accent5 87 2 2" xfId="15867" xr:uid="{00000000-0005-0000-0000-0000F23D0000}"/>
    <cellStyle name="40% - Accent5 87 2 2 2" xfId="15868" xr:uid="{00000000-0005-0000-0000-0000F33D0000}"/>
    <cellStyle name="40% - Accent5 87 2 3" xfId="15869" xr:uid="{00000000-0005-0000-0000-0000F43D0000}"/>
    <cellStyle name="40% - Accent5 87 3" xfId="15870" xr:uid="{00000000-0005-0000-0000-0000F53D0000}"/>
    <cellStyle name="40% - Accent5 87 3 2" xfId="15871" xr:uid="{00000000-0005-0000-0000-0000F63D0000}"/>
    <cellStyle name="40% - Accent5 87 4" xfId="15872" xr:uid="{00000000-0005-0000-0000-0000F73D0000}"/>
    <cellStyle name="40% - Accent5 88" xfId="15873" xr:uid="{00000000-0005-0000-0000-0000F83D0000}"/>
    <cellStyle name="40% - Accent5 88 2" xfId="15874" xr:uid="{00000000-0005-0000-0000-0000F93D0000}"/>
    <cellStyle name="40% - Accent5 88 2 2" xfId="15875" xr:uid="{00000000-0005-0000-0000-0000FA3D0000}"/>
    <cellStyle name="40% - Accent5 88 2 2 2" xfId="15876" xr:uid="{00000000-0005-0000-0000-0000FB3D0000}"/>
    <cellStyle name="40% - Accent5 88 2 3" xfId="15877" xr:uid="{00000000-0005-0000-0000-0000FC3D0000}"/>
    <cellStyle name="40% - Accent5 88 3" xfId="15878" xr:uid="{00000000-0005-0000-0000-0000FD3D0000}"/>
    <cellStyle name="40% - Accent5 88 3 2" xfId="15879" xr:uid="{00000000-0005-0000-0000-0000FE3D0000}"/>
    <cellStyle name="40% - Accent5 88 4" xfId="15880" xr:uid="{00000000-0005-0000-0000-0000FF3D0000}"/>
    <cellStyle name="40% - Accent5 89" xfId="15881" xr:uid="{00000000-0005-0000-0000-0000003E0000}"/>
    <cellStyle name="40% - Accent5 89 2" xfId="15882" xr:uid="{00000000-0005-0000-0000-0000013E0000}"/>
    <cellStyle name="40% - Accent5 89 2 2" xfId="15883" xr:uid="{00000000-0005-0000-0000-0000023E0000}"/>
    <cellStyle name="40% - Accent5 89 2 2 2" xfId="15884" xr:uid="{00000000-0005-0000-0000-0000033E0000}"/>
    <cellStyle name="40% - Accent5 89 2 3" xfId="15885" xr:uid="{00000000-0005-0000-0000-0000043E0000}"/>
    <cellStyle name="40% - Accent5 89 3" xfId="15886" xr:uid="{00000000-0005-0000-0000-0000053E0000}"/>
    <cellStyle name="40% - Accent5 89 3 2" xfId="15887" xr:uid="{00000000-0005-0000-0000-0000063E0000}"/>
    <cellStyle name="40% - Accent5 89 4" xfId="15888" xr:uid="{00000000-0005-0000-0000-0000073E0000}"/>
    <cellStyle name="40% - Accent5 9" xfId="15889" xr:uid="{00000000-0005-0000-0000-0000083E0000}"/>
    <cellStyle name="40% - Accent5 9 2" xfId="15890" xr:uid="{00000000-0005-0000-0000-0000093E0000}"/>
    <cellStyle name="40% - Accent5 9 2 2" xfId="15891" xr:uid="{00000000-0005-0000-0000-00000A3E0000}"/>
    <cellStyle name="40% - Accent5 9 2 2 2" xfId="15892" xr:uid="{00000000-0005-0000-0000-00000B3E0000}"/>
    <cellStyle name="40% - Accent5 9 2 2 2 2" xfId="15893" xr:uid="{00000000-0005-0000-0000-00000C3E0000}"/>
    <cellStyle name="40% - Accent5 9 2 2 2 2 2" xfId="15894" xr:uid="{00000000-0005-0000-0000-00000D3E0000}"/>
    <cellStyle name="40% - Accent5 9 2 2 2 3" xfId="15895" xr:uid="{00000000-0005-0000-0000-00000E3E0000}"/>
    <cellStyle name="40% - Accent5 9 2 2 3" xfId="15896" xr:uid="{00000000-0005-0000-0000-00000F3E0000}"/>
    <cellStyle name="40% - Accent5 9 2 2 3 2" xfId="15897" xr:uid="{00000000-0005-0000-0000-0000103E0000}"/>
    <cellStyle name="40% - Accent5 9 2 2 4" xfId="15898" xr:uid="{00000000-0005-0000-0000-0000113E0000}"/>
    <cellStyle name="40% - Accent5 9 2 3" xfId="15899" xr:uid="{00000000-0005-0000-0000-0000123E0000}"/>
    <cellStyle name="40% - Accent5 9 2 3 2" xfId="15900" xr:uid="{00000000-0005-0000-0000-0000133E0000}"/>
    <cellStyle name="40% - Accent5 9 2 3 2 2" xfId="15901" xr:uid="{00000000-0005-0000-0000-0000143E0000}"/>
    <cellStyle name="40% - Accent5 9 2 3 3" xfId="15902" xr:uid="{00000000-0005-0000-0000-0000153E0000}"/>
    <cellStyle name="40% - Accent5 9 2 4" xfId="15903" xr:uid="{00000000-0005-0000-0000-0000163E0000}"/>
    <cellStyle name="40% - Accent5 9 2 4 2" xfId="15904" xr:uid="{00000000-0005-0000-0000-0000173E0000}"/>
    <cellStyle name="40% - Accent5 9 2 5" xfId="15905" xr:uid="{00000000-0005-0000-0000-0000183E0000}"/>
    <cellStyle name="40% - Accent5 9 2_draft transactions report_052009_rvsd" xfId="15906" xr:uid="{00000000-0005-0000-0000-0000193E0000}"/>
    <cellStyle name="40% - Accent5 9 3" xfId="15907" xr:uid="{00000000-0005-0000-0000-00001A3E0000}"/>
    <cellStyle name="40% - Accent5 9 3 2" xfId="15908" xr:uid="{00000000-0005-0000-0000-00001B3E0000}"/>
    <cellStyle name="40% - Accent5 9 3 2 2" xfId="15909" xr:uid="{00000000-0005-0000-0000-00001C3E0000}"/>
    <cellStyle name="40% - Accent5 9 3 2 2 2" xfId="15910" xr:uid="{00000000-0005-0000-0000-00001D3E0000}"/>
    <cellStyle name="40% - Accent5 9 3 2 3" xfId="15911" xr:uid="{00000000-0005-0000-0000-00001E3E0000}"/>
    <cellStyle name="40% - Accent5 9 3 3" xfId="15912" xr:uid="{00000000-0005-0000-0000-00001F3E0000}"/>
    <cellStyle name="40% - Accent5 9 3 3 2" xfId="15913" xr:uid="{00000000-0005-0000-0000-0000203E0000}"/>
    <cellStyle name="40% - Accent5 9 3 4" xfId="15914" xr:uid="{00000000-0005-0000-0000-0000213E0000}"/>
    <cellStyle name="40% - Accent5 9 4" xfId="15915" xr:uid="{00000000-0005-0000-0000-0000223E0000}"/>
    <cellStyle name="40% - Accent5 9 4 2" xfId="15916" xr:uid="{00000000-0005-0000-0000-0000233E0000}"/>
    <cellStyle name="40% - Accent5 9 4 2 2" xfId="15917" xr:uid="{00000000-0005-0000-0000-0000243E0000}"/>
    <cellStyle name="40% - Accent5 9 4 3" xfId="15918" xr:uid="{00000000-0005-0000-0000-0000253E0000}"/>
    <cellStyle name="40% - Accent5 9 5" xfId="15919" xr:uid="{00000000-0005-0000-0000-0000263E0000}"/>
    <cellStyle name="40% - Accent5 9 5 2" xfId="15920" xr:uid="{00000000-0005-0000-0000-0000273E0000}"/>
    <cellStyle name="40% - Accent5 9 6" xfId="15921" xr:uid="{00000000-0005-0000-0000-0000283E0000}"/>
    <cellStyle name="40% - Accent5 9_draft transactions report_052009_rvsd" xfId="15922" xr:uid="{00000000-0005-0000-0000-0000293E0000}"/>
    <cellStyle name="40% - Accent5 90" xfId="15923" xr:uid="{00000000-0005-0000-0000-00002A3E0000}"/>
    <cellStyle name="40% - Accent5 90 2" xfId="15924" xr:uid="{00000000-0005-0000-0000-00002B3E0000}"/>
    <cellStyle name="40% - Accent5 90 2 2" xfId="15925" xr:uid="{00000000-0005-0000-0000-00002C3E0000}"/>
    <cellStyle name="40% - Accent5 90 2 2 2" xfId="15926" xr:uid="{00000000-0005-0000-0000-00002D3E0000}"/>
    <cellStyle name="40% - Accent5 90 2 3" xfId="15927" xr:uid="{00000000-0005-0000-0000-00002E3E0000}"/>
    <cellStyle name="40% - Accent5 90 3" xfId="15928" xr:uid="{00000000-0005-0000-0000-00002F3E0000}"/>
    <cellStyle name="40% - Accent5 90 3 2" xfId="15929" xr:uid="{00000000-0005-0000-0000-0000303E0000}"/>
    <cellStyle name="40% - Accent5 90 4" xfId="15930" xr:uid="{00000000-0005-0000-0000-0000313E0000}"/>
    <cellStyle name="40% - Accent5 91" xfId="15931" xr:uid="{00000000-0005-0000-0000-0000323E0000}"/>
    <cellStyle name="40% - Accent5 91 2" xfId="15932" xr:uid="{00000000-0005-0000-0000-0000333E0000}"/>
    <cellStyle name="40% - Accent5 91 2 2" xfId="15933" xr:uid="{00000000-0005-0000-0000-0000343E0000}"/>
    <cellStyle name="40% - Accent5 91 2 2 2" xfId="15934" xr:uid="{00000000-0005-0000-0000-0000353E0000}"/>
    <cellStyle name="40% - Accent5 91 2 3" xfId="15935" xr:uid="{00000000-0005-0000-0000-0000363E0000}"/>
    <cellStyle name="40% - Accent5 91 3" xfId="15936" xr:uid="{00000000-0005-0000-0000-0000373E0000}"/>
    <cellStyle name="40% - Accent5 91 3 2" xfId="15937" xr:uid="{00000000-0005-0000-0000-0000383E0000}"/>
    <cellStyle name="40% - Accent5 91 4" xfId="15938" xr:uid="{00000000-0005-0000-0000-0000393E0000}"/>
    <cellStyle name="40% - Accent5 92" xfId="15939" xr:uid="{00000000-0005-0000-0000-00003A3E0000}"/>
    <cellStyle name="40% - Accent5 92 2" xfId="15940" xr:uid="{00000000-0005-0000-0000-00003B3E0000}"/>
    <cellStyle name="40% - Accent5 92 2 2" xfId="15941" xr:uid="{00000000-0005-0000-0000-00003C3E0000}"/>
    <cellStyle name="40% - Accent5 92 2 2 2" xfId="15942" xr:uid="{00000000-0005-0000-0000-00003D3E0000}"/>
    <cellStyle name="40% - Accent5 92 2 3" xfId="15943" xr:uid="{00000000-0005-0000-0000-00003E3E0000}"/>
    <cellStyle name="40% - Accent5 92 3" xfId="15944" xr:uid="{00000000-0005-0000-0000-00003F3E0000}"/>
    <cellStyle name="40% - Accent5 92 3 2" xfId="15945" xr:uid="{00000000-0005-0000-0000-0000403E0000}"/>
    <cellStyle name="40% - Accent5 92 4" xfId="15946" xr:uid="{00000000-0005-0000-0000-0000413E0000}"/>
    <cellStyle name="40% - Accent5 93" xfId="15947" xr:uid="{00000000-0005-0000-0000-0000423E0000}"/>
    <cellStyle name="40% - Accent5 93 2" xfId="15948" xr:uid="{00000000-0005-0000-0000-0000433E0000}"/>
    <cellStyle name="40% - Accent5 93 2 2" xfId="15949" xr:uid="{00000000-0005-0000-0000-0000443E0000}"/>
    <cellStyle name="40% - Accent5 93 2 2 2" xfId="15950" xr:uid="{00000000-0005-0000-0000-0000453E0000}"/>
    <cellStyle name="40% - Accent5 93 2 3" xfId="15951" xr:uid="{00000000-0005-0000-0000-0000463E0000}"/>
    <cellStyle name="40% - Accent5 93 3" xfId="15952" xr:uid="{00000000-0005-0000-0000-0000473E0000}"/>
    <cellStyle name="40% - Accent5 93 3 2" xfId="15953" xr:uid="{00000000-0005-0000-0000-0000483E0000}"/>
    <cellStyle name="40% - Accent5 93 4" xfId="15954" xr:uid="{00000000-0005-0000-0000-0000493E0000}"/>
    <cellStyle name="40% - Accent5 94" xfId="15955" xr:uid="{00000000-0005-0000-0000-00004A3E0000}"/>
    <cellStyle name="40% - Accent5 94 2" xfId="15956" xr:uid="{00000000-0005-0000-0000-00004B3E0000}"/>
    <cellStyle name="40% - Accent5 94 2 2" xfId="15957" xr:uid="{00000000-0005-0000-0000-00004C3E0000}"/>
    <cellStyle name="40% - Accent5 94 2 2 2" xfId="15958" xr:uid="{00000000-0005-0000-0000-00004D3E0000}"/>
    <cellStyle name="40% - Accent5 94 2 3" xfId="15959" xr:uid="{00000000-0005-0000-0000-00004E3E0000}"/>
    <cellStyle name="40% - Accent5 94 3" xfId="15960" xr:uid="{00000000-0005-0000-0000-00004F3E0000}"/>
    <cellStyle name="40% - Accent5 94 3 2" xfId="15961" xr:uid="{00000000-0005-0000-0000-0000503E0000}"/>
    <cellStyle name="40% - Accent5 94 4" xfId="15962" xr:uid="{00000000-0005-0000-0000-0000513E0000}"/>
    <cellStyle name="40% - Accent5 95" xfId="15963" xr:uid="{00000000-0005-0000-0000-0000523E0000}"/>
    <cellStyle name="40% - Accent5 95 2" xfId="15964" xr:uid="{00000000-0005-0000-0000-0000533E0000}"/>
    <cellStyle name="40% - Accent5 95 2 2" xfId="15965" xr:uid="{00000000-0005-0000-0000-0000543E0000}"/>
    <cellStyle name="40% - Accent5 95 2 2 2" xfId="15966" xr:uid="{00000000-0005-0000-0000-0000553E0000}"/>
    <cellStyle name="40% - Accent5 95 2 3" xfId="15967" xr:uid="{00000000-0005-0000-0000-0000563E0000}"/>
    <cellStyle name="40% - Accent5 95 3" xfId="15968" xr:uid="{00000000-0005-0000-0000-0000573E0000}"/>
    <cellStyle name="40% - Accent5 95 3 2" xfId="15969" xr:uid="{00000000-0005-0000-0000-0000583E0000}"/>
    <cellStyle name="40% - Accent5 95 4" xfId="15970" xr:uid="{00000000-0005-0000-0000-0000593E0000}"/>
    <cellStyle name="40% - Accent5 96" xfId="15971" xr:uid="{00000000-0005-0000-0000-00005A3E0000}"/>
    <cellStyle name="40% - Accent5 96 2" xfId="15972" xr:uid="{00000000-0005-0000-0000-00005B3E0000}"/>
    <cellStyle name="40% - Accent5 96 2 2" xfId="15973" xr:uid="{00000000-0005-0000-0000-00005C3E0000}"/>
    <cellStyle name="40% - Accent5 96 2 2 2" xfId="15974" xr:uid="{00000000-0005-0000-0000-00005D3E0000}"/>
    <cellStyle name="40% - Accent5 96 2 3" xfId="15975" xr:uid="{00000000-0005-0000-0000-00005E3E0000}"/>
    <cellStyle name="40% - Accent5 96 3" xfId="15976" xr:uid="{00000000-0005-0000-0000-00005F3E0000}"/>
    <cellStyle name="40% - Accent5 96 3 2" xfId="15977" xr:uid="{00000000-0005-0000-0000-0000603E0000}"/>
    <cellStyle name="40% - Accent5 96 4" xfId="15978" xr:uid="{00000000-0005-0000-0000-0000613E0000}"/>
    <cellStyle name="40% - Accent5 97" xfId="15979" xr:uid="{00000000-0005-0000-0000-0000623E0000}"/>
    <cellStyle name="40% - Accent5 97 2" xfId="15980" xr:uid="{00000000-0005-0000-0000-0000633E0000}"/>
    <cellStyle name="40% - Accent5 97 2 2" xfId="15981" xr:uid="{00000000-0005-0000-0000-0000643E0000}"/>
    <cellStyle name="40% - Accent5 97 2 2 2" xfId="15982" xr:uid="{00000000-0005-0000-0000-0000653E0000}"/>
    <cellStyle name="40% - Accent5 97 2 3" xfId="15983" xr:uid="{00000000-0005-0000-0000-0000663E0000}"/>
    <cellStyle name="40% - Accent5 97 3" xfId="15984" xr:uid="{00000000-0005-0000-0000-0000673E0000}"/>
    <cellStyle name="40% - Accent5 97 3 2" xfId="15985" xr:uid="{00000000-0005-0000-0000-0000683E0000}"/>
    <cellStyle name="40% - Accent5 97 4" xfId="15986" xr:uid="{00000000-0005-0000-0000-0000693E0000}"/>
    <cellStyle name="40% - Accent5 98" xfId="15987" xr:uid="{00000000-0005-0000-0000-00006A3E0000}"/>
    <cellStyle name="40% - Accent5 98 2" xfId="15988" xr:uid="{00000000-0005-0000-0000-00006B3E0000}"/>
    <cellStyle name="40% - Accent5 98 2 2" xfId="15989" xr:uid="{00000000-0005-0000-0000-00006C3E0000}"/>
    <cellStyle name="40% - Accent5 98 2 2 2" xfId="15990" xr:uid="{00000000-0005-0000-0000-00006D3E0000}"/>
    <cellStyle name="40% - Accent5 98 2 3" xfId="15991" xr:uid="{00000000-0005-0000-0000-00006E3E0000}"/>
    <cellStyle name="40% - Accent5 98 3" xfId="15992" xr:uid="{00000000-0005-0000-0000-00006F3E0000}"/>
    <cellStyle name="40% - Accent5 98 3 2" xfId="15993" xr:uid="{00000000-0005-0000-0000-0000703E0000}"/>
    <cellStyle name="40% - Accent5 98 4" xfId="15994" xr:uid="{00000000-0005-0000-0000-0000713E0000}"/>
    <cellStyle name="40% - Accent5 99" xfId="15995" xr:uid="{00000000-0005-0000-0000-0000723E0000}"/>
    <cellStyle name="40% - Accent5 99 2" xfId="15996" xr:uid="{00000000-0005-0000-0000-0000733E0000}"/>
    <cellStyle name="40% - Accent5 99 2 2" xfId="15997" xr:uid="{00000000-0005-0000-0000-0000743E0000}"/>
    <cellStyle name="40% - Accent5 99 2 2 2" xfId="15998" xr:uid="{00000000-0005-0000-0000-0000753E0000}"/>
    <cellStyle name="40% - Accent5 99 2 3" xfId="15999" xr:uid="{00000000-0005-0000-0000-0000763E0000}"/>
    <cellStyle name="40% - Accent5 99 3" xfId="16000" xr:uid="{00000000-0005-0000-0000-0000773E0000}"/>
    <cellStyle name="40% - Accent5 99 3 2" xfId="16001" xr:uid="{00000000-0005-0000-0000-0000783E0000}"/>
    <cellStyle name="40% - Accent5 99 4" xfId="16002" xr:uid="{00000000-0005-0000-0000-0000793E0000}"/>
    <cellStyle name="40% - Accent6 10" xfId="16003" xr:uid="{00000000-0005-0000-0000-00007A3E0000}"/>
    <cellStyle name="40% - Accent6 10 2" xfId="16004" xr:uid="{00000000-0005-0000-0000-00007B3E0000}"/>
    <cellStyle name="40% - Accent6 10 2 2" xfId="16005" xr:uid="{00000000-0005-0000-0000-00007C3E0000}"/>
    <cellStyle name="40% - Accent6 10 2 2 2" xfId="16006" xr:uid="{00000000-0005-0000-0000-00007D3E0000}"/>
    <cellStyle name="40% - Accent6 10 2 2 2 2" xfId="16007" xr:uid="{00000000-0005-0000-0000-00007E3E0000}"/>
    <cellStyle name="40% - Accent6 10 2 2 3" xfId="16008" xr:uid="{00000000-0005-0000-0000-00007F3E0000}"/>
    <cellStyle name="40% - Accent6 10 2 3" xfId="16009" xr:uid="{00000000-0005-0000-0000-0000803E0000}"/>
    <cellStyle name="40% - Accent6 10 2 3 2" xfId="16010" xr:uid="{00000000-0005-0000-0000-0000813E0000}"/>
    <cellStyle name="40% - Accent6 10 2 4" xfId="16011" xr:uid="{00000000-0005-0000-0000-0000823E0000}"/>
    <cellStyle name="40% - Accent6 10 3" xfId="16012" xr:uid="{00000000-0005-0000-0000-0000833E0000}"/>
    <cellStyle name="40% - Accent6 10 3 2" xfId="16013" xr:uid="{00000000-0005-0000-0000-0000843E0000}"/>
    <cellStyle name="40% - Accent6 10 3 2 2" xfId="16014" xr:uid="{00000000-0005-0000-0000-0000853E0000}"/>
    <cellStyle name="40% - Accent6 10 3 3" xfId="16015" xr:uid="{00000000-0005-0000-0000-0000863E0000}"/>
    <cellStyle name="40% - Accent6 10 4" xfId="16016" xr:uid="{00000000-0005-0000-0000-0000873E0000}"/>
    <cellStyle name="40% - Accent6 10 4 2" xfId="16017" xr:uid="{00000000-0005-0000-0000-0000883E0000}"/>
    <cellStyle name="40% - Accent6 10 5" xfId="16018" xr:uid="{00000000-0005-0000-0000-0000893E0000}"/>
    <cellStyle name="40% - Accent6 10_draft transactions report_052009_rvsd" xfId="16019" xr:uid="{00000000-0005-0000-0000-00008A3E0000}"/>
    <cellStyle name="40% - Accent6 100" xfId="16020" xr:uid="{00000000-0005-0000-0000-00008B3E0000}"/>
    <cellStyle name="40% - Accent6 100 2" xfId="16021" xr:uid="{00000000-0005-0000-0000-00008C3E0000}"/>
    <cellStyle name="40% - Accent6 101" xfId="16022" xr:uid="{00000000-0005-0000-0000-00008D3E0000}"/>
    <cellStyle name="40% - Accent6 101 2" xfId="16023" xr:uid="{00000000-0005-0000-0000-00008E3E0000}"/>
    <cellStyle name="40% - Accent6 102" xfId="16024" xr:uid="{00000000-0005-0000-0000-00008F3E0000}"/>
    <cellStyle name="40% - Accent6 102 2" xfId="16025" xr:uid="{00000000-0005-0000-0000-0000903E0000}"/>
    <cellStyle name="40% - Accent6 103" xfId="16026" xr:uid="{00000000-0005-0000-0000-0000913E0000}"/>
    <cellStyle name="40% - Accent6 103 2" xfId="16027" xr:uid="{00000000-0005-0000-0000-0000923E0000}"/>
    <cellStyle name="40% - Accent6 104" xfId="16028" xr:uid="{00000000-0005-0000-0000-0000933E0000}"/>
    <cellStyle name="40% - Accent6 104 2" xfId="16029" xr:uid="{00000000-0005-0000-0000-0000943E0000}"/>
    <cellStyle name="40% - Accent6 105" xfId="16030" xr:uid="{00000000-0005-0000-0000-0000953E0000}"/>
    <cellStyle name="40% - Accent6 105 2" xfId="16031" xr:uid="{00000000-0005-0000-0000-0000963E0000}"/>
    <cellStyle name="40% - Accent6 106" xfId="16032" xr:uid="{00000000-0005-0000-0000-0000973E0000}"/>
    <cellStyle name="40% - Accent6 106 2" xfId="16033" xr:uid="{00000000-0005-0000-0000-0000983E0000}"/>
    <cellStyle name="40% - Accent6 107" xfId="16034" xr:uid="{00000000-0005-0000-0000-0000993E0000}"/>
    <cellStyle name="40% - Accent6 107 2" xfId="16035" xr:uid="{00000000-0005-0000-0000-00009A3E0000}"/>
    <cellStyle name="40% - Accent6 108" xfId="16036" xr:uid="{00000000-0005-0000-0000-00009B3E0000}"/>
    <cellStyle name="40% - Accent6 108 2" xfId="16037" xr:uid="{00000000-0005-0000-0000-00009C3E0000}"/>
    <cellStyle name="40% - Accent6 109" xfId="16038" xr:uid="{00000000-0005-0000-0000-00009D3E0000}"/>
    <cellStyle name="40% - Accent6 109 2" xfId="16039" xr:uid="{00000000-0005-0000-0000-00009E3E0000}"/>
    <cellStyle name="40% - Accent6 11" xfId="16040" xr:uid="{00000000-0005-0000-0000-00009F3E0000}"/>
    <cellStyle name="40% - Accent6 11 2" xfId="16041" xr:uid="{00000000-0005-0000-0000-0000A03E0000}"/>
    <cellStyle name="40% - Accent6 11 2 2" xfId="16042" xr:uid="{00000000-0005-0000-0000-0000A13E0000}"/>
    <cellStyle name="40% - Accent6 11 2 2 2" xfId="16043" xr:uid="{00000000-0005-0000-0000-0000A23E0000}"/>
    <cellStyle name="40% - Accent6 11 2 2 2 2" xfId="16044" xr:uid="{00000000-0005-0000-0000-0000A33E0000}"/>
    <cellStyle name="40% - Accent6 11 2 2 3" xfId="16045" xr:uid="{00000000-0005-0000-0000-0000A43E0000}"/>
    <cellStyle name="40% - Accent6 11 2 3" xfId="16046" xr:uid="{00000000-0005-0000-0000-0000A53E0000}"/>
    <cellStyle name="40% - Accent6 11 2 3 2" xfId="16047" xr:uid="{00000000-0005-0000-0000-0000A63E0000}"/>
    <cellStyle name="40% - Accent6 11 2 4" xfId="16048" xr:uid="{00000000-0005-0000-0000-0000A73E0000}"/>
    <cellStyle name="40% - Accent6 11 3" xfId="16049" xr:uid="{00000000-0005-0000-0000-0000A83E0000}"/>
    <cellStyle name="40% - Accent6 11 3 2" xfId="16050" xr:uid="{00000000-0005-0000-0000-0000A93E0000}"/>
    <cellStyle name="40% - Accent6 11 3 2 2" xfId="16051" xr:uid="{00000000-0005-0000-0000-0000AA3E0000}"/>
    <cellStyle name="40% - Accent6 11 3 3" xfId="16052" xr:uid="{00000000-0005-0000-0000-0000AB3E0000}"/>
    <cellStyle name="40% - Accent6 11 4" xfId="16053" xr:uid="{00000000-0005-0000-0000-0000AC3E0000}"/>
    <cellStyle name="40% - Accent6 11 4 2" xfId="16054" xr:uid="{00000000-0005-0000-0000-0000AD3E0000}"/>
    <cellStyle name="40% - Accent6 11 5" xfId="16055" xr:uid="{00000000-0005-0000-0000-0000AE3E0000}"/>
    <cellStyle name="40% - Accent6 11_draft transactions report_052009_rvsd" xfId="16056" xr:uid="{00000000-0005-0000-0000-0000AF3E0000}"/>
    <cellStyle name="40% - Accent6 110" xfId="16057" xr:uid="{00000000-0005-0000-0000-0000B03E0000}"/>
    <cellStyle name="40% - Accent6 110 2" xfId="16058" xr:uid="{00000000-0005-0000-0000-0000B13E0000}"/>
    <cellStyle name="40% - Accent6 110 2 2" xfId="16059" xr:uid="{00000000-0005-0000-0000-0000B23E0000}"/>
    <cellStyle name="40% - Accent6 110 2 2 2" xfId="16060" xr:uid="{00000000-0005-0000-0000-0000B33E0000}"/>
    <cellStyle name="40% - Accent6 110 2 3" xfId="16061" xr:uid="{00000000-0005-0000-0000-0000B43E0000}"/>
    <cellStyle name="40% - Accent6 110 3" xfId="16062" xr:uid="{00000000-0005-0000-0000-0000B53E0000}"/>
    <cellStyle name="40% - Accent6 110 3 2" xfId="16063" xr:uid="{00000000-0005-0000-0000-0000B63E0000}"/>
    <cellStyle name="40% - Accent6 110 4" xfId="16064" xr:uid="{00000000-0005-0000-0000-0000B73E0000}"/>
    <cellStyle name="40% - Accent6 111" xfId="16065" xr:uid="{00000000-0005-0000-0000-0000B83E0000}"/>
    <cellStyle name="40% - Accent6 111 2" xfId="16066" xr:uid="{00000000-0005-0000-0000-0000B93E0000}"/>
    <cellStyle name="40% - Accent6 111 2 2" xfId="16067" xr:uid="{00000000-0005-0000-0000-0000BA3E0000}"/>
    <cellStyle name="40% - Accent6 111 2 2 2" xfId="16068" xr:uid="{00000000-0005-0000-0000-0000BB3E0000}"/>
    <cellStyle name="40% - Accent6 111 2 3" xfId="16069" xr:uid="{00000000-0005-0000-0000-0000BC3E0000}"/>
    <cellStyle name="40% - Accent6 111 3" xfId="16070" xr:uid="{00000000-0005-0000-0000-0000BD3E0000}"/>
    <cellStyle name="40% - Accent6 111 3 2" xfId="16071" xr:uid="{00000000-0005-0000-0000-0000BE3E0000}"/>
    <cellStyle name="40% - Accent6 111 4" xfId="16072" xr:uid="{00000000-0005-0000-0000-0000BF3E0000}"/>
    <cellStyle name="40% - Accent6 112" xfId="16073" xr:uid="{00000000-0005-0000-0000-0000C03E0000}"/>
    <cellStyle name="40% - Accent6 112 2" xfId="16074" xr:uid="{00000000-0005-0000-0000-0000C13E0000}"/>
    <cellStyle name="40% - Accent6 112 2 2" xfId="16075" xr:uid="{00000000-0005-0000-0000-0000C23E0000}"/>
    <cellStyle name="40% - Accent6 112 2 2 2" xfId="16076" xr:uid="{00000000-0005-0000-0000-0000C33E0000}"/>
    <cellStyle name="40% - Accent6 112 2 3" xfId="16077" xr:uid="{00000000-0005-0000-0000-0000C43E0000}"/>
    <cellStyle name="40% - Accent6 112 3" xfId="16078" xr:uid="{00000000-0005-0000-0000-0000C53E0000}"/>
    <cellStyle name="40% - Accent6 112 3 2" xfId="16079" xr:uid="{00000000-0005-0000-0000-0000C63E0000}"/>
    <cellStyle name="40% - Accent6 112 4" xfId="16080" xr:uid="{00000000-0005-0000-0000-0000C73E0000}"/>
    <cellStyle name="40% - Accent6 113" xfId="16081" xr:uid="{00000000-0005-0000-0000-0000C83E0000}"/>
    <cellStyle name="40% - Accent6 113 2" xfId="16082" xr:uid="{00000000-0005-0000-0000-0000C93E0000}"/>
    <cellStyle name="40% - Accent6 113 2 2" xfId="16083" xr:uid="{00000000-0005-0000-0000-0000CA3E0000}"/>
    <cellStyle name="40% - Accent6 113 2 2 2" xfId="16084" xr:uid="{00000000-0005-0000-0000-0000CB3E0000}"/>
    <cellStyle name="40% - Accent6 113 2 3" xfId="16085" xr:uid="{00000000-0005-0000-0000-0000CC3E0000}"/>
    <cellStyle name="40% - Accent6 113 3" xfId="16086" xr:uid="{00000000-0005-0000-0000-0000CD3E0000}"/>
    <cellStyle name="40% - Accent6 113 3 2" xfId="16087" xr:uid="{00000000-0005-0000-0000-0000CE3E0000}"/>
    <cellStyle name="40% - Accent6 113 4" xfId="16088" xr:uid="{00000000-0005-0000-0000-0000CF3E0000}"/>
    <cellStyle name="40% - Accent6 114" xfId="16089" xr:uid="{00000000-0005-0000-0000-0000D03E0000}"/>
    <cellStyle name="40% - Accent6 114 2" xfId="16090" xr:uid="{00000000-0005-0000-0000-0000D13E0000}"/>
    <cellStyle name="40% - Accent6 114 2 2" xfId="16091" xr:uid="{00000000-0005-0000-0000-0000D23E0000}"/>
    <cellStyle name="40% - Accent6 114 2 2 2" xfId="16092" xr:uid="{00000000-0005-0000-0000-0000D33E0000}"/>
    <cellStyle name="40% - Accent6 114 2 3" xfId="16093" xr:uid="{00000000-0005-0000-0000-0000D43E0000}"/>
    <cellStyle name="40% - Accent6 114 3" xfId="16094" xr:uid="{00000000-0005-0000-0000-0000D53E0000}"/>
    <cellStyle name="40% - Accent6 114 3 2" xfId="16095" xr:uid="{00000000-0005-0000-0000-0000D63E0000}"/>
    <cellStyle name="40% - Accent6 114 4" xfId="16096" xr:uid="{00000000-0005-0000-0000-0000D73E0000}"/>
    <cellStyle name="40% - Accent6 115" xfId="16097" xr:uid="{00000000-0005-0000-0000-0000D83E0000}"/>
    <cellStyle name="40% - Accent6 115 2" xfId="16098" xr:uid="{00000000-0005-0000-0000-0000D93E0000}"/>
    <cellStyle name="40% - Accent6 115 2 2" xfId="16099" xr:uid="{00000000-0005-0000-0000-0000DA3E0000}"/>
    <cellStyle name="40% - Accent6 115 2 2 2" xfId="16100" xr:uid="{00000000-0005-0000-0000-0000DB3E0000}"/>
    <cellStyle name="40% - Accent6 115 2 3" xfId="16101" xr:uid="{00000000-0005-0000-0000-0000DC3E0000}"/>
    <cellStyle name="40% - Accent6 115 3" xfId="16102" xr:uid="{00000000-0005-0000-0000-0000DD3E0000}"/>
    <cellStyle name="40% - Accent6 115 3 2" xfId="16103" xr:uid="{00000000-0005-0000-0000-0000DE3E0000}"/>
    <cellStyle name="40% - Accent6 115 4" xfId="16104" xr:uid="{00000000-0005-0000-0000-0000DF3E0000}"/>
    <cellStyle name="40% - Accent6 116" xfId="16105" xr:uid="{00000000-0005-0000-0000-0000E03E0000}"/>
    <cellStyle name="40% - Accent6 116 2" xfId="16106" xr:uid="{00000000-0005-0000-0000-0000E13E0000}"/>
    <cellStyle name="40% - Accent6 116 2 2" xfId="16107" xr:uid="{00000000-0005-0000-0000-0000E23E0000}"/>
    <cellStyle name="40% - Accent6 116 2 2 2" xfId="16108" xr:uid="{00000000-0005-0000-0000-0000E33E0000}"/>
    <cellStyle name="40% - Accent6 116 2 3" xfId="16109" xr:uid="{00000000-0005-0000-0000-0000E43E0000}"/>
    <cellStyle name="40% - Accent6 116 3" xfId="16110" xr:uid="{00000000-0005-0000-0000-0000E53E0000}"/>
    <cellStyle name="40% - Accent6 116 3 2" xfId="16111" xr:uid="{00000000-0005-0000-0000-0000E63E0000}"/>
    <cellStyle name="40% - Accent6 116 4" xfId="16112" xr:uid="{00000000-0005-0000-0000-0000E73E0000}"/>
    <cellStyle name="40% - Accent6 117" xfId="16113" xr:uid="{00000000-0005-0000-0000-0000E83E0000}"/>
    <cellStyle name="40% - Accent6 117 2" xfId="16114" xr:uid="{00000000-0005-0000-0000-0000E93E0000}"/>
    <cellStyle name="40% - Accent6 117 2 2" xfId="16115" xr:uid="{00000000-0005-0000-0000-0000EA3E0000}"/>
    <cellStyle name="40% - Accent6 117 2 2 2" xfId="16116" xr:uid="{00000000-0005-0000-0000-0000EB3E0000}"/>
    <cellStyle name="40% - Accent6 117 2 3" xfId="16117" xr:uid="{00000000-0005-0000-0000-0000EC3E0000}"/>
    <cellStyle name="40% - Accent6 117 3" xfId="16118" xr:uid="{00000000-0005-0000-0000-0000ED3E0000}"/>
    <cellStyle name="40% - Accent6 117 3 2" xfId="16119" xr:uid="{00000000-0005-0000-0000-0000EE3E0000}"/>
    <cellStyle name="40% - Accent6 117 4" xfId="16120" xr:uid="{00000000-0005-0000-0000-0000EF3E0000}"/>
    <cellStyle name="40% - Accent6 118" xfId="16121" xr:uid="{00000000-0005-0000-0000-0000F03E0000}"/>
    <cellStyle name="40% - Accent6 118 2" xfId="16122" xr:uid="{00000000-0005-0000-0000-0000F13E0000}"/>
    <cellStyle name="40% - Accent6 118 2 2" xfId="16123" xr:uid="{00000000-0005-0000-0000-0000F23E0000}"/>
    <cellStyle name="40% - Accent6 118 2 2 2" xfId="16124" xr:uid="{00000000-0005-0000-0000-0000F33E0000}"/>
    <cellStyle name="40% - Accent6 118 2 3" xfId="16125" xr:uid="{00000000-0005-0000-0000-0000F43E0000}"/>
    <cellStyle name="40% - Accent6 118 3" xfId="16126" xr:uid="{00000000-0005-0000-0000-0000F53E0000}"/>
    <cellStyle name="40% - Accent6 118 3 2" xfId="16127" xr:uid="{00000000-0005-0000-0000-0000F63E0000}"/>
    <cellStyle name="40% - Accent6 118 4" xfId="16128" xr:uid="{00000000-0005-0000-0000-0000F73E0000}"/>
    <cellStyle name="40% - Accent6 119" xfId="16129" xr:uid="{00000000-0005-0000-0000-0000F83E0000}"/>
    <cellStyle name="40% - Accent6 119 2" xfId="16130" xr:uid="{00000000-0005-0000-0000-0000F93E0000}"/>
    <cellStyle name="40% - Accent6 119 2 2" xfId="16131" xr:uid="{00000000-0005-0000-0000-0000FA3E0000}"/>
    <cellStyle name="40% - Accent6 119 2 2 2" xfId="16132" xr:uid="{00000000-0005-0000-0000-0000FB3E0000}"/>
    <cellStyle name="40% - Accent6 119 2 3" xfId="16133" xr:uid="{00000000-0005-0000-0000-0000FC3E0000}"/>
    <cellStyle name="40% - Accent6 119 3" xfId="16134" xr:uid="{00000000-0005-0000-0000-0000FD3E0000}"/>
    <cellStyle name="40% - Accent6 119 3 2" xfId="16135" xr:uid="{00000000-0005-0000-0000-0000FE3E0000}"/>
    <cellStyle name="40% - Accent6 119 4" xfId="16136" xr:uid="{00000000-0005-0000-0000-0000FF3E0000}"/>
    <cellStyle name="40% - Accent6 12" xfId="16137" xr:uid="{00000000-0005-0000-0000-0000003F0000}"/>
    <cellStyle name="40% - Accent6 12 2" xfId="16138" xr:uid="{00000000-0005-0000-0000-0000013F0000}"/>
    <cellStyle name="40% - Accent6 12 2 2" xfId="16139" xr:uid="{00000000-0005-0000-0000-0000023F0000}"/>
    <cellStyle name="40% - Accent6 12 2 2 2" xfId="16140" xr:uid="{00000000-0005-0000-0000-0000033F0000}"/>
    <cellStyle name="40% - Accent6 12 2 2 2 2" xfId="16141" xr:uid="{00000000-0005-0000-0000-0000043F0000}"/>
    <cellStyle name="40% - Accent6 12 2 2 3" xfId="16142" xr:uid="{00000000-0005-0000-0000-0000053F0000}"/>
    <cellStyle name="40% - Accent6 12 2 3" xfId="16143" xr:uid="{00000000-0005-0000-0000-0000063F0000}"/>
    <cellStyle name="40% - Accent6 12 2 3 2" xfId="16144" xr:uid="{00000000-0005-0000-0000-0000073F0000}"/>
    <cellStyle name="40% - Accent6 12 2 4" xfId="16145" xr:uid="{00000000-0005-0000-0000-0000083F0000}"/>
    <cellStyle name="40% - Accent6 12 3" xfId="16146" xr:uid="{00000000-0005-0000-0000-0000093F0000}"/>
    <cellStyle name="40% - Accent6 12 3 2" xfId="16147" xr:uid="{00000000-0005-0000-0000-00000A3F0000}"/>
    <cellStyle name="40% - Accent6 12 3 2 2" xfId="16148" xr:uid="{00000000-0005-0000-0000-00000B3F0000}"/>
    <cellStyle name="40% - Accent6 12 3 3" xfId="16149" xr:uid="{00000000-0005-0000-0000-00000C3F0000}"/>
    <cellStyle name="40% - Accent6 12 4" xfId="16150" xr:uid="{00000000-0005-0000-0000-00000D3F0000}"/>
    <cellStyle name="40% - Accent6 12 4 2" xfId="16151" xr:uid="{00000000-0005-0000-0000-00000E3F0000}"/>
    <cellStyle name="40% - Accent6 12 5" xfId="16152" xr:uid="{00000000-0005-0000-0000-00000F3F0000}"/>
    <cellStyle name="40% - Accent6 12_draft transactions report_052009_rvsd" xfId="16153" xr:uid="{00000000-0005-0000-0000-0000103F0000}"/>
    <cellStyle name="40% - Accent6 120" xfId="16154" xr:uid="{00000000-0005-0000-0000-0000113F0000}"/>
    <cellStyle name="40% - Accent6 120 2" xfId="16155" xr:uid="{00000000-0005-0000-0000-0000123F0000}"/>
    <cellStyle name="40% - Accent6 120 2 2" xfId="16156" xr:uid="{00000000-0005-0000-0000-0000133F0000}"/>
    <cellStyle name="40% - Accent6 120 2 2 2" xfId="16157" xr:uid="{00000000-0005-0000-0000-0000143F0000}"/>
    <cellStyle name="40% - Accent6 120 2 3" xfId="16158" xr:uid="{00000000-0005-0000-0000-0000153F0000}"/>
    <cellStyle name="40% - Accent6 120 3" xfId="16159" xr:uid="{00000000-0005-0000-0000-0000163F0000}"/>
    <cellStyle name="40% - Accent6 120 3 2" xfId="16160" xr:uid="{00000000-0005-0000-0000-0000173F0000}"/>
    <cellStyle name="40% - Accent6 120 4" xfId="16161" xr:uid="{00000000-0005-0000-0000-0000183F0000}"/>
    <cellStyle name="40% - Accent6 121" xfId="16162" xr:uid="{00000000-0005-0000-0000-0000193F0000}"/>
    <cellStyle name="40% - Accent6 121 2" xfId="16163" xr:uid="{00000000-0005-0000-0000-00001A3F0000}"/>
    <cellStyle name="40% - Accent6 121 2 2" xfId="16164" xr:uid="{00000000-0005-0000-0000-00001B3F0000}"/>
    <cellStyle name="40% - Accent6 121 2 2 2" xfId="16165" xr:uid="{00000000-0005-0000-0000-00001C3F0000}"/>
    <cellStyle name="40% - Accent6 121 2 3" xfId="16166" xr:uid="{00000000-0005-0000-0000-00001D3F0000}"/>
    <cellStyle name="40% - Accent6 121 3" xfId="16167" xr:uid="{00000000-0005-0000-0000-00001E3F0000}"/>
    <cellStyle name="40% - Accent6 121 3 2" xfId="16168" xr:uid="{00000000-0005-0000-0000-00001F3F0000}"/>
    <cellStyle name="40% - Accent6 121 4" xfId="16169" xr:uid="{00000000-0005-0000-0000-0000203F0000}"/>
    <cellStyle name="40% - Accent6 122" xfId="16170" xr:uid="{00000000-0005-0000-0000-0000213F0000}"/>
    <cellStyle name="40% - Accent6 123" xfId="16171" xr:uid="{00000000-0005-0000-0000-0000223F0000}"/>
    <cellStyle name="40% - Accent6 124" xfId="16172" xr:uid="{00000000-0005-0000-0000-0000233F0000}"/>
    <cellStyle name="40% - Accent6 125" xfId="16173" xr:uid="{00000000-0005-0000-0000-0000243F0000}"/>
    <cellStyle name="40% - Accent6 126" xfId="16174" xr:uid="{00000000-0005-0000-0000-0000253F0000}"/>
    <cellStyle name="40% - Accent6 127" xfId="16175" xr:uid="{00000000-0005-0000-0000-0000263F0000}"/>
    <cellStyle name="40% - Accent6 127 2" xfId="16176" xr:uid="{00000000-0005-0000-0000-0000273F0000}"/>
    <cellStyle name="40% - Accent6 127 2 2" xfId="16177" xr:uid="{00000000-0005-0000-0000-0000283F0000}"/>
    <cellStyle name="40% - Accent6 127 2 2 2" xfId="16178" xr:uid="{00000000-0005-0000-0000-0000293F0000}"/>
    <cellStyle name="40% - Accent6 127 2 3" xfId="16179" xr:uid="{00000000-0005-0000-0000-00002A3F0000}"/>
    <cellStyle name="40% - Accent6 127 3" xfId="16180" xr:uid="{00000000-0005-0000-0000-00002B3F0000}"/>
    <cellStyle name="40% - Accent6 127 3 2" xfId="16181" xr:uid="{00000000-0005-0000-0000-00002C3F0000}"/>
    <cellStyle name="40% - Accent6 127 4" xfId="16182" xr:uid="{00000000-0005-0000-0000-00002D3F0000}"/>
    <cellStyle name="40% - Accent6 128" xfId="16183" xr:uid="{00000000-0005-0000-0000-00002E3F0000}"/>
    <cellStyle name="40% - Accent6 128 2" xfId="16184" xr:uid="{00000000-0005-0000-0000-00002F3F0000}"/>
    <cellStyle name="40% - Accent6 128 2 2" xfId="16185" xr:uid="{00000000-0005-0000-0000-0000303F0000}"/>
    <cellStyle name="40% - Accent6 128 2 2 2" xfId="16186" xr:uid="{00000000-0005-0000-0000-0000313F0000}"/>
    <cellStyle name="40% - Accent6 128 2 3" xfId="16187" xr:uid="{00000000-0005-0000-0000-0000323F0000}"/>
    <cellStyle name="40% - Accent6 128 3" xfId="16188" xr:uid="{00000000-0005-0000-0000-0000333F0000}"/>
    <cellStyle name="40% - Accent6 128 3 2" xfId="16189" xr:uid="{00000000-0005-0000-0000-0000343F0000}"/>
    <cellStyle name="40% - Accent6 128 4" xfId="16190" xr:uid="{00000000-0005-0000-0000-0000353F0000}"/>
    <cellStyle name="40% - Accent6 129" xfId="16191" xr:uid="{00000000-0005-0000-0000-0000363F0000}"/>
    <cellStyle name="40% - Accent6 129 2" xfId="16192" xr:uid="{00000000-0005-0000-0000-0000373F0000}"/>
    <cellStyle name="40% - Accent6 129 2 2" xfId="16193" xr:uid="{00000000-0005-0000-0000-0000383F0000}"/>
    <cellStyle name="40% - Accent6 129 2 2 2" xfId="16194" xr:uid="{00000000-0005-0000-0000-0000393F0000}"/>
    <cellStyle name="40% - Accent6 129 2 3" xfId="16195" xr:uid="{00000000-0005-0000-0000-00003A3F0000}"/>
    <cellStyle name="40% - Accent6 129 3" xfId="16196" xr:uid="{00000000-0005-0000-0000-00003B3F0000}"/>
    <cellStyle name="40% - Accent6 129 3 2" xfId="16197" xr:uid="{00000000-0005-0000-0000-00003C3F0000}"/>
    <cellStyle name="40% - Accent6 129 4" xfId="16198" xr:uid="{00000000-0005-0000-0000-00003D3F0000}"/>
    <cellStyle name="40% - Accent6 13" xfId="16199" xr:uid="{00000000-0005-0000-0000-00003E3F0000}"/>
    <cellStyle name="40% - Accent6 13 2" xfId="16200" xr:uid="{00000000-0005-0000-0000-00003F3F0000}"/>
    <cellStyle name="40% - Accent6 13 2 2" xfId="16201" xr:uid="{00000000-0005-0000-0000-0000403F0000}"/>
    <cellStyle name="40% - Accent6 13 2 2 2" xfId="16202" xr:uid="{00000000-0005-0000-0000-0000413F0000}"/>
    <cellStyle name="40% - Accent6 13 2 2 2 2" xfId="16203" xr:uid="{00000000-0005-0000-0000-0000423F0000}"/>
    <cellStyle name="40% - Accent6 13 2 2 3" xfId="16204" xr:uid="{00000000-0005-0000-0000-0000433F0000}"/>
    <cellStyle name="40% - Accent6 13 2 3" xfId="16205" xr:uid="{00000000-0005-0000-0000-0000443F0000}"/>
    <cellStyle name="40% - Accent6 13 2 3 2" xfId="16206" xr:uid="{00000000-0005-0000-0000-0000453F0000}"/>
    <cellStyle name="40% - Accent6 13 2 4" xfId="16207" xr:uid="{00000000-0005-0000-0000-0000463F0000}"/>
    <cellStyle name="40% - Accent6 13 3" xfId="16208" xr:uid="{00000000-0005-0000-0000-0000473F0000}"/>
    <cellStyle name="40% - Accent6 13 3 2" xfId="16209" xr:uid="{00000000-0005-0000-0000-0000483F0000}"/>
    <cellStyle name="40% - Accent6 13 3 2 2" xfId="16210" xr:uid="{00000000-0005-0000-0000-0000493F0000}"/>
    <cellStyle name="40% - Accent6 13 3 3" xfId="16211" xr:uid="{00000000-0005-0000-0000-00004A3F0000}"/>
    <cellStyle name="40% - Accent6 13 4" xfId="16212" xr:uid="{00000000-0005-0000-0000-00004B3F0000}"/>
    <cellStyle name="40% - Accent6 13 4 2" xfId="16213" xr:uid="{00000000-0005-0000-0000-00004C3F0000}"/>
    <cellStyle name="40% - Accent6 13 5" xfId="16214" xr:uid="{00000000-0005-0000-0000-00004D3F0000}"/>
    <cellStyle name="40% - Accent6 13_draft transactions report_052009_rvsd" xfId="16215" xr:uid="{00000000-0005-0000-0000-00004E3F0000}"/>
    <cellStyle name="40% - Accent6 130" xfId="16216" xr:uid="{00000000-0005-0000-0000-00004F3F0000}"/>
    <cellStyle name="40% - Accent6 130 2" xfId="16217" xr:uid="{00000000-0005-0000-0000-0000503F0000}"/>
    <cellStyle name="40% - Accent6 130 2 2" xfId="16218" xr:uid="{00000000-0005-0000-0000-0000513F0000}"/>
    <cellStyle name="40% - Accent6 130 2 2 2" xfId="16219" xr:uid="{00000000-0005-0000-0000-0000523F0000}"/>
    <cellStyle name="40% - Accent6 130 2 3" xfId="16220" xr:uid="{00000000-0005-0000-0000-0000533F0000}"/>
    <cellStyle name="40% - Accent6 130 3" xfId="16221" xr:uid="{00000000-0005-0000-0000-0000543F0000}"/>
    <cellStyle name="40% - Accent6 130 3 2" xfId="16222" xr:uid="{00000000-0005-0000-0000-0000553F0000}"/>
    <cellStyle name="40% - Accent6 130 4" xfId="16223" xr:uid="{00000000-0005-0000-0000-0000563F0000}"/>
    <cellStyle name="40% - Accent6 131" xfId="16224" xr:uid="{00000000-0005-0000-0000-0000573F0000}"/>
    <cellStyle name="40% - Accent6 131 2" xfId="16225" xr:uid="{00000000-0005-0000-0000-0000583F0000}"/>
    <cellStyle name="40% - Accent6 131 2 2" xfId="16226" xr:uid="{00000000-0005-0000-0000-0000593F0000}"/>
    <cellStyle name="40% - Accent6 131 2 2 2" xfId="16227" xr:uid="{00000000-0005-0000-0000-00005A3F0000}"/>
    <cellStyle name="40% - Accent6 131 2 3" xfId="16228" xr:uid="{00000000-0005-0000-0000-00005B3F0000}"/>
    <cellStyle name="40% - Accent6 131 3" xfId="16229" xr:uid="{00000000-0005-0000-0000-00005C3F0000}"/>
    <cellStyle name="40% - Accent6 131 3 2" xfId="16230" xr:uid="{00000000-0005-0000-0000-00005D3F0000}"/>
    <cellStyle name="40% - Accent6 131 4" xfId="16231" xr:uid="{00000000-0005-0000-0000-00005E3F0000}"/>
    <cellStyle name="40% - Accent6 132" xfId="16232" xr:uid="{00000000-0005-0000-0000-00005F3F0000}"/>
    <cellStyle name="40% - Accent6 132 2" xfId="16233" xr:uid="{00000000-0005-0000-0000-0000603F0000}"/>
    <cellStyle name="40% - Accent6 132 2 2" xfId="16234" xr:uid="{00000000-0005-0000-0000-0000613F0000}"/>
    <cellStyle name="40% - Accent6 132 2 2 2" xfId="16235" xr:uid="{00000000-0005-0000-0000-0000623F0000}"/>
    <cellStyle name="40% - Accent6 132 2 3" xfId="16236" xr:uid="{00000000-0005-0000-0000-0000633F0000}"/>
    <cellStyle name="40% - Accent6 132 3" xfId="16237" xr:uid="{00000000-0005-0000-0000-0000643F0000}"/>
    <cellStyle name="40% - Accent6 132 3 2" xfId="16238" xr:uid="{00000000-0005-0000-0000-0000653F0000}"/>
    <cellStyle name="40% - Accent6 132 4" xfId="16239" xr:uid="{00000000-0005-0000-0000-0000663F0000}"/>
    <cellStyle name="40% - Accent6 133" xfId="16240" xr:uid="{00000000-0005-0000-0000-0000673F0000}"/>
    <cellStyle name="40% - Accent6 133 2" xfId="16241" xr:uid="{00000000-0005-0000-0000-0000683F0000}"/>
    <cellStyle name="40% - Accent6 133 2 2" xfId="16242" xr:uid="{00000000-0005-0000-0000-0000693F0000}"/>
    <cellStyle name="40% - Accent6 133 2 2 2" xfId="16243" xr:uid="{00000000-0005-0000-0000-00006A3F0000}"/>
    <cellStyle name="40% - Accent6 133 2 3" xfId="16244" xr:uid="{00000000-0005-0000-0000-00006B3F0000}"/>
    <cellStyle name="40% - Accent6 133 3" xfId="16245" xr:uid="{00000000-0005-0000-0000-00006C3F0000}"/>
    <cellStyle name="40% - Accent6 133 3 2" xfId="16246" xr:uid="{00000000-0005-0000-0000-00006D3F0000}"/>
    <cellStyle name="40% - Accent6 133 4" xfId="16247" xr:uid="{00000000-0005-0000-0000-00006E3F0000}"/>
    <cellStyle name="40% - Accent6 134" xfId="16248" xr:uid="{00000000-0005-0000-0000-00006F3F0000}"/>
    <cellStyle name="40% - Accent6 134 2" xfId="16249" xr:uid="{00000000-0005-0000-0000-0000703F0000}"/>
    <cellStyle name="40% - Accent6 134 2 2" xfId="16250" xr:uid="{00000000-0005-0000-0000-0000713F0000}"/>
    <cellStyle name="40% - Accent6 134 2 2 2" xfId="16251" xr:uid="{00000000-0005-0000-0000-0000723F0000}"/>
    <cellStyle name="40% - Accent6 134 2 3" xfId="16252" xr:uid="{00000000-0005-0000-0000-0000733F0000}"/>
    <cellStyle name="40% - Accent6 134 3" xfId="16253" xr:uid="{00000000-0005-0000-0000-0000743F0000}"/>
    <cellStyle name="40% - Accent6 134 3 2" xfId="16254" xr:uid="{00000000-0005-0000-0000-0000753F0000}"/>
    <cellStyle name="40% - Accent6 134 4" xfId="16255" xr:uid="{00000000-0005-0000-0000-0000763F0000}"/>
    <cellStyle name="40% - Accent6 135" xfId="16256" xr:uid="{00000000-0005-0000-0000-0000773F0000}"/>
    <cellStyle name="40% - Accent6 136" xfId="16257" xr:uid="{00000000-0005-0000-0000-0000783F0000}"/>
    <cellStyle name="40% - Accent6 137" xfId="16258" xr:uid="{00000000-0005-0000-0000-0000793F0000}"/>
    <cellStyle name="40% - Accent6 138" xfId="16259" xr:uid="{00000000-0005-0000-0000-00007A3F0000}"/>
    <cellStyle name="40% - Accent6 138 2" xfId="16260" xr:uid="{00000000-0005-0000-0000-00007B3F0000}"/>
    <cellStyle name="40% - Accent6 138 2 2" xfId="16261" xr:uid="{00000000-0005-0000-0000-00007C3F0000}"/>
    <cellStyle name="40% - Accent6 138 2 2 2" xfId="16262" xr:uid="{00000000-0005-0000-0000-00007D3F0000}"/>
    <cellStyle name="40% - Accent6 138 2 3" xfId="16263" xr:uid="{00000000-0005-0000-0000-00007E3F0000}"/>
    <cellStyle name="40% - Accent6 138 3" xfId="16264" xr:uid="{00000000-0005-0000-0000-00007F3F0000}"/>
    <cellStyle name="40% - Accent6 138 3 2" xfId="16265" xr:uid="{00000000-0005-0000-0000-0000803F0000}"/>
    <cellStyle name="40% - Accent6 138 4" xfId="16266" xr:uid="{00000000-0005-0000-0000-0000813F0000}"/>
    <cellStyle name="40% - Accent6 139" xfId="16267" xr:uid="{00000000-0005-0000-0000-0000823F0000}"/>
    <cellStyle name="40% - Accent6 139 2" xfId="16268" xr:uid="{00000000-0005-0000-0000-0000833F0000}"/>
    <cellStyle name="40% - Accent6 139 2 2" xfId="16269" xr:uid="{00000000-0005-0000-0000-0000843F0000}"/>
    <cellStyle name="40% - Accent6 139 2 2 2" xfId="16270" xr:uid="{00000000-0005-0000-0000-0000853F0000}"/>
    <cellStyle name="40% - Accent6 139 2 3" xfId="16271" xr:uid="{00000000-0005-0000-0000-0000863F0000}"/>
    <cellStyle name="40% - Accent6 139 3" xfId="16272" xr:uid="{00000000-0005-0000-0000-0000873F0000}"/>
    <cellStyle name="40% - Accent6 139 3 2" xfId="16273" xr:uid="{00000000-0005-0000-0000-0000883F0000}"/>
    <cellStyle name="40% - Accent6 139 4" xfId="16274" xr:uid="{00000000-0005-0000-0000-0000893F0000}"/>
    <cellStyle name="40% - Accent6 14" xfId="16275" xr:uid="{00000000-0005-0000-0000-00008A3F0000}"/>
    <cellStyle name="40% - Accent6 14 2" xfId="16276" xr:uid="{00000000-0005-0000-0000-00008B3F0000}"/>
    <cellStyle name="40% - Accent6 14 2 2" xfId="16277" xr:uid="{00000000-0005-0000-0000-00008C3F0000}"/>
    <cellStyle name="40% - Accent6 14 2 2 2" xfId="16278" xr:uid="{00000000-0005-0000-0000-00008D3F0000}"/>
    <cellStyle name="40% - Accent6 14 2 2 2 2" xfId="16279" xr:uid="{00000000-0005-0000-0000-00008E3F0000}"/>
    <cellStyle name="40% - Accent6 14 2 2 3" xfId="16280" xr:uid="{00000000-0005-0000-0000-00008F3F0000}"/>
    <cellStyle name="40% - Accent6 14 2 3" xfId="16281" xr:uid="{00000000-0005-0000-0000-0000903F0000}"/>
    <cellStyle name="40% - Accent6 14 2 3 2" xfId="16282" xr:uid="{00000000-0005-0000-0000-0000913F0000}"/>
    <cellStyle name="40% - Accent6 14 2 4" xfId="16283" xr:uid="{00000000-0005-0000-0000-0000923F0000}"/>
    <cellStyle name="40% - Accent6 14 3" xfId="16284" xr:uid="{00000000-0005-0000-0000-0000933F0000}"/>
    <cellStyle name="40% - Accent6 14 3 2" xfId="16285" xr:uid="{00000000-0005-0000-0000-0000943F0000}"/>
    <cellStyle name="40% - Accent6 14 3 2 2" xfId="16286" xr:uid="{00000000-0005-0000-0000-0000953F0000}"/>
    <cellStyle name="40% - Accent6 14 3 3" xfId="16287" xr:uid="{00000000-0005-0000-0000-0000963F0000}"/>
    <cellStyle name="40% - Accent6 14 4" xfId="16288" xr:uid="{00000000-0005-0000-0000-0000973F0000}"/>
    <cellStyle name="40% - Accent6 14 4 2" xfId="16289" xr:uid="{00000000-0005-0000-0000-0000983F0000}"/>
    <cellStyle name="40% - Accent6 14 5" xfId="16290" xr:uid="{00000000-0005-0000-0000-0000993F0000}"/>
    <cellStyle name="40% - Accent6 14_draft transactions report_052009_rvsd" xfId="16291" xr:uid="{00000000-0005-0000-0000-00009A3F0000}"/>
    <cellStyle name="40% - Accent6 140" xfId="16292" xr:uid="{00000000-0005-0000-0000-00009B3F0000}"/>
    <cellStyle name="40% - Accent6 140 2" xfId="16293" xr:uid="{00000000-0005-0000-0000-00009C3F0000}"/>
    <cellStyle name="40% - Accent6 140 2 2" xfId="16294" xr:uid="{00000000-0005-0000-0000-00009D3F0000}"/>
    <cellStyle name="40% - Accent6 140 2 2 2" xfId="16295" xr:uid="{00000000-0005-0000-0000-00009E3F0000}"/>
    <cellStyle name="40% - Accent6 140 2 3" xfId="16296" xr:uid="{00000000-0005-0000-0000-00009F3F0000}"/>
    <cellStyle name="40% - Accent6 140 3" xfId="16297" xr:uid="{00000000-0005-0000-0000-0000A03F0000}"/>
    <cellStyle name="40% - Accent6 140 3 2" xfId="16298" xr:uid="{00000000-0005-0000-0000-0000A13F0000}"/>
    <cellStyle name="40% - Accent6 140 4" xfId="16299" xr:uid="{00000000-0005-0000-0000-0000A23F0000}"/>
    <cellStyle name="40% - Accent6 141" xfId="16300" xr:uid="{00000000-0005-0000-0000-0000A33F0000}"/>
    <cellStyle name="40% - Accent6 141 2" xfId="16301" xr:uid="{00000000-0005-0000-0000-0000A43F0000}"/>
    <cellStyle name="40% - Accent6 141 2 2" xfId="16302" xr:uid="{00000000-0005-0000-0000-0000A53F0000}"/>
    <cellStyle name="40% - Accent6 141 2 2 2" xfId="16303" xr:uid="{00000000-0005-0000-0000-0000A63F0000}"/>
    <cellStyle name="40% - Accent6 141 2 3" xfId="16304" xr:uid="{00000000-0005-0000-0000-0000A73F0000}"/>
    <cellStyle name="40% - Accent6 141 3" xfId="16305" xr:uid="{00000000-0005-0000-0000-0000A83F0000}"/>
    <cellStyle name="40% - Accent6 141 3 2" xfId="16306" xr:uid="{00000000-0005-0000-0000-0000A93F0000}"/>
    <cellStyle name="40% - Accent6 141 4" xfId="16307" xr:uid="{00000000-0005-0000-0000-0000AA3F0000}"/>
    <cellStyle name="40% - Accent6 142" xfId="16308" xr:uid="{00000000-0005-0000-0000-0000AB3F0000}"/>
    <cellStyle name="40% - Accent6 142 2" xfId="16309" xr:uid="{00000000-0005-0000-0000-0000AC3F0000}"/>
    <cellStyle name="40% - Accent6 142 2 2" xfId="16310" xr:uid="{00000000-0005-0000-0000-0000AD3F0000}"/>
    <cellStyle name="40% - Accent6 142 2 2 2" xfId="16311" xr:uid="{00000000-0005-0000-0000-0000AE3F0000}"/>
    <cellStyle name="40% - Accent6 142 2 3" xfId="16312" xr:uid="{00000000-0005-0000-0000-0000AF3F0000}"/>
    <cellStyle name="40% - Accent6 142 3" xfId="16313" xr:uid="{00000000-0005-0000-0000-0000B03F0000}"/>
    <cellStyle name="40% - Accent6 142 3 2" xfId="16314" xr:uid="{00000000-0005-0000-0000-0000B13F0000}"/>
    <cellStyle name="40% - Accent6 142 4" xfId="16315" xr:uid="{00000000-0005-0000-0000-0000B23F0000}"/>
    <cellStyle name="40% - Accent6 143" xfId="16316" xr:uid="{00000000-0005-0000-0000-0000B33F0000}"/>
    <cellStyle name="40% - Accent6 143 2" xfId="16317" xr:uid="{00000000-0005-0000-0000-0000B43F0000}"/>
    <cellStyle name="40% - Accent6 143 2 2" xfId="16318" xr:uid="{00000000-0005-0000-0000-0000B53F0000}"/>
    <cellStyle name="40% - Accent6 143 2 2 2" xfId="16319" xr:uid="{00000000-0005-0000-0000-0000B63F0000}"/>
    <cellStyle name="40% - Accent6 143 2 3" xfId="16320" xr:uid="{00000000-0005-0000-0000-0000B73F0000}"/>
    <cellStyle name="40% - Accent6 143 3" xfId="16321" xr:uid="{00000000-0005-0000-0000-0000B83F0000}"/>
    <cellStyle name="40% - Accent6 143 3 2" xfId="16322" xr:uid="{00000000-0005-0000-0000-0000B93F0000}"/>
    <cellStyle name="40% - Accent6 143 4" xfId="16323" xr:uid="{00000000-0005-0000-0000-0000BA3F0000}"/>
    <cellStyle name="40% - Accent6 144" xfId="16324" xr:uid="{00000000-0005-0000-0000-0000BB3F0000}"/>
    <cellStyle name="40% - Accent6 144 2" xfId="16325" xr:uid="{00000000-0005-0000-0000-0000BC3F0000}"/>
    <cellStyle name="40% - Accent6 144 2 2" xfId="16326" xr:uid="{00000000-0005-0000-0000-0000BD3F0000}"/>
    <cellStyle name="40% - Accent6 144 2 2 2" xfId="16327" xr:uid="{00000000-0005-0000-0000-0000BE3F0000}"/>
    <cellStyle name="40% - Accent6 144 2 3" xfId="16328" xr:uid="{00000000-0005-0000-0000-0000BF3F0000}"/>
    <cellStyle name="40% - Accent6 144 3" xfId="16329" xr:uid="{00000000-0005-0000-0000-0000C03F0000}"/>
    <cellStyle name="40% - Accent6 144 3 2" xfId="16330" xr:uid="{00000000-0005-0000-0000-0000C13F0000}"/>
    <cellStyle name="40% - Accent6 144 4" xfId="16331" xr:uid="{00000000-0005-0000-0000-0000C23F0000}"/>
    <cellStyle name="40% - Accent6 145" xfId="16332" xr:uid="{00000000-0005-0000-0000-0000C33F0000}"/>
    <cellStyle name="40% - Accent6 145 2" xfId="16333" xr:uid="{00000000-0005-0000-0000-0000C43F0000}"/>
    <cellStyle name="40% - Accent6 145 2 2" xfId="16334" xr:uid="{00000000-0005-0000-0000-0000C53F0000}"/>
    <cellStyle name="40% - Accent6 145 2 2 2" xfId="16335" xr:uid="{00000000-0005-0000-0000-0000C63F0000}"/>
    <cellStyle name="40% - Accent6 145 2 3" xfId="16336" xr:uid="{00000000-0005-0000-0000-0000C73F0000}"/>
    <cellStyle name="40% - Accent6 145 3" xfId="16337" xr:uid="{00000000-0005-0000-0000-0000C83F0000}"/>
    <cellStyle name="40% - Accent6 145 3 2" xfId="16338" xr:uid="{00000000-0005-0000-0000-0000C93F0000}"/>
    <cellStyle name="40% - Accent6 145 4" xfId="16339" xr:uid="{00000000-0005-0000-0000-0000CA3F0000}"/>
    <cellStyle name="40% - Accent6 146" xfId="16340" xr:uid="{00000000-0005-0000-0000-0000CB3F0000}"/>
    <cellStyle name="40% - Accent6 146 2" xfId="16341" xr:uid="{00000000-0005-0000-0000-0000CC3F0000}"/>
    <cellStyle name="40% - Accent6 146 2 2" xfId="16342" xr:uid="{00000000-0005-0000-0000-0000CD3F0000}"/>
    <cellStyle name="40% - Accent6 146 2 2 2" xfId="16343" xr:uid="{00000000-0005-0000-0000-0000CE3F0000}"/>
    <cellStyle name="40% - Accent6 146 2 3" xfId="16344" xr:uid="{00000000-0005-0000-0000-0000CF3F0000}"/>
    <cellStyle name="40% - Accent6 146 3" xfId="16345" xr:uid="{00000000-0005-0000-0000-0000D03F0000}"/>
    <cellStyle name="40% - Accent6 146 3 2" xfId="16346" xr:uid="{00000000-0005-0000-0000-0000D13F0000}"/>
    <cellStyle name="40% - Accent6 146 4" xfId="16347" xr:uid="{00000000-0005-0000-0000-0000D23F0000}"/>
    <cellStyle name="40% - Accent6 147" xfId="16348" xr:uid="{00000000-0005-0000-0000-0000D33F0000}"/>
    <cellStyle name="40% - Accent6 148" xfId="16349" xr:uid="{00000000-0005-0000-0000-0000D43F0000}"/>
    <cellStyle name="40% - Accent6 149" xfId="16350" xr:uid="{00000000-0005-0000-0000-0000D53F0000}"/>
    <cellStyle name="40% - Accent6 15" xfId="16351" xr:uid="{00000000-0005-0000-0000-0000D63F0000}"/>
    <cellStyle name="40% - Accent6 15 2" xfId="16352" xr:uid="{00000000-0005-0000-0000-0000D73F0000}"/>
    <cellStyle name="40% - Accent6 15 2 2" xfId="16353" xr:uid="{00000000-0005-0000-0000-0000D83F0000}"/>
    <cellStyle name="40% - Accent6 15 2 2 2" xfId="16354" xr:uid="{00000000-0005-0000-0000-0000D93F0000}"/>
    <cellStyle name="40% - Accent6 15 2 2 2 2" xfId="16355" xr:uid="{00000000-0005-0000-0000-0000DA3F0000}"/>
    <cellStyle name="40% - Accent6 15 2 2 3" xfId="16356" xr:uid="{00000000-0005-0000-0000-0000DB3F0000}"/>
    <cellStyle name="40% - Accent6 15 2 3" xfId="16357" xr:uid="{00000000-0005-0000-0000-0000DC3F0000}"/>
    <cellStyle name="40% - Accent6 15 2 3 2" xfId="16358" xr:uid="{00000000-0005-0000-0000-0000DD3F0000}"/>
    <cellStyle name="40% - Accent6 15 2 4" xfId="16359" xr:uid="{00000000-0005-0000-0000-0000DE3F0000}"/>
    <cellStyle name="40% - Accent6 15 3" xfId="16360" xr:uid="{00000000-0005-0000-0000-0000DF3F0000}"/>
    <cellStyle name="40% - Accent6 15 3 2" xfId="16361" xr:uid="{00000000-0005-0000-0000-0000E03F0000}"/>
    <cellStyle name="40% - Accent6 15 3 2 2" xfId="16362" xr:uid="{00000000-0005-0000-0000-0000E13F0000}"/>
    <cellStyle name="40% - Accent6 15 3 3" xfId="16363" xr:uid="{00000000-0005-0000-0000-0000E23F0000}"/>
    <cellStyle name="40% - Accent6 15 4" xfId="16364" xr:uid="{00000000-0005-0000-0000-0000E33F0000}"/>
    <cellStyle name="40% - Accent6 15 4 2" xfId="16365" xr:uid="{00000000-0005-0000-0000-0000E43F0000}"/>
    <cellStyle name="40% - Accent6 15 5" xfId="16366" xr:uid="{00000000-0005-0000-0000-0000E53F0000}"/>
    <cellStyle name="40% - Accent6 15_draft transactions report_052009_rvsd" xfId="16367" xr:uid="{00000000-0005-0000-0000-0000E63F0000}"/>
    <cellStyle name="40% - Accent6 150" xfId="16368" xr:uid="{00000000-0005-0000-0000-0000E73F0000}"/>
    <cellStyle name="40% - Accent6 151" xfId="16369" xr:uid="{00000000-0005-0000-0000-0000E83F0000}"/>
    <cellStyle name="40% - Accent6 152" xfId="16370" xr:uid="{00000000-0005-0000-0000-0000E93F0000}"/>
    <cellStyle name="40% - Accent6 153" xfId="16371" xr:uid="{00000000-0005-0000-0000-0000EA3F0000}"/>
    <cellStyle name="40% - Accent6 153 2" xfId="16372" xr:uid="{00000000-0005-0000-0000-0000EB3F0000}"/>
    <cellStyle name="40% - Accent6 153 2 2" xfId="16373" xr:uid="{00000000-0005-0000-0000-0000EC3F0000}"/>
    <cellStyle name="40% - Accent6 153 3" xfId="16374" xr:uid="{00000000-0005-0000-0000-0000ED3F0000}"/>
    <cellStyle name="40% - Accent6 154" xfId="16375" xr:uid="{00000000-0005-0000-0000-0000EE3F0000}"/>
    <cellStyle name="40% - Accent6 154 2" xfId="16376" xr:uid="{00000000-0005-0000-0000-0000EF3F0000}"/>
    <cellStyle name="40% - Accent6 155" xfId="16377" xr:uid="{00000000-0005-0000-0000-0000F03F0000}"/>
    <cellStyle name="40% - Accent6 16" xfId="16378" xr:uid="{00000000-0005-0000-0000-0000F13F0000}"/>
    <cellStyle name="40% - Accent6 16 2" xfId="16379" xr:uid="{00000000-0005-0000-0000-0000F23F0000}"/>
    <cellStyle name="40% - Accent6 16 2 2" xfId="16380" xr:uid="{00000000-0005-0000-0000-0000F33F0000}"/>
    <cellStyle name="40% - Accent6 16 2 2 2" xfId="16381" xr:uid="{00000000-0005-0000-0000-0000F43F0000}"/>
    <cellStyle name="40% - Accent6 16 2 2 2 2" xfId="16382" xr:uid="{00000000-0005-0000-0000-0000F53F0000}"/>
    <cellStyle name="40% - Accent6 16 2 2 3" xfId="16383" xr:uid="{00000000-0005-0000-0000-0000F63F0000}"/>
    <cellStyle name="40% - Accent6 16 2 3" xfId="16384" xr:uid="{00000000-0005-0000-0000-0000F73F0000}"/>
    <cellStyle name="40% - Accent6 16 2 3 2" xfId="16385" xr:uid="{00000000-0005-0000-0000-0000F83F0000}"/>
    <cellStyle name="40% - Accent6 16 2 4" xfId="16386" xr:uid="{00000000-0005-0000-0000-0000F93F0000}"/>
    <cellStyle name="40% - Accent6 16 3" xfId="16387" xr:uid="{00000000-0005-0000-0000-0000FA3F0000}"/>
    <cellStyle name="40% - Accent6 16 3 2" xfId="16388" xr:uid="{00000000-0005-0000-0000-0000FB3F0000}"/>
    <cellStyle name="40% - Accent6 16 3 2 2" xfId="16389" xr:uid="{00000000-0005-0000-0000-0000FC3F0000}"/>
    <cellStyle name="40% - Accent6 16 3 3" xfId="16390" xr:uid="{00000000-0005-0000-0000-0000FD3F0000}"/>
    <cellStyle name="40% - Accent6 16 4" xfId="16391" xr:uid="{00000000-0005-0000-0000-0000FE3F0000}"/>
    <cellStyle name="40% - Accent6 16 4 2" xfId="16392" xr:uid="{00000000-0005-0000-0000-0000FF3F0000}"/>
    <cellStyle name="40% - Accent6 16 5" xfId="16393" xr:uid="{00000000-0005-0000-0000-000000400000}"/>
    <cellStyle name="40% - Accent6 16_draft transactions report_052009_rvsd" xfId="16394" xr:uid="{00000000-0005-0000-0000-000001400000}"/>
    <cellStyle name="40% - Accent6 17" xfId="16395" xr:uid="{00000000-0005-0000-0000-000002400000}"/>
    <cellStyle name="40% - Accent6 17 2" xfId="16396" xr:uid="{00000000-0005-0000-0000-000003400000}"/>
    <cellStyle name="40% - Accent6 17 2 2" xfId="16397" xr:uid="{00000000-0005-0000-0000-000004400000}"/>
    <cellStyle name="40% - Accent6 17 2 2 2" xfId="16398" xr:uid="{00000000-0005-0000-0000-000005400000}"/>
    <cellStyle name="40% - Accent6 17 2 2 2 2" xfId="16399" xr:uid="{00000000-0005-0000-0000-000006400000}"/>
    <cellStyle name="40% - Accent6 17 2 2 3" xfId="16400" xr:uid="{00000000-0005-0000-0000-000007400000}"/>
    <cellStyle name="40% - Accent6 17 2 3" xfId="16401" xr:uid="{00000000-0005-0000-0000-000008400000}"/>
    <cellStyle name="40% - Accent6 17 2 3 2" xfId="16402" xr:uid="{00000000-0005-0000-0000-000009400000}"/>
    <cellStyle name="40% - Accent6 17 2 4" xfId="16403" xr:uid="{00000000-0005-0000-0000-00000A400000}"/>
    <cellStyle name="40% - Accent6 17 3" xfId="16404" xr:uid="{00000000-0005-0000-0000-00000B400000}"/>
    <cellStyle name="40% - Accent6 17 3 2" xfId="16405" xr:uid="{00000000-0005-0000-0000-00000C400000}"/>
    <cellStyle name="40% - Accent6 17 3 2 2" xfId="16406" xr:uid="{00000000-0005-0000-0000-00000D400000}"/>
    <cellStyle name="40% - Accent6 17 3 3" xfId="16407" xr:uid="{00000000-0005-0000-0000-00000E400000}"/>
    <cellStyle name="40% - Accent6 17 4" xfId="16408" xr:uid="{00000000-0005-0000-0000-00000F400000}"/>
    <cellStyle name="40% - Accent6 17 4 2" xfId="16409" xr:uid="{00000000-0005-0000-0000-000010400000}"/>
    <cellStyle name="40% - Accent6 17 5" xfId="16410" xr:uid="{00000000-0005-0000-0000-000011400000}"/>
    <cellStyle name="40% - Accent6 17_draft transactions report_052009_rvsd" xfId="16411" xr:uid="{00000000-0005-0000-0000-000012400000}"/>
    <cellStyle name="40% - Accent6 18" xfId="16412" xr:uid="{00000000-0005-0000-0000-000013400000}"/>
    <cellStyle name="40% - Accent6 18 2" xfId="16413" xr:uid="{00000000-0005-0000-0000-000014400000}"/>
    <cellStyle name="40% - Accent6 18 2 2" xfId="16414" xr:uid="{00000000-0005-0000-0000-000015400000}"/>
    <cellStyle name="40% - Accent6 18 2 2 2" xfId="16415" xr:uid="{00000000-0005-0000-0000-000016400000}"/>
    <cellStyle name="40% - Accent6 18 2 2 2 2" xfId="16416" xr:uid="{00000000-0005-0000-0000-000017400000}"/>
    <cellStyle name="40% - Accent6 18 2 2 3" xfId="16417" xr:uid="{00000000-0005-0000-0000-000018400000}"/>
    <cellStyle name="40% - Accent6 18 2 3" xfId="16418" xr:uid="{00000000-0005-0000-0000-000019400000}"/>
    <cellStyle name="40% - Accent6 18 2 3 2" xfId="16419" xr:uid="{00000000-0005-0000-0000-00001A400000}"/>
    <cellStyle name="40% - Accent6 18 2 4" xfId="16420" xr:uid="{00000000-0005-0000-0000-00001B400000}"/>
    <cellStyle name="40% - Accent6 18 3" xfId="16421" xr:uid="{00000000-0005-0000-0000-00001C400000}"/>
    <cellStyle name="40% - Accent6 18 3 2" xfId="16422" xr:uid="{00000000-0005-0000-0000-00001D400000}"/>
    <cellStyle name="40% - Accent6 18 3 2 2" xfId="16423" xr:uid="{00000000-0005-0000-0000-00001E400000}"/>
    <cellStyle name="40% - Accent6 18 3 3" xfId="16424" xr:uid="{00000000-0005-0000-0000-00001F400000}"/>
    <cellStyle name="40% - Accent6 18 4" xfId="16425" xr:uid="{00000000-0005-0000-0000-000020400000}"/>
    <cellStyle name="40% - Accent6 18 4 2" xfId="16426" xr:uid="{00000000-0005-0000-0000-000021400000}"/>
    <cellStyle name="40% - Accent6 18 5" xfId="16427" xr:uid="{00000000-0005-0000-0000-000022400000}"/>
    <cellStyle name="40% - Accent6 18_draft transactions report_052009_rvsd" xfId="16428" xr:uid="{00000000-0005-0000-0000-000023400000}"/>
    <cellStyle name="40% - Accent6 19" xfId="16429" xr:uid="{00000000-0005-0000-0000-000024400000}"/>
    <cellStyle name="40% - Accent6 19 2" xfId="16430" xr:uid="{00000000-0005-0000-0000-000025400000}"/>
    <cellStyle name="40% - Accent6 19 2 2" xfId="16431" xr:uid="{00000000-0005-0000-0000-000026400000}"/>
    <cellStyle name="40% - Accent6 19 2 2 2" xfId="16432" xr:uid="{00000000-0005-0000-0000-000027400000}"/>
    <cellStyle name="40% - Accent6 19 2 2 2 2" xfId="16433" xr:uid="{00000000-0005-0000-0000-000028400000}"/>
    <cellStyle name="40% - Accent6 19 2 2 3" xfId="16434" xr:uid="{00000000-0005-0000-0000-000029400000}"/>
    <cellStyle name="40% - Accent6 19 2 3" xfId="16435" xr:uid="{00000000-0005-0000-0000-00002A400000}"/>
    <cellStyle name="40% - Accent6 19 2 3 2" xfId="16436" xr:uid="{00000000-0005-0000-0000-00002B400000}"/>
    <cellStyle name="40% - Accent6 19 2 4" xfId="16437" xr:uid="{00000000-0005-0000-0000-00002C400000}"/>
    <cellStyle name="40% - Accent6 19 3" xfId="16438" xr:uid="{00000000-0005-0000-0000-00002D400000}"/>
    <cellStyle name="40% - Accent6 19 3 2" xfId="16439" xr:uid="{00000000-0005-0000-0000-00002E400000}"/>
    <cellStyle name="40% - Accent6 19 3 2 2" xfId="16440" xr:uid="{00000000-0005-0000-0000-00002F400000}"/>
    <cellStyle name="40% - Accent6 19 3 3" xfId="16441" xr:uid="{00000000-0005-0000-0000-000030400000}"/>
    <cellStyle name="40% - Accent6 19 4" xfId="16442" xr:uid="{00000000-0005-0000-0000-000031400000}"/>
    <cellStyle name="40% - Accent6 19 4 2" xfId="16443" xr:uid="{00000000-0005-0000-0000-000032400000}"/>
    <cellStyle name="40% - Accent6 19 5" xfId="16444" xr:uid="{00000000-0005-0000-0000-000033400000}"/>
    <cellStyle name="40% - Accent6 19_draft transactions report_052009_rvsd" xfId="16445" xr:uid="{00000000-0005-0000-0000-000034400000}"/>
    <cellStyle name="40% - Accent6 2" xfId="16446" xr:uid="{00000000-0005-0000-0000-000035400000}"/>
    <cellStyle name="40% - Accent6 2 2" xfId="16447" xr:uid="{00000000-0005-0000-0000-000036400000}"/>
    <cellStyle name="40% - Accent6 2 2 2" xfId="16448" xr:uid="{00000000-0005-0000-0000-000037400000}"/>
    <cellStyle name="40% - Accent6 2 2 2 2" xfId="16449" xr:uid="{00000000-0005-0000-0000-000038400000}"/>
    <cellStyle name="40% - Accent6 2 2 2 2 2" xfId="16450" xr:uid="{00000000-0005-0000-0000-000039400000}"/>
    <cellStyle name="40% - Accent6 2 2 2 2 2 2" xfId="16451" xr:uid="{00000000-0005-0000-0000-00003A400000}"/>
    <cellStyle name="40% - Accent6 2 2 2 2 3" xfId="16452" xr:uid="{00000000-0005-0000-0000-00003B400000}"/>
    <cellStyle name="40% - Accent6 2 2 2 3" xfId="16453" xr:uid="{00000000-0005-0000-0000-00003C400000}"/>
    <cellStyle name="40% - Accent6 2 2 2 3 2" xfId="16454" xr:uid="{00000000-0005-0000-0000-00003D400000}"/>
    <cellStyle name="40% - Accent6 2 2 2 4" xfId="16455" xr:uid="{00000000-0005-0000-0000-00003E400000}"/>
    <cellStyle name="40% - Accent6 2 2 3" xfId="16456" xr:uid="{00000000-0005-0000-0000-00003F400000}"/>
    <cellStyle name="40% - Accent6 2 2 3 2" xfId="16457" xr:uid="{00000000-0005-0000-0000-000040400000}"/>
    <cellStyle name="40% - Accent6 2 2 3 2 2" xfId="16458" xr:uid="{00000000-0005-0000-0000-000041400000}"/>
    <cellStyle name="40% - Accent6 2 2 3 3" xfId="16459" xr:uid="{00000000-0005-0000-0000-000042400000}"/>
    <cellStyle name="40% - Accent6 2 2 4" xfId="16460" xr:uid="{00000000-0005-0000-0000-000043400000}"/>
    <cellStyle name="40% - Accent6 2 2 4 2" xfId="16461" xr:uid="{00000000-0005-0000-0000-000044400000}"/>
    <cellStyle name="40% - Accent6 2 2 5" xfId="16462" xr:uid="{00000000-0005-0000-0000-000045400000}"/>
    <cellStyle name="40% - Accent6 2 2_draft transactions report_052009_rvsd" xfId="16463" xr:uid="{00000000-0005-0000-0000-000046400000}"/>
    <cellStyle name="40% - Accent6 2 3" xfId="16464" xr:uid="{00000000-0005-0000-0000-000047400000}"/>
    <cellStyle name="40% - Accent6 2 3 2" xfId="16465" xr:uid="{00000000-0005-0000-0000-000048400000}"/>
    <cellStyle name="40% - Accent6 2 3 2 2" xfId="16466" xr:uid="{00000000-0005-0000-0000-000049400000}"/>
    <cellStyle name="40% - Accent6 2 3 2 2 2" xfId="16467" xr:uid="{00000000-0005-0000-0000-00004A400000}"/>
    <cellStyle name="40% - Accent6 2 3 2 3" xfId="16468" xr:uid="{00000000-0005-0000-0000-00004B400000}"/>
    <cellStyle name="40% - Accent6 2 3 3" xfId="16469" xr:uid="{00000000-0005-0000-0000-00004C400000}"/>
    <cellStyle name="40% - Accent6 2 3 3 2" xfId="16470" xr:uid="{00000000-0005-0000-0000-00004D400000}"/>
    <cellStyle name="40% - Accent6 2 3 4" xfId="16471" xr:uid="{00000000-0005-0000-0000-00004E400000}"/>
    <cellStyle name="40% - Accent6 2 4" xfId="16472" xr:uid="{00000000-0005-0000-0000-00004F400000}"/>
    <cellStyle name="40% - Accent6 2 4 2" xfId="16473" xr:uid="{00000000-0005-0000-0000-000050400000}"/>
    <cellStyle name="40% - Accent6 2 4 2 2" xfId="16474" xr:uid="{00000000-0005-0000-0000-000051400000}"/>
    <cellStyle name="40% - Accent6 2 4 3" xfId="16475" xr:uid="{00000000-0005-0000-0000-000052400000}"/>
    <cellStyle name="40% - Accent6 2 5" xfId="16476" xr:uid="{00000000-0005-0000-0000-000053400000}"/>
    <cellStyle name="40% - Accent6 2 5 2" xfId="16477" xr:uid="{00000000-0005-0000-0000-000054400000}"/>
    <cellStyle name="40% - Accent6 2 6" xfId="16478" xr:uid="{00000000-0005-0000-0000-000055400000}"/>
    <cellStyle name="40% - Accent6 2_draft transactions report_052009_rvsd" xfId="16479" xr:uid="{00000000-0005-0000-0000-000056400000}"/>
    <cellStyle name="40% - Accent6 20" xfId="16480" xr:uid="{00000000-0005-0000-0000-000057400000}"/>
    <cellStyle name="40% - Accent6 20 2" xfId="16481" xr:uid="{00000000-0005-0000-0000-000058400000}"/>
    <cellStyle name="40% - Accent6 20 2 2" xfId="16482" xr:uid="{00000000-0005-0000-0000-000059400000}"/>
    <cellStyle name="40% - Accent6 20 2 2 2" xfId="16483" xr:uid="{00000000-0005-0000-0000-00005A400000}"/>
    <cellStyle name="40% - Accent6 20 2 2 2 2" xfId="16484" xr:uid="{00000000-0005-0000-0000-00005B400000}"/>
    <cellStyle name="40% - Accent6 20 2 2 3" xfId="16485" xr:uid="{00000000-0005-0000-0000-00005C400000}"/>
    <cellStyle name="40% - Accent6 20 2 3" xfId="16486" xr:uid="{00000000-0005-0000-0000-00005D400000}"/>
    <cellStyle name="40% - Accent6 20 2 3 2" xfId="16487" xr:uid="{00000000-0005-0000-0000-00005E400000}"/>
    <cellStyle name="40% - Accent6 20 2 4" xfId="16488" xr:uid="{00000000-0005-0000-0000-00005F400000}"/>
    <cellStyle name="40% - Accent6 20 3" xfId="16489" xr:uid="{00000000-0005-0000-0000-000060400000}"/>
    <cellStyle name="40% - Accent6 20 3 2" xfId="16490" xr:uid="{00000000-0005-0000-0000-000061400000}"/>
    <cellStyle name="40% - Accent6 20 3 2 2" xfId="16491" xr:uid="{00000000-0005-0000-0000-000062400000}"/>
    <cellStyle name="40% - Accent6 20 3 3" xfId="16492" xr:uid="{00000000-0005-0000-0000-000063400000}"/>
    <cellStyle name="40% - Accent6 20 4" xfId="16493" xr:uid="{00000000-0005-0000-0000-000064400000}"/>
    <cellStyle name="40% - Accent6 20 4 2" xfId="16494" xr:uid="{00000000-0005-0000-0000-000065400000}"/>
    <cellStyle name="40% - Accent6 20 5" xfId="16495" xr:uid="{00000000-0005-0000-0000-000066400000}"/>
    <cellStyle name="40% - Accent6 20_draft transactions report_052009_rvsd" xfId="16496" xr:uid="{00000000-0005-0000-0000-000067400000}"/>
    <cellStyle name="40% - Accent6 21" xfId="16497" xr:uid="{00000000-0005-0000-0000-000068400000}"/>
    <cellStyle name="40% - Accent6 21 2" xfId="16498" xr:uid="{00000000-0005-0000-0000-000069400000}"/>
    <cellStyle name="40% - Accent6 21 2 2" xfId="16499" xr:uid="{00000000-0005-0000-0000-00006A400000}"/>
    <cellStyle name="40% - Accent6 21 2 2 2" xfId="16500" xr:uid="{00000000-0005-0000-0000-00006B400000}"/>
    <cellStyle name="40% - Accent6 21 2 2 2 2" xfId="16501" xr:uid="{00000000-0005-0000-0000-00006C400000}"/>
    <cellStyle name="40% - Accent6 21 2 2 3" xfId="16502" xr:uid="{00000000-0005-0000-0000-00006D400000}"/>
    <cellStyle name="40% - Accent6 21 2 3" xfId="16503" xr:uid="{00000000-0005-0000-0000-00006E400000}"/>
    <cellStyle name="40% - Accent6 21 2 3 2" xfId="16504" xr:uid="{00000000-0005-0000-0000-00006F400000}"/>
    <cellStyle name="40% - Accent6 21 2 4" xfId="16505" xr:uid="{00000000-0005-0000-0000-000070400000}"/>
    <cellStyle name="40% - Accent6 21 3" xfId="16506" xr:uid="{00000000-0005-0000-0000-000071400000}"/>
    <cellStyle name="40% - Accent6 21 3 2" xfId="16507" xr:uid="{00000000-0005-0000-0000-000072400000}"/>
    <cellStyle name="40% - Accent6 21 3 2 2" xfId="16508" xr:uid="{00000000-0005-0000-0000-000073400000}"/>
    <cellStyle name="40% - Accent6 21 3 3" xfId="16509" xr:uid="{00000000-0005-0000-0000-000074400000}"/>
    <cellStyle name="40% - Accent6 21 4" xfId="16510" xr:uid="{00000000-0005-0000-0000-000075400000}"/>
    <cellStyle name="40% - Accent6 21 4 2" xfId="16511" xr:uid="{00000000-0005-0000-0000-000076400000}"/>
    <cellStyle name="40% - Accent6 21 5" xfId="16512" xr:uid="{00000000-0005-0000-0000-000077400000}"/>
    <cellStyle name="40% - Accent6 21_draft transactions report_052009_rvsd" xfId="16513" xr:uid="{00000000-0005-0000-0000-000078400000}"/>
    <cellStyle name="40% - Accent6 22" xfId="16514" xr:uid="{00000000-0005-0000-0000-000079400000}"/>
    <cellStyle name="40% - Accent6 22 2" xfId="16515" xr:uid="{00000000-0005-0000-0000-00007A400000}"/>
    <cellStyle name="40% - Accent6 22 2 2" xfId="16516" xr:uid="{00000000-0005-0000-0000-00007B400000}"/>
    <cellStyle name="40% - Accent6 22 2 2 2" xfId="16517" xr:uid="{00000000-0005-0000-0000-00007C400000}"/>
    <cellStyle name="40% - Accent6 22 2 2 2 2" xfId="16518" xr:uid="{00000000-0005-0000-0000-00007D400000}"/>
    <cellStyle name="40% - Accent6 22 2 2 3" xfId="16519" xr:uid="{00000000-0005-0000-0000-00007E400000}"/>
    <cellStyle name="40% - Accent6 22 2 3" xfId="16520" xr:uid="{00000000-0005-0000-0000-00007F400000}"/>
    <cellStyle name="40% - Accent6 22 2 3 2" xfId="16521" xr:uid="{00000000-0005-0000-0000-000080400000}"/>
    <cellStyle name="40% - Accent6 22 2 4" xfId="16522" xr:uid="{00000000-0005-0000-0000-000081400000}"/>
    <cellStyle name="40% - Accent6 22 3" xfId="16523" xr:uid="{00000000-0005-0000-0000-000082400000}"/>
    <cellStyle name="40% - Accent6 22 3 2" xfId="16524" xr:uid="{00000000-0005-0000-0000-000083400000}"/>
    <cellStyle name="40% - Accent6 22 3 2 2" xfId="16525" xr:uid="{00000000-0005-0000-0000-000084400000}"/>
    <cellStyle name="40% - Accent6 22 3 3" xfId="16526" xr:uid="{00000000-0005-0000-0000-000085400000}"/>
    <cellStyle name="40% - Accent6 22 4" xfId="16527" xr:uid="{00000000-0005-0000-0000-000086400000}"/>
    <cellStyle name="40% - Accent6 22 4 2" xfId="16528" xr:uid="{00000000-0005-0000-0000-000087400000}"/>
    <cellStyle name="40% - Accent6 22 5" xfId="16529" xr:uid="{00000000-0005-0000-0000-000088400000}"/>
    <cellStyle name="40% - Accent6 22_draft transactions report_052009_rvsd" xfId="16530" xr:uid="{00000000-0005-0000-0000-000089400000}"/>
    <cellStyle name="40% - Accent6 23" xfId="16531" xr:uid="{00000000-0005-0000-0000-00008A400000}"/>
    <cellStyle name="40% - Accent6 23 2" xfId="16532" xr:uid="{00000000-0005-0000-0000-00008B400000}"/>
    <cellStyle name="40% - Accent6 23 2 2" xfId="16533" xr:uid="{00000000-0005-0000-0000-00008C400000}"/>
    <cellStyle name="40% - Accent6 23 2 2 2" xfId="16534" xr:uid="{00000000-0005-0000-0000-00008D400000}"/>
    <cellStyle name="40% - Accent6 23 2 2 2 2" xfId="16535" xr:uid="{00000000-0005-0000-0000-00008E400000}"/>
    <cellStyle name="40% - Accent6 23 2 2 3" xfId="16536" xr:uid="{00000000-0005-0000-0000-00008F400000}"/>
    <cellStyle name="40% - Accent6 23 2 3" xfId="16537" xr:uid="{00000000-0005-0000-0000-000090400000}"/>
    <cellStyle name="40% - Accent6 23 2 3 2" xfId="16538" xr:uid="{00000000-0005-0000-0000-000091400000}"/>
    <cellStyle name="40% - Accent6 23 2 4" xfId="16539" xr:uid="{00000000-0005-0000-0000-000092400000}"/>
    <cellStyle name="40% - Accent6 23 3" xfId="16540" xr:uid="{00000000-0005-0000-0000-000093400000}"/>
    <cellStyle name="40% - Accent6 23 3 2" xfId="16541" xr:uid="{00000000-0005-0000-0000-000094400000}"/>
    <cellStyle name="40% - Accent6 23 3 2 2" xfId="16542" xr:uid="{00000000-0005-0000-0000-000095400000}"/>
    <cellStyle name="40% - Accent6 23 3 3" xfId="16543" xr:uid="{00000000-0005-0000-0000-000096400000}"/>
    <cellStyle name="40% - Accent6 23 4" xfId="16544" xr:uid="{00000000-0005-0000-0000-000097400000}"/>
    <cellStyle name="40% - Accent6 23 4 2" xfId="16545" xr:uid="{00000000-0005-0000-0000-000098400000}"/>
    <cellStyle name="40% - Accent6 23 5" xfId="16546" xr:uid="{00000000-0005-0000-0000-000099400000}"/>
    <cellStyle name="40% - Accent6 23_draft transactions report_052009_rvsd" xfId="16547" xr:uid="{00000000-0005-0000-0000-00009A400000}"/>
    <cellStyle name="40% - Accent6 24" xfId="16548" xr:uid="{00000000-0005-0000-0000-00009B400000}"/>
    <cellStyle name="40% - Accent6 24 2" xfId="16549" xr:uid="{00000000-0005-0000-0000-00009C400000}"/>
    <cellStyle name="40% - Accent6 24 2 2" xfId="16550" xr:uid="{00000000-0005-0000-0000-00009D400000}"/>
    <cellStyle name="40% - Accent6 24 2 2 2" xfId="16551" xr:uid="{00000000-0005-0000-0000-00009E400000}"/>
    <cellStyle name="40% - Accent6 24 2 2 2 2" xfId="16552" xr:uid="{00000000-0005-0000-0000-00009F400000}"/>
    <cellStyle name="40% - Accent6 24 2 2 3" xfId="16553" xr:uid="{00000000-0005-0000-0000-0000A0400000}"/>
    <cellStyle name="40% - Accent6 24 2 3" xfId="16554" xr:uid="{00000000-0005-0000-0000-0000A1400000}"/>
    <cellStyle name="40% - Accent6 24 2 3 2" xfId="16555" xr:uid="{00000000-0005-0000-0000-0000A2400000}"/>
    <cellStyle name="40% - Accent6 24 2 4" xfId="16556" xr:uid="{00000000-0005-0000-0000-0000A3400000}"/>
    <cellStyle name="40% - Accent6 24 3" xfId="16557" xr:uid="{00000000-0005-0000-0000-0000A4400000}"/>
    <cellStyle name="40% - Accent6 24 3 2" xfId="16558" xr:uid="{00000000-0005-0000-0000-0000A5400000}"/>
    <cellStyle name="40% - Accent6 24 3 2 2" xfId="16559" xr:uid="{00000000-0005-0000-0000-0000A6400000}"/>
    <cellStyle name="40% - Accent6 24 3 3" xfId="16560" xr:uid="{00000000-0005-0000-0000-0000A7400000}"/>
    <cellStyle name="40% - Accent6 24 4" xfId="16561" xr:uid="{00000000-0005-0000-0000-0000A8400000}"/>
    <cellStyle name="40% - Accent6 24 4 2" xfId="16562" xr:uid="{00000000-0005-0000-0000-0000A9400000}"/>
    <cellStyle name="40% - Accent6 24 5" xfId="16563" xr:uid="{00000000-0005-0000-0000-0000AA400000}"/>
    <cellStyle name="40% - Accent6 24_draft transactions report_052009_rvsd" xfId="16564" xr:uid="{00000000-0005-0000-0000-0000AB400000}"/>
    <cellStyle name="40% - Accent6 25" xfId="16565" xr:uid="{00000000-0005-0000-0000-0000AC400000}"/>
    <cellStyle name="40% - Accent6 25 2" xfId="16566" xr:uid="{00000000-0005-0000-0000-0000AD400000}"/>
    <cellStyle name="40% - Accent6 25 2 2" xfId="16567" xr:uid="{00000000-0005-0000-0000-0000AE400000}"/>
    <cellStyle name="40% - Accent6 25 2 2 2" xfId="16568" xr:uid="{00000000-0005-0000-0000-0000AF400000}"/>
    <cellStyle name="40% - Accent6 25 2 2 2 2" xfId="16569" xr:uid="{00000000-0005-0000-0000-0000B0400000}"/>
    <cellStyle name="40% - Accent6 25 2 2 3" xfId="16570" xr:uid="{00000000-0005-0000-0000-0000B1400000}"/>
    <cellStyle name="40% - Accent6 25 2 3" xfId="16571" xr:uid="{00000000-0005-0000-0000-0000B2400000}"/>
    <cellStyle name="40% - Accent6 25 2 3 2" xfId="16572" xr:uid="{00000000-0005-0000-0000-0000B3400000}"/>
    <cellStyle name="40% - Accent6 25 2 4" xfId="16573" xr:uid="{00000000-0005-0000-0000-0000B4400000}"/>
    <cellStyle name="40% - Accent6 25 3" xfId="16574" xr:uid="{00000000-0005-0000-0000-0000B5400000}"/>
    <cellStyle name="40% - Accent6 25 3 2" xfId="16575" xr:uid="{00000000-0005-0000-0000-0000B6400000}"/>
    <cellStyle name="40% - Accent6 25 3 2 2" xfId="16576" xr:uid="{00000000-0005-0000-0000-0000B7400000}"/>
    <cellStyle name="40% - Accent6 25 3 3" xfId="16577" xr:uid="{00000000-0005-0000-0000-0000B8400000}"/>
    <cellStyle name="40% - Accent6 25 4" xfId="16578" xr:uid="{00000000-0005-0000-0000-0000B9400000}"/>
    <cellStyle name="40% - Accent6 25 4 2" xfId="16579" xr:uid="{00000000-0005-0000-0000-0000BA400000}"/>
    <cellStyle name="40% - Accent6 25 5" xfId="16580" xr:uid="{00000000-0005-0000-0000-0000BB400000}"/>
    <cellStyle name="40% - Accent6 25_draft transactions report_052009_rvsd" xfId="16581" xr:uid="{00000000-0005-0000-0000-0000BC400000}"/>
    <cellStyle name="40% - Accent6 26" xfId="16582" xr:uid="{00000000-0005-0000-0000-0000BD400000}"/>
    <cellStyle name="40% - Accent6 26 2" xfId="16583" xr:uid="{00000000-0005-0000-0000-0000BE400000}"/>
    <cellStyle name="40% - Accent6 26 2 2" xfId="16584" xr:uid="{00000000-0005-0000-0000-0000BF400000}"/>
    <cellStyle name="40% - Accent6 26 2 2 2" xfId="16585" xr:uid="{00000000-0005-0000-0000-0000C0400000}"/>
    <cellStyle name="40% - Accent6 26 2 2 2 2" xfId="16586" xr:uid="{00000000-0005-0000-0000-0000C1400000}"/>
    <cellStyle name="40% - Accent6 26 2 2 3" xfId="16587" xr:uid="{00000000-0005-0000-0000-0000C2400000}"/>
    <cellStyle name="40% - Accent6 26 2 3" xfId="16588" xr:uid="{00000000-0005-0000-0000-0000C3400000}"/>
    <cellStyle name="40% - Accent6 26 2 3 2" xfId="16589" xr:uid="{00000000-0005-0000-0000-0000C4400000}"/>
    <cellStyle name="40% - Accent6 26 2 4" xfId="16590" xr:uid="{00000000-0005-0000-0000-0000C5400000}"/>
    <cellStyle name="40% - Accent6 26 3" xfId="16591" xr:uid="{00000000-0005-0000-0000-0000C6400000}"/>
    <cellStyle name="40% - Accent6 26 3 2" xfId="16592" xr:uid="{00000000-0005-0000-0000-0000C7400000}"/>
    <cellStyle name="40% - Accent6 26 3 2 2" xfId="16593" xr:uid="{00000000-0005-0000-0000-0000C8400000}"/>
    <cellStyle name="40% - Accent6 26 3 3" xfId="16594" xr:uid="{00000000-0005-0000-0000-0000C9400000}"/>
    <cellStyle name="40% - Accent6 26 4" xfId="16595" xr:uid="{00000000-0005-0000-0000-0000CA400000}"/>
    <cellStyle name="40% - Accent6 26 4 2" xfId="16596" xr:uid="{00000000-0005-0000-0000-0000CB400000}"/>
    <cellStyle name="40% - Accent6 26 5" xfId="16597" xr:uid="{00000000-0005-0000-0000-0000CC400000}"/>
    <cellStyle name="40% - Accent6 26_draft transactions report_052009_rvsd" xfId="16598" xr:uid="{00000000-0005-0000-0000-0000CD400000}"/>
    <cellStyle name="40% - Accent6 27" xfId="16599" xr:uid="{00000000-0005-0000-0000-0000CE400000}"/>
    <cellStyle name="40% - Accent6 27 2" xfId="16600" xr:uid="{00000000-0005-0000-0000-0000CF400000}"/>
    <cellStyle name="40% - Accent6 27 2 2" xfId="16601" xr:uid="{00000000-0005-0000-0000-0000D0400000}"/>
    <cellStyle name="40% - Accent6 27 2 2 2" xfId="16602" xr:uid="{00000000-0005-0000-0000-0000D1400000}"/>
    <cellStyle name="40% - Accent6 27 2 2 2 2" xfId="16603" xr:uid="{00000000-0005-0000-0000-0000D2400000}"/>
    <cellStyle name="40% - Accent6 27 2 2 3" xfId="16604" xr:uid="{00000000-0005-0000-0000-0000D3400000}"/>
    <cellStyle name="40% - Accent6 27 2 3" xfId="16605" xr:uid="{00000000-0005-0000-0000-0000D4400000}"/>
    <cellStyle name="40% - Accent6 27 2 3 2" xfId="16606" xr:uid="{00000000-0005-0000-0000-0000D5400000}"/>
    <cellStyle name="40% - Accent6 27 2 4" xfId="16607" xr:uid="{00000000-0005-0000-0000-0000D6400000}"/>
    <cellStyle name="40% - Accent6 27 3" xfId="16608" xr:uid="{00000000-0005-0000-0000-0000D7400000}"/>
    <cellStyle name="40% - Accent6 27 3 2" xfId="16609" xr:uid="{00000000-0005-0000-0000-0000D8400000}"/>
    <cellStyle name="40% - Accent6 27 3 2 2" xfId="16610" xr:uid="{00000000-0005-0000-0000-0000D9400000}"/>
    <cellStyle name="40% - Accent6 27 3 3" xfId="16611" xr:uid="{00000000-0005-0000-0000-0000DA400000}"/>
    <cellStyle name="40% - Accent6 27 4" xfId="16612" xr:uid="{00000000-0005-0000-0000-0000DB400000}"/>
    <cellStyle name="40% - Accent6 27 4 2" xfId="16613" xr:uid="{00000000-0005-0000-0000-0000DC400000}"/>
    <cellStyle name="40% - Accent6 27 5" xfId="16614" xr:uid="{00000000-0005-0000-0000-0000DD400000}"/>
    <cellStyle name="40% - Accent6 27_draft transactions report_052009_rvsd" xfId="16615" xr:uid="{00000000-0005-0000-0000-0000DE400000}"/>
    <cellStyle name="40% - Accent6 28" xfId="16616" xr:uid="{00000000-0005-0000-0000-0000DF400000}"/>
    <cellStyle name="40% - Accent6 28 2" xfId="16617" xr:uid="{00000000-0005-0000-0000-0000E0400000}"/>
    <cellStyle name="40% - Accent6 28 2 2" xfId="16618" xr:uid="{00000000-0005-0000-0000-0000E1400000}"/>
    <cellStyle name="40% - Accent6 28 2 2 2" xfId="16619" xr:uid="{00000000-0005-0000-0000-0000E2400000}"/>
    <cellStyle name="40% - Accent6 28 2 2 2 2" xfId="16620" xr:uid="{00000000-0005-0000-0000-0000E3400000}"/>
    <cellStyle name="40% - Accent6 28 2 2 3" xfId="16621" xr:uid="{00000000-0005-0000-0000-0000E4400000}"/>
    <cellStyle name="40% - Accent6 28 2 3" xfId="16622" xr:uid="{00000000-0005-0000-0000-0000E5400000}"/>
    <cellStyle name="40% - Accent6 28 2 3 2" xfId="16623" xr:uid="{00000000-0005-0000-0000-0000E6400000}"/>
    <cellStyle name="40% - Accent6 28 2 4" xfId="16624" xr:uid="{00000000-0005-0000-0000-0000E7400000}"/>
    <cellStyle name="40% - Accent6 28 3" xfId="16625" xr:uid="{00000000-0005-0000-0000-0000E8400000}"/>
    <cellStyle name="40% - Accent6 28 3 2" xfId="16626" xr:uid="{00000000-0005-0000-0000-0000E9400000}"/>
    <cellStyle name="40% - Accent6 28 3 2 2" xfId="16627" xr:uid="{00000000-0005-0000-0000-0000EA400000}"/>
    <cellStyle name="40% - Accent6 28 3 3" xfId="16628" xr:uid="{00000000-0005-0000-0000-0000EB400000}"/>
    <cellStyle name="40% - Accent6 28 4" xfId="16629" xr:uid="{00000000-0005-0000-0000-0000EC400000}"/>
    <cellStyle name="40% - Accent6 28 4 2" xfId="16630" xr:uid="{00000000-0005-0000-0000-0000ED400000}"/>
    <cellStyle name="40% - Accent6 28 5" xfId="16631" xr:uid="{00000000-0005-0000-0000-0000EE400000}"/>
    <cellStyle name="40% - Accent6 28_draft transactions report_052009_rvsd" xfId="16632" xr:uid="{00000000-0005-0000-0000-0000EF400000}"/>
    <cellStyle name="40% - Accent6 29" xfId="16633" xr:uid="{00000000-0005-0000-0000-0000F0400000}"/>
    <cellStyle name="40% - Accent6 29 2" xfId="16634" xr:uid="{00000000-0005-0000-0000-0000F1400000}"/>
    <cellStyle name="40% - Accent6 29 2 2" xfId="16635" xr:uid="{00000000-0005-0000-0000-0000F2400000}"/>
    <cellStyle name="40% - Accent6 29 2 2 2" xfId="16636" xr:uid="{00000000-0005-0000-0000-0000F3400000}"/>
    <cellStyle name="40% - Accent6 29 2 2 2 2" xfId="16637" xr:uid="{00000000-0005-0000-0000-0000F4400000}"/>
    <cellStyle name="40% - Accent6 29 2 2 3" xfId="16638" xr:uid="{00000000-0005-0000-0000-0000F5400000}"/>
    <cellStyle name="40% - Accent6 29 2 3" xfId="16639" xr:uid="{00000000-0005-0000-0000-0000F6400000}"/>
    <cellStyle name="40% - Accent6 29 2 3 2" xfId="16640" xr:uid="{00000000-0005-0000-0000-0000F7400000}"/>
    <cellStyle name="40% - Accent6 29 2 4" xfId="16641" xr:uid="{00000000-0005-0000-0000-0000F8400000}"/>
    <cellStyle name="40% - Accent6 29 3" xfId="16642" xr:uid="{00000000-0005-0000-0000-0000F9400000}"/>
    <cellStyle name="40% - Accent6 29 3 2" xfId="16643" xr:uid="{00000000-0005-0000-0000-0000FA400000}"/>
    <cellStyle name="40% - Accent6 29 3 2 2" xfId="16644" xr:uid="{00000000-0005-0000-0000-0000FB400000}"/>
    <cellStyle name="40% - Accent6 29 3 3" xfId="16645" xr:uid="{00000000-0005-0000-0000-0000FC400000}"/>
    <cellStyle name="40% - Accent6 29 4" xfId="16646" xr:uid="{00000000-0005-0000-0000-0000FD400000}"/>
    <cellStyle name="40% - Accent6 29 4 2" xfId="16647" xr:uid="{00000000-0005-0000-0000-0000FE400000}"/>
    <cellStyle name="40% - Accent6 29 5" xfId="16648" xr:uid="{00000000-0005-0000-0000-0000FF400000}"/>
    <cellStyle name="40% - Accent6 29_draft transactions report_052009_rvsd" xfId="16649" xr:uid="{00000000-0005-0000-0000-000000410000}"/>
    <cellStyle name="40% - Accent6 3" xfId="16650" xr:uid="{00000000-0005-0000-0000-000001410000}"/>
    <cellStyle name="40% - Accent6 3 2" xfId="16651" xr:uid="{00000000-0005-0000-0000-000002410000}"/>
    <cellStyle name="40% - Accent6 3 2 2" xfId="16652" xr:uid="{00000000-0005-0000-0000-000003410000}"/>
    <cellStyle name="40% - Accent6 3 2 2 2" xfId="16653" xr:uid="{00000000-0005-0000-0000-000004410000}"/>
    <cellStyle name="40% - Accent6 3 2 2 2 2" xfId="16654" xr:uid="{00000000-0005-0000-0000-000005410000}"/>
    <cellStyle name="40% - Accent6 3 2 2 2 2 2" xfId="16655" xr:uid="{00000000-0005-0000-0000-000006410000}"/>
    <cellStyle name="40% - Accent6 3 2 2 2 3" xfId="16656" xr:uid="{00000000-0005-0000-0000-000007410000}"/>
    <cellStyle name="40% - Accent6 3 2 2 3" xfId="16657" xr:uid="{00000000-0005-0000-0000-000008410000}"/>
    <cellStyle name="40% - Accent6 3 2 2 3 2" xfId="16658" xr:uid="{00000000-0005-0000-0000-000009410000}"/>
    <cellStyle name="40% - Accent6 3 2 2 4" xfId="16659" xr:uid="{00000000-0005-0000-0000-00000A410000}"/>
    <cellStyle name="40% - Accent6 3 2 3" xfId="16660" xr:uid="{00000000-0005-0000-0000-00000B410000}"/>
    <cellStyle name="40% - Accent6 3 2 3 2" xfId="16661" xr:uid="{00000000-0005-0000-0000-00000C410000}"/>
    <cellStyle name="40% - Accent6 3 2 3 2 2" xfId="16662" xr:uid="{00000000-0005-0000-0000-00000D410000}"/>
    <cellStyle name="40% - Accent6 3 2 3 3" xfId="16663" xr:uid="{00000000-0005-0000-0000-00000E410000}"/>
    <cellStyle name="40% - Accent6 3 2 4" xfId="16664" xr:uid="{00000000-0005-0000-0000-00000F410000}"/>
    <cellStyle name="40% - Accent6 3 2 4 2" xfId="16665" xr:uid="{00000000-0005-0000-0000-000010410000}"/>
    <cellStyle name="40% - Accent6 3 2 5" xfId="16666" xr:uid="{00000000-0005-0000-0000-000011410000}"/>
    <cellStyle name="40% - Accent6 3 2_draft transactions report_052009_rvsd" xfId="16667" xr:uid="{00000000-0005-0000-0000-000012410000}"/>
    <cellStyle name="40% - Accent6 3 3" xfId="16668" xr:uid="{00000000-0005-0000-0000-000013410000}"/>
    <cellStyle name="40% - Accent6 3 3 2" xfId="16669" xr:uid="{00000000-0005-0000-0000-000014410000}"/>
    <cellStyle name="40% - Accent6 3 3 2 2" xfId="16670" xr:uid="{00000000-0005-0000-0000-000015410000}"/>
    <cellStyle name="40% - Accent6 3 3 2 2 2" xfId="16671" xr:uid="{00000000-0005-0000-0000-000016410000}"/>
    <cellStyle name="40% - Accent6 3 3 2 3" xfId="16672" xr:uid="{00000000-0005-0000-0000-000017410000}"/>
    <cellStyle name="40% - Accent6 3 3 3" xfId="16673" xr:uid="{00000000-0005-0000-0000-000018410000}"/>
    <cellStyle name="40% - Accent6 3 3 3 2" xfId="16674" xr:uid="{00000000-0005-0000-0000-000019410000}"/>
    <cellStyle name="40% - Accent6 3 3 4" xfId="16675" xr:uid="{00000000-0005-0000-0000-00001A410000}"/>
    <cellStyle name="40% - Accent6 3 4" xfId="16676" xr:uid="{00000000-0005-0000-0000-00001B410000}"/>
    <cellStyle name="40% - Accent6 3 4 2" xfId="16677" xr:uid="{00000000-0005-0000-0000-00001C410000}"/>
    <cellStyle name="40% - Accent6 3 4 2 2" xfId="16678" xr:uid="{00000000-0005-0000-0000-00001D410000}"/>
    <cellStyle name="40% - Accent6 3 4 3" xfId="16679" xr:uid="{00000000-0005-0000-0000-00001E410000}"/>
    <cellStyle name="40% - Accent6 3 5" xfId="16680" xr:uid="{00000000-0005-0000-0000-00001F410000}"/>
    <cellStyle name="40% - Accent6 3 5 2" xfId="16681" xr:uid="{00000000-0005-0000-0000-000020410000}"/>
    <cellStyle name="40% - Accent6 3 6" xfId="16682" xr:uid="{00000000-0005-0000-0000-000021410000}"/>
    <cellStyle name="40% - Accent6 3_draft transactions report_052009_rvsd" xfId="16683" xr:uid="{00000000-0005-0000-0000-000022410000}"/>
    <cellStyle name="40% - Accent6 30" xfId="16684" xr:uid="{00000000-0005-0000-0000-000023410000}"/>
    <cellStyle name="40% - Accent6 30 2" xfId="16685" xr:uid="{00000000-0005-0000-0000-000024410000}"/>
    <cellStyle name="40% - Accent6 30 2 2" xfId="16686" xr:uid="{00000000-0005-0000-0000-000025410000}"/>
    <cellStyle name="40% - Accent6 30 2 2 2" xfId="16687" xr:uid="{00000000-0005-0000-0000-000026410000}"/>
    <cellStyle name="40% - Accent6 30 2 2 2 2" xfId="16688" xr:uid="{00000000-0005-0000-0000-000027410000}"/>
    <cellStyle name="40% - Accent6 30 2 2 3" xfId="16689" xr:uid="{00000000-0005-0000-0000-000028410000}"/>
    <cellStyle name="40% - Accent6 30 2 3" xfId="16690" xr:uid="{00000000-0005-0000-0000-000029410000}"/>
    <cellStyle name="40% - Accent6 30 2 3 2" xfId="16691" xr:uid="{00000000-0005-0000-0000-00002A410000}"/>
    <cellStyle name="40% - Accent6 30 2 4" xfId="16692" xr:uid="{00000000-0005-0000-0000-00002B410000}"/>
    <cellStyle name="40% - Accent6 30 3" xfId="16693" xr:uid="{00000000-0005-0000-0000-00002C410000}"/>
    <cellStyle name="40% - Accent6 30 3 2" xfId="16694" xr:uid="{00000000-0005-0000-0000-00002D410000}"/>
    <cellStyle name="40% - Accent6 30 3 2 2" xfId="16695" xr:uid="{00000000-0005-0000-0000-00002E410000}"/>
    <cellStyle name="40% - Accent6 30 3 3" xfId="16696" xr:uid="{00000000-0005-0000-0000-00002F410000}"/>
    <cellStyle name="40% - Accent6 30 4" xfId="16697" xr:uid="{00000000-0005-0000-0000-000030410000}"/>
    <cellStyle name="40% - Accent6 30 4 2" xfId="16698" xr:uid="{00000000-0005-0000-0000-000031410000}"/>
    <cellStyle name="40% - Accent6 30 5" xfId="16699" xr:uid="{00000000-0005-0000-0000-000032410000}"/>
    <cellStyle name="40% - Accent6 30_draft transactions report_052009_rvsd" xfId="16700" xr:uid="{00000000-0005-0000-0000-000033410000}"/>
    <cellStyle name="40% - Accent6 31" xfId="16701" xr:uid="{00000000-0005-0000-0000-000034410000}"/>
    <cellStyle name="40% - Accent6 31 2" xfId="16702" xr:uid="{00000000-0005-0000-0000-000035410000}"/>
    <cellStyle name="40% - Accent6 31 2 2" xfId="16703" xr:uid="{00000000-0005-0000-0000-000036410000}"/>
    <cellStyle name="40% - Accent6 31 2 2 2" xfId="16704" xr:uid="{00000000-0005-0000-0000-000037410000}"/>
    <cellStyle name="40% - Accent6 31 2 2 2 2" xfId="16705" xr:uid="{00000000-0005-0000-0000-000038410000}"/>
    <cellStyle name="40% - Accent6 31 2 2 3" xfId="16706" xr:uid="{00000000-0005-0000-0000-000039410000}"/>
    <cellStyle name="40% - Accent6 31 2 3" xfId="16707" xr:uid="{00000000-0005-0000-0000-00003A410000}"/>
    <cellStyle name="40% - Accent6 31 2 3 2" xfId="16708" xr:uid="{00000000-0005-0000-0000-00003B410000}"/>
    <cellStyle name="40% - Accent6 31 2 4" xfId="16709" xr:uid="{00000000-0005-0000-0000-00003C410000}"/>
    <cellStyle name="40% - Accent6 31 3" xfId="16710" xr:uid="{00000000-0005-0000-0000-00003D410000}"/>
    <cellStyle name="40% - Accent6 31 3 2" xfId="16711" xr:uid="{00000000-0005-0000-0000-00003E410000}"/>
    <cellStyle name="40% - Accent6 31 3 2 2" xfId="16712" xr:uid="{00000000-0005-0000-0000-00003F410000}"/>
    <cellStyle name="40% - Accent6 31 3 3" xfId="16713" xr:uid="{00000000-0005-0000-0000-000040410000}"/>
    <cellStyle name="40% - Accent6 31 4" xfId="16714" xr:uid="{00000000-0005-0000-0000-000041410000}"/>
    <cellStyle name="40% - Accent6 31 4 2" xfId="16715" xr:uid="{00000000-0005-0000-0000-000042410000}"/>
    <cellStyle name="40% - Accent6 31 5" xfId="16716" xr:uid="{00000000-0005-0000-0000-000043410000}"/>
    <cellStyle name="40% - Accent6 31_draft transactions report_052009_rvsd" xfId="16717" xr:uid="{00000000-0005-0000-0000-000044410000}"/>
    <cellStyle name="40% - Accent6 32" xfId="16718" xr:uid="{00000000-0005-0000-0000-000045410000}"/>
    <cellStyle name="40% - Accent6 32 2" xfId="16719" xr:uid="{00000000-0005-0000-0000-000046410000}"/>
    <cellStyle name="40% - Accent6 32 2 2" xfId="16720" xr:uid="{00000000-0005-0000-0000-000047410000}"/>
    <cellStyle name="40% - Accent6 32 2 2 2" xfId="16721" xr:uid="{00000000-0005-0000-0000-000048410000}"/>
    <cellStyle name="40% - Accent6 32 2 2 2 2" xfId="16722" xr:uid="{00000000-0005-0000-0000-000049410000}"/>
    <cellStyle name="40% - Accent6 32 2 2 3" xfId="16723" xr:uid="{00000000-0005-0000-0000-00004A410000}"/>
    <cellStyle name="40% - Accent6 32 2 3" xfId="16724" xr:uid="{00000000-0005-0000-0000-00004B410000}"/>
    <cellStyle name="40% - Accent6 32 2 3 2" xfId="16725" xr:uid="{00000000-0005-0000-0000-00004C410000}"/>
    <cellStyle name="40% - Accent6 32 2 4" xfId="16726" xr:uid="{00000000-0005-0000-0000-00004D410000}"/>
    <cellStyle name="40% - Accent6 32 3" xfId="16727" xr:uid="{00000000-0005-0000-0000-00004E410000}"/>
    <cellStyle name="40% - Accent6 32 3 2" xfId="16728" xr:uid="{00000000-0005-0000-0000-00004F410000}"/>
    <cellStyle name="40% - Accent6 32 3 2 2" xfId="16729" xr:uid="{00000000-0005-0000-0000-000050410000}"/>
    <cellStyle name="40% - Accent6 32 3 3" xfId="16730" xr:uid="{00000000-0005-0000-0000-000051410000}"/>
    <cellStyle name="40% - Accent6 32 4" xfId="16731" xr:uid="{00000000-0005-0000-0000-000052410000}"/>
    <cellStyle name="40% - Accent6 32 4 2" xfId="16732" xr:uid="{00000000-0005-0000-0000-000053410000}"/>
    <cellStyle name="40% - Accent6 32 5" xfId="16733" xr:uid="{00000000-0005-0000-0000-000054410000}"/>
    <cellStyle name="40% - Accent6 32_draft transactions report_052009_rvsd" xfId="16734" xr:uid="{00000000-0005-0000-0000-000055410000}"/>
    <cellStyle name="40% - Accent6 33" xfId="16735" xr:uid="{00000000-0005-0000-0000-000056410000}"/>
    <cellStyle name="40% - Accent6 33 2" xfId="16736" xr:uid="{00000000-0005-0000-0000-000057410000}"/>
    <cellStyle name="40% - Accent6 33 2 2" xfId="16737" xr:uid="{00000000-0005-0000-0000-000058410000}"/>
    <cellStyle name="40% - Accent6 33 2 2 2" xfId="16738" xr:uid="{00000000-0005-0000-0000-000059410000}"/>
    <cellStyle name="40% - Accent6 33 2 3" xfId="16739" xr:uid="{00000000-0005-0000-0000-00005A410000}"/>
    <cellStyle name="40% - Accent6 33 3" xfId="16740" xr:uid="{00000000-0005-0000-0000-00005B410000}"/>
    <cellStyle name="40% - Accent6 33 3 2" xfId="16741" xr:uid="{00000000-0005-0000-0000-00005C410000}"/>
    <cellStyle name="40% - Accent6 33 4" xfId="16742" xr:uid="{00000000-0005-0000-0000-00005D410000}"/>
    <cellStyle name="40% - Accent6 34" xfId="16743" xr:uid="{00000000-0005-0000-0000-00005E410000}"/>
    <cellStyle name="40% - Accent6 34 2" xfId="16744" xr:uid="{00000000-0005-0000-0000-00005F410000}"/>
    <cellStyle name="40% - Accent6 34 2 2" xfId="16745" xr:uid="{00000000-0005-0000-0000-000060410000}"/>
    <cellStyle name="40% - Accent6 34 2 2 2" xfId="16746" xr:uid="{00000000-0005-0000-0000-000061410000}"/>
    <cellStyle name="40% - Accent6 34 2 3" xfId="16747" xr:uid="{00000000-0005-0000-0000-000062410000}"/>
    <cellStyle name="40% - Accent6 34 3" xfId="16748" xr:uid="{00000000-0005-0000-0000-000063410000}"/>
    <cellStyle name="40% - Accent6 34 3 2" xfId="16749" xr:uid="{00000000-0005-0000-0000-000064410000}"/>
    <cellStyle name="40% - Accent6 34 4" xfId="16750" xr:uid="{00000000-0005-0000-0000-000065410000}"/>
    <cellStyle name="40% - Accent6 35" xfId="16751" xr:uid="{00000000-0005-0000-0000-000066410000}"/>
    <cellStyle name="40% - Accent6 35 2" xfId="16752" xr:uid="{00000000-0005-0000-0000-000067410000}"/>
    <cellStyle name="40% - Accent6 35 2 2" xfId="16753" xr:uid="{00000000-0005-0000-0000-000068410000}"/>
    <cellStyle name="40% - Accent6 35 2 2 2" xfId="16754" xr:uid="{00000000-0005-0000-0000-000069410000}"/>
    <cellStyle name="40% - Accent6 35 2 3" xfId="16755" xr:uid="{00000000-0005-0000-0000-00006A410000}"/>
    <cellStyle name="40% - Accent6 35 3" xfId="16756" xr:uid="{00000000-0005-0000-0000-00006B410000}"/>
    <cellStyle name="40% - Accent6 35 3 2" xfId="16757" xr:uid="{00000000-0005-0000-0000-00006C410000}"/>
    <cellStyle name="40% - Accent6 35 4" xfId="16758" xr:uid="{00000000-0005-0000-0000-00006D410000}"/>
    <cellStyle name="40% - Accent6 36" xfId="16759" xr:uid="{00000000-0005-0000-0000-00006E410000}"/>
    <cellStyle name="40% - Accent6 36 2" xfId="16760" xr:uid="{00000000-0005-0000-0000-00006F410000}"/>
    <cellStyle name="40% - Accent6 36 2 2" xfId="16761" xr:uid="{00000000-0005-0000-0000-000070410000}"/>
    <cellStyle name="40% - Accent6 36 2 2 2" xfId="16762" xr:uid="{00000000-0005-0000-0000-000071410000}"/>
    <cellStyle name="40% - Accent6 36 2 3" xfId="16763" xr:uid="{00000000-0005-0000-0000-000072410000}"/>
    <cellStyle name="40% - Accent6 36 3" xfId="16764" xr:uid="{00000000-0005-0000-0000-000073410000}"/>
    <cellStyle name="40% - Accent6 36 3 2" xfId="16765" xr:uid="{00000000-0005-0000-0000-000074410000}"/>
    <cellStyle name="40% - Accent6 36 4" xfId="16766" xr:uid="{00000000-0005-0000-0000-000075410000}"/>
    <cellStyle name="40% - Accent6 37" xfId="16767" xr:uid="{00000000-0005-0000-0000-000076410000}"/>
    <cellStyle name="40% - Accent6 37 2" xfId="16768" xr:uid="{00000000-0005-0000-0000-000077410000}"/>
    <cellStyle name="40% - Accent6 37 2 2" xfId="16769" xr:uid="{00000000-0005-0000-0000-000078410000}"/>
    <cellStyle name="40% - Accent6 37 2 2 2" xfId="16770" xr:uid="{00000000-0005-0000-0000-000079410000}"/>
    <cellStyle name="40% - Accent6 37 2 3" xfId="16771" xr:uid="{00000000-0005-0000-0000-00007A410000}"/>
    <cellStyle name="40% - Accent6 37 3" xfId="16772" xr:uid="{00000000-0005-0000-0000-00007B410000}"/>
    <cellStyle name="40% - Accent6 37 3 2" xfId="16773" xr:uid="{00000000-0005-0000-0000-00007C410000}"/>
    <cellStyle name="40% - Accent6 37 4" xfId="16774" xr:uid="{00000000-0005-0000-0000-00007D410000}"/>
    <cellStyle name="40% - Accent6 38" xfId="16775" xr:uid="{00000000-0005-0000-0000-00007E410000}"/>
    <cellStyle name="40% - Accent6 38 2" xfId="16776" xr:uid="{00000000-0005-0000-0000-00007F410000}"/>
    <cellStyle name="40% - Accent6 38 2 2" xfId="16777" xr:uid="{00000000-0005-0000-0000-000080410000}"/>
    <cellStyle name="40% - Accent6 38 2 2 2" xfId="16778" xr:uid="{00000000-0005-0000-0000-000081410000}"/>
    <cellStyle name="40% - Accent6 38 2 3" xfId="16779" xr:uid="{00000000-0005-0000-0000-000082410000}"/>
    <cellStyle name="40% - Accent6 38 3" xfId="16780" xr:uid="{00000000-0005-0000-0000-000083410000}"/>
    <cellStyle name="40% - Accent6 38 3 2" xfId="16781" xr:uid="{00000000-0005-0000-0000-000084410000}"/>
    <cellStyle name="40% - Accent6 38 4" xfId="16782" xr:uid="{00000000-0005-0000-0000-000085410000}"/>
    <cellStyle name="40% - Accent6 39" xfId="16783" xr:uid="{00000000-0005-0000-0000-000086410000}"/>
    <cellStyle name="40% - Accent6 39 2" xfId="16784" xr:uid="{00000000-0005-0000-0000-000087410000}"/>
    <cellStyle name="40% - Accent6 39 2 2" xfId="16785" xr:uid="{00000000-0005-0000-0000-000088410000}"/>
    <cellStyle name="40% - Accent6 39 2 2 2" xfId="16786" xr:uid="{00000000-0005-0000-0000-000089410000}"/>
    <cellStyle name="40% - Accent6 39 2 3" xfId="16787" xr:uid="{00000000-0005-0000-0000-00008A410000}"/>
    <cellStyle name="40% - Accent6 39 3" xfId="16788" xr:uid="{00000000-0005-0000-0000-00008B410000}"/>
    <cellStyle name="40% - Accent6 39 3 2" xfId="16789" xr:uid="{00000000-0005-0000-0000-00008C410000}"/>
    <cellStyle name="40% - Accent6 39 4" xfId="16790" xr:uid="{00000000-0005-0000-0000-00008D410000}"/>
    <cellStyle name="40% - Accent6 4" xfId="16791" xr:uid="{00000000-0005-0000-0000-00008E410000}"/>
    <cellStyle name="40% - Accent6 4 2" xfId="16792" xr:uid="{00000000-0005-0000-0000-00008F410000}"/>
    <cellStyle name="40% - Accent6 4 2 2" xfId="16793" xr:uid="{00000000-0005-0000-0000-000090410000}"/>
    <cellStyle name="40% - Accent6 4 2 2 2" xfId="16794" xr:uid="{00000000-0005-0000-0000-000091410000}"/>
    <cellStyle name="40% - Accent6 4 2 2 2 2" xfId="16795" xr:uid="{00000000-0005-0000-0000-000092410000}"/>
    <cellStyle name="40% - Accent6 4 2 2 2 2 2" xfId="16796" xr:uid="{00000000-0005-0000-0000-000093410000}"/>
    <cellStyle name="40% - Accent6 4 2 2 2 3" xfId="16797" xr:uid="{00000000-0005-0000-0000-000094410000}"/>
    <cellStyle name="40% - Accent6 4 2 2 3" xfId="16798" xr:uid="{00000000-0005-0000-0000-000095410000}"/>
    <cellStyle name="40% - Accent6 4 2 2 3 2" xfId="16799" xr:uid="{00000000-0005-0000-0000-000096410000}"/>
    <cellStyle name="40% - Accent6 4 2 2 4" xfId="16800" xr:uid="{00000000-0005-0000-0000-000097410000}"/>
    <cellStyle name="40% - Accent6 4 2 3" xfId="16801" xr:uid="{00000000-0005-0000-0000-000098410000}"/>
    <cellStyle name="40% - Accent6 4 2 3 2" xfId="16802" xr:uid="{00000000-0005-0000-0000-000099410000}"/>
    <cellStyle name="40% - Accent6 4 2 3 2 2" xfId="16803" xr:uid="{00000000-0005-0000-0000-00009A410000}"/>
    <cellStyle name="40% - Accent6 4 2 3 3" xfId="16804" xr:uid="{00000000-0005-0000-0000-00009B410000}"/>
    <cellStyle name="40% - Accent6 4 2 4" xfId="16805" xr:uid="{00000000-0005-0000-0000-00009C410000}"/>
    <cellStyle name="40% - Accent6 4 2 4 2" xfId="16806" xr:uid="{00000000-0005-0000-0000-00009D410000}"/>
    <cellStyle name="40% - Accent6 4 2 5" xfId="16807" xr:uid="{00000000-0005-0000-0000-00009E410000}"/>
    <cellStyle name="40% - Accent6 4 2_draft transactions report_052009_rvsd" xfId="16808" xr:uid="{00000000-0005-0000-0000-00009F410000}"/>
    <cellStyle name="40% - Accent6 4 3" xfId="16809" xr:uid="{00000000-0005-0000-0000-0000A0410000}"/>
    <cellStyle name="40% - Accent6 4 3 2" xfId="16810" xr:uid="{00000000-0005-0000-0000-0000A1410000}"/>
    <cellStyle name="40% - Accent6 4 3 2 2" xfId="16811" xr:uid="{00000000-0005-0000-0000-0000A2410000}"/>
    <cellStyle name="40% - Accent6 4 3 2 2 2" xfId="16812" xr:uid="{00000000-0005-0000-0000-0000A3410000}"/>
    <cellStyle name="40% - Accent6 4 3 2 3" xfId="16813" xr:uid="{00000000-0005-0000-0000-0000A4410000}"/>
    <cellStyle name="40% - Accent6 4 3 3" xfId="16814" xr:uid="{00000000-0005-0000-0000-0000A5410000}"/>
    <cellStyle name="40% - Accent6 4 3 3 2" xfId="16815" xr:uid="{00000000-0005-0000-0000-0000A6410000}"/>
    <cellStyle name="40% - Accent6 4 3 4" xfId="16816" xr:uid="{00000000-0005-0000-0000-0000A7410000}"/>
    <cellStyle name="40% - Accent6 4 4" xfId="16817" xr:uid="{00000000-0005-0000-0000-0000A8410000}"/>
    <cellStyle name="40% - Accent6 4 4 2" xfId="16818" xr:uid="{00000000-0005-0000-0000-0000A9410000}"/>
    <cellStyle name="40% - Accent6 4 4 2 2" xfId="16819" xr:uid="{00000000-0005-0000-0000-0000AA410000}"/>
    <cellStyle name="40% - Accent6 4 4 3" xfId="16820" xr:uid="{00000000-0005-0000-0000-0000AB410000}"/>
    <cellStyle name="40% - Accent6 4 5" xfId="16821" xr:uid="{00000000-0005-0000-0000-0000AC410000}"/>
    <cellStyle name="40% - Accent6 4 5 2" xfId="16822" xr:uid="{00000000-0005-0000-0000-0000AD410000}"/>
    <cellStyle name="40% - Accent6 4 6" xfId="16823" xr:uid="{00000000-0005-0000-0000-0000AE410000}"/>
    <cellStyle name="40% - Accent6 4_draft transactions report_052009_rvsd" xfId="16824" xr:uid="{00000000-0005-0000-0000-0000AF410000}"/>
    <cellStyle name="40% - Accent6 40" xfId="16825" xr:uid="{00000000-0005-0000-0000-0000B0410000}"/>
    <cellStyle name="40% - Accent6 40 2" xfId="16826" xr:uid="{00000000-0005-0000-0000-0000B1410000}"/>
    <cellStyle name="40% - Accent6 40 2 2" xfId="16827" xr:uid="{00000000-0005-0000-0000-0000B2410000}"/>
    <cellStyle name="40% - Accent6 40 2 2 2" xfId="16828" xr:uid="{00000000-0005-0000-0000-0000B3410000}"/>
    <cellStyle name="40% - Accent6 40 2 3" xfId="16829" xr:uid="{00000000-0005-0000-0000-0000B4410000}"/>
    <cellStyle name="40% - Accent6 40 3" xfId="16830" xr:uid="{00000000-0005-0000-0000-0000B5410000}"/>
    <cellStyle name="40% - Accent6 40 3 2" xfId="16831" xr:uid="{00000000-0005-0000-0000-0000B6410000}"/>
    <cellStyle name="40% - Accent6 40 4" xfId="16832" xr:uid="{00000000-0005-0000-0000-0000B7410000}"/>
    <cellStyle name="40% - Accent6 41" xfId="16833" xr:uid="{00000000-0005-0000-0000-0000B8410000}"/>
    <cellStyle name="40% - Accent6 41 2" xfId="16834" xr:uid="{00000000-0005-0000-0000-0000B9410000}"/>
    <cellStyle name="40% - Accent6 41 2 2" xfId="16835" xr:uid="{00000000-0005-0000-0000-0000BA410000}"/>
    <cellStyle name="40% - Accent6 41 2 2 2" xfId="16836" xr:uid="{00000000-0005-0000-0000-0000BB410000}"/>
    <cellStyle name="40% - Accent6 41 2 3" xfId="16837" xr:uid="{00000000-0005-0000-0000-0000BC410000}"/>
    <cellStyle name="40% - Accent6 41 3" xfId="16838" xr:uid="{00000000-0005-0000-0000-0000BD410000}"/>
    <cellStyle name="40% - Accent6 41 3 2" xfId="16839" xr:uid="{00000000-0005-0000-0000-0000BE410000}"/>
    <cellStyle name="40% - Accent6 41 4" xfId="16840" xr:uid="{00000000-0005-0000-0000-0000BF410000}"/>
    <cellStyle name="40% - Accent6 42" xfId="16841" xr:uid="{00000000-0005-0000-0000-0000C0410000}"/>
    <cellStyle name="40% - Accent6 42 2" xfId="16842" xr:uid="{00000000-0005-0000-0000-0000C1410000}"/>
    <cellStyle name="40% - Accent6 42 2 2" xfId="16843" xr:uid="{00000000-0005-0000-0000-0000C2410000}"/>
    <cellStyle name="40% - Accent6 42 2 2 2" xfId="16844" xr:uid="{00000000-0005-0000-0000-0000C3410000}"/>
    <cellStyle name="40% - Accent6 42 2 3" xfId="16845" xr:uid="{00000000-0005-0000-0000-0000C4410000}"/>
    <cellStyle name="40% - Accent6 42 3" xfId="16846" xr:uid="{00000000-0005-0000-0000-0000C5410000}"/>
    <cellStyle name="40% - Accent6 42 3 2" xfId="16847" xr:uid="{00000000-0005-0000-0000-0000C6410000}"/>
    <cellStyle name="40% - Accent6 42 4" xfId="16848" xr:uid="{00000000-0005-0000-0000-0000C7410000}"/>
    <cellStyle name="40% - Accent6 43" xfId="16849" xr:uid="{00000000-0005-0000-0000-0000C8410000}"/>
    <cellStyle name="40% - Accent6 43 2" xfId="16850" xr:uid="{00000000-0005-0000-0000-0000C9410000}"/>
    <cellStyle name="40% - Accent6 43 2 2" xfId="16851" xr:uid="{00000000-0005-0000-0000-0000CA410000}"/>
    <cellStyle name="40% - Accent6 43 2 2 2" xfId="16852" xr:uid="{00000000-0005-0000-0000-0000CB410000}"/>
    <cellStyle name="40% - Accent6 43 2 3" xfId="16853" xr:uid="{00000000-0005-0000-0000-0000CC410000}"/>
    <cellStyle name="40% - Accent6 43 3" xfId="16854" xr:uid="{00000000-0005-0000-0000-0000CD410000}"/>
    <cellStyle name="40% - Accent6 43 3 2" xfId="16855" xr:uid="{00000000-0005-0000-0000-0000CE410000}"/>
    <cellStyle name="40% - Accent6 43 4" xfId="16856" xr:uid="{00000000-0005-0000-0000-0000CF410000}"/>
    <cellStyle name="40% - Accent6 44" xfId="16857" xr:uid="{00000000-0005-0000-0000-0000D0410000}"/>
    <cellStyle name="40% - Accent6 44 2" xfId="16858" xr:uid="{00000000-0005-0000-0000-0000D1410000}"/>
    <cellStyle name="40% - Accent6 44 2 2" xfId="16859" xr:uid="{00000000-0005-0000-0000-0000D2410000}"/>
    <cellStyle name="40% - Accent6 44 2 2 2" xfId="16860" xr:uid="{00000000-0005-0000-0000-0000D3410000}"/>
    <cellStyle name="40% - Accent6 44 2 3" xfId="16861" xr:uid="{00000000-0005-0000-0000-0000D4410000}"/>
    <cellStyle name="40% - Accent6 44 3" xfId="16862" xr:uid="{00000000-0005-0000-0000-0000D5410000}"/>
    <cellStyle name="40% - Accent6 44 3 2" xfId="16863" xr:uid="{00000000-0005-0000-0000-0000D6410000}"/>
    <cellStyle name="40% - Accent6 44 4" xfId="16864" xr:uid="{00000000-0005-0000-0000-0000D7410000}"/>
    <cellStyle name="40% - Accent6 45" xfId="16865" xr:uid="{00000000-0005-0000-0000-0000D8410000}"/>
    <cellStyle name="40% - Accent6 45 2" xfId="16866" xr:uid="{00000000-0005-0000-0000-0000D9410000}"/>
    <cellStyle name="40% - Accent6 45 2 2" xfId="16867" xr:uid="{00000000-0005-0000-0000-0000DA410000}"/>
    <cellStyle name="40% - Accent6 45 2 2 2" xfId="16868" xr:uid="{00000000-0005-0000-0000-0000DB410000}"/>
    <cellStyle name="40% - Accent6 45 2 3" xfId="16869" xr:uid="{00000000-0005-0000-0000-0000DC410000}"/>
    <cellStyle name="40% - Accent6 45 3" xfId="16870" xr:uid="{00000000-0005-0000-0000-0000DD410000}"/>
    <cellStyle name="40% - Accent6 45 3 2" xfId="16871" xr:uid="{00000000-0005-0000-0000-0000DE410000}"/>
    <cellStyle name="40% - Accent6 45 4" xfId="16872" xr:uid="{00000000-0005-0000-0000-0000DF410000}"/>
    <cellStyle name="40% - Accent6 46" xfId="16873" xr:uid="{00000000-0005-0000-0000-0000E0410000}"/>
    <cellStyle name="40% - Accent6 46 2" xfId="16874" xr:uid="{00000000-0005-0000-0000-0000E1410000}"/>
    <cellStyle name="40% - Accent6 46 2 2" xfId="16875" xr:uid="{00000000-0005-0000-0000-0000E2410000}"/>
    <cellStyle name="40% - Accent6 46 2 2 2" xfId="16876" xr:uid="{00000000-0005-0000-0000-0000E3410000}"/>
    <cellStyle name="40% - Accent6 46 2 3" xfId="16877" xr:uid="{00000000-0005-0000-0000-0000E4410000}"/>
    <cellStyle name="40% - Accent6 46 3" xfId="16878" xr:uid="{00000000-0005-0000-0000-0000E5410000}"/>
    <cellStyle name="40% - Accent6 46 3 2" xfId="16879" xr:uid="{00000000-0005-0000-0000-0000E6410000}"/>
    <cellStyle name="40% - Accent6 46 4" xfId="16880" xr:uid="{00000000-0005-0000-0000-0000E7410000}"/>
    <cellStyle name="40% - Accent6 47" xfId="16881" xr:uid="{00000000-0005-0000-0000-0000E8410000}"/>
    <cellStyle name="40% - Accent6 47 2" xfId="16882" xr:uid="{00000000-0005-0000-0000-0000E9410000}"/>
    <cellStyle name="40% - Accent6 47 2 2" xfId="16883" xr:uid="{00000000-0005-0000-0000-0000EA410000}"/>
    <cellStyle name="40% - Accent6 47 2 2 2" xfId="16884" xr:uid="{00000000-0005-0000-0000-0000EB410000}"/>
    <cellStyle name="40% - Accent6 47 2 3" xfId="16885" xr:uid="{00000000-0005-0000-0000-0000EC410000}"/>
    <cellStyle name="40% - Accent6 47 3" xfId="16886" xr:uid="{00000000-0005-0000-0000-0000ED410000}"/>
    <cellStyle name="40% - Accent6 47 3 2" xfId="16887" xr:uid="{00000000-0005-0000-0000-0000EE410000}"/>
    <cellStyle name="40% - Accent6 47 4" xfId="16888" xr:uid="{00000000-0005-0000-0000-0000EF410000}"/>
    <cellStyle name="40% - Accent6 48" xfId="16889" xr:uid="{00000000-0005-0000-0000-0000F0410000}"/>
    <cellStyle name="40% - Accent6 48 2" xfId="16890" xr:uid="{00000000-0005-0000-0000-0000F1410000}"/>
    <cellStyle name="40% - Accent6 48 2 2" xfId="16891" xr:uid="{00000000-0005-0000-0000-0000F2410000}"/>
    <cellStyle name="40% - Accent6 48 2 2 2" xfId="16892" xr:uid="{00000000-0005-0000-0000-0000F3410000}"/>
    <cellStyle name="40% - Accent6 48 2 3" xfId="16893" xr:uid="{00000000-0005-0000-0000-0000F4410000}"/>
    <cellStyle name="40% - Accent6 48 3" xfId="16894" xr:uid="{00000000-0005-0000-0000-0000F5410000}"/>
    <cellStyle name="40% - Accent6 48 3 2" xfId="16895" xr:uid="{00000000-0005-0000-0000-0000F6410000}"/>
    <cellStyle name="40% - Accent6 48 4" xfId="16896" xr:uid="{00000000-0005-0000-0000-0000F7410000}"/>
    <cellStyle name="40% - Accent6 49" xfId="16897" xr:uid="{00000000-0005-0000-0000-0000F8410000}"/>
    <cellStyle name="40% - Accent6 49 2" xfId="16898" xr:uid="{00000000-0005-0000-0000-0000F9410000}"/>
    <cellStyle name="40% - Accent6 49 2 2" xfId="16899" xr:uid="{00000000-0005-0000-0000-0000FA410000}"/>
    <cellStyle name="40% - Accent6 49 2 2 2" xfId="16900" xr:uid="{00000000-0005-0000-0000-0000FB410000}"/>
    <cellStyle name="40% - Accent6 49 2 3" xfId="16901" xr:uid="{00000000-0005-0000-0000-0000FC410000}"/>
    <cellStyle name="40% - Accent6 49 3" xfId="16902" xr:uid="{00000000-0005-0000-0000-0000FD410000}"/>
    <cellStyle name="40% - Accent6 49 3 2" xfId="16903" xr:uid="{00000000-0005-0000-0000-0000FE410000}"/>
    <cellStyle name="40% - Accent6 49 4" xfId="16904" xr:uid="{00000000-0005-0000-0000-0000FF410000}"/>
    <cellStyle name="40% - Accent6 5" xfId="16905" xr:uid="{00000000-0005-0000-0000-000000420000}"/>
    <cellStyle name="40% - Accent6 5 2" xfId="16906" xr:uid="{00000000-0005-0000-0000-000001420000}"/>
    <cellStyle name="40% - Accent6 5 2 2" xfId="16907" xr:uid="{00000000-0005-0000-0000-000002420000}"/>
    <cellStyle name="40% - Accent6 5 2 2 2" xfId="16908" xr:uid="{00000000-0005-0000-0000-000003420000}"/>
    <cellStyle name="40% - Accent6 5 2 2 2 2" xfId="16909" xr:uid="{00000000-0005-0000-0000-000004420000}"/>
    <cellStyle name="40% - Accent6 5 2 2 2 2 2" xfId="16910" xr:uid="{00000000-0005-0000-0000-000005420000}"/>
    <cellStyle name="40% - Accent6 5 2 2 2 3" xfId="16911" xr:uid="{00000000-0005-0000-0000-000006420000}"/>
    <cellStyle name="40% - Accent6 5 2 2 3" xfId="16912" xr:uid="{00000000-0005-0000-0000-000007420000}"/>
    <cellStyle name="40% - Accent6 5 2 2 3 2" xfId="16913" xr:uid="{00000000-0005-0000-0000-000008420000}"/>
    <cellStyle name="40% - Accent6 5 2 2 4" xfId="16914" xr:uid="{00000000-0005-0000-0000-000009420000}"/>
    <cellStyle name="40% - Accent6 5 2 3" xfId="16915" xr:uid="{00000000-0005-0000-0000-00000A420000}"/>
    <cellStyle name="40% - Accent6 5 2 3 2" xfId="16916" xr:uid="{00000000-0005-0000-0000-00000B420000}"/>
    <cellStyle name="40% - Accent6 5 2 3 2 2" xfId="16917" xr:uid="{00000000-0005-0000-0000-00000C420000}"/>
    <cellStyle name="40% - Accent6 5 2 3 3" xfId="16918" xr:uid="{00000000-0005-0000-0000-00000D420000}"/>
    <cellStyle name="40% - Accent6 5 2 4" xfId="16919" xr:uid="{00000000-0005-0000-0000-00000E420000}"/>
    <cellStyle name="40% - Accent6 5 2 4 2" xfId="16920" xr:uid="{00000000-0005-0000-0000-00000F420000}"/>
    <cellStyle name="40% - Accent6 5 2 5" xfId="16921" xr:uid="{00000000-0005-0000-0000-000010420000}"/>
    <cellStyle name="40% - Accent6 5 2_draft transactions report_052009_rvsd" xfId="16922" xr:uid="{00000000-0005-0000-0000-000011420000}"/>
    <cellStyle name="40% - Accent6 5 3" xfId="16923" xr:uid="{00000000-0005-0000-0000-000012420000}"/>
    <cellStyle name="40% - Accent6 5 3 2" xfId="16924" xr:uid="{00000000-0005-0000-0000-000013420000}"/>
    <cellStyle name="40% - Accent6 5 3 2 2" xfId="16925" xr:uid="{00000000-0005-0000-0000-000014420000}"/>
    <cellStyle name="40% - Accent6 5 3 2 2 2" xfId="16926" xr:uid="{00000000-0005-0000-0000-000015420000}"/>
    <cellStyle name="40% - Accent6 5 3 2 3" xfId="16927" xr:uid="{00000000-0005-0000-0000-000016420000}"/>
    <cellStyle name="40% - Accent6 5 3 3" xfId="16928" xr:uid="{00000000-0005-0000-0000-000017420000}"/>
    <cellStyle name="40% - Accent6 5 3 3 2" xfId="16929" xr:uid="{00000000-0005-0000-0000-000018420000}"/>
    <cellStyle name="40% - Accent6 5 3 4" xfId="16930" xr:uid="{00000000-0005-0000-0000-000019420000}"/>
    <cellStyle name="40% - Accent6 5 4" xfId="16931" xr:uid="{00000000-0005-0000-0000-00001A420000}"/>
    <cellStyle name="40% - Accent6 5 4 2" xfId="16932" xr:uid="{00000000-0005-0000-0000-00001B420000}"/>
    <cellStyle name="40% - Accent6 5 4 2 2" xfId="16933" xr:uid="{00000000-0005-0000-0000-00001C420000}"/>
    <cellStyle name="40% - Accent6 5 4 3" xfId="16934" xr:uid="{00000000-0005-0000-0000-00001D420000}"/>
    <cellStyle name="40% - Accent6 5 5" xfId="16935" xr:uid="{00000000-0005-0000-0000-00001E420000}"/>
    <cellStyle name="40% - Accent6 5 5 2" xfId="16936" xr:uid="{00000000-0005-0000-0000-00001F420000}"/>
    <cellStyle name="40% - Accent6 5 6" xfId="16937" xr:uid="{00000000-0005-0000-0000-000020420000}"/>
    <cellStyle name="40% - Accent6 5_draft transactions report_052009_rvsd" xfId="16938" xr:uid="{00000000-0005-0000-0000-000021420000}"/>
    <cellStyle name="40% - Accent6 50" xfId="16939" xr:uid="{00000000-0005-0000-0000-000022420000}"/>
    <cellStyle name="40% - Accent6 50 2" xfId="16940" xr:uid="{00000000-0005-0000-0000-000023420000}"/>
    <cellStyle name="40% - Accent6 50 2 2" xfId="16941" xr:uid="{00000000-0005-0000-0000-000024420000}"/>
    <cellStyle name="40% - Accent6 50 2 2 2" xfId="16942" xr:uid="{00000000-0005-0000-0000-000025420000}"/>
    <cellStyle name="40% - Accent6 50 2 3" xfId="16943" xr:uid="{00000000-0005-0000-0000-000026420000}"/>
    <cellStyle name="40% - Accent6 50 3" xfId="16944" xr:uid="{00000000-0005-0000-0000-000027420000}"/>
    <cellStyle name="40% - Accent6 50 3 2" xfId="16945" xr:uid="{00000000-0005-0000-0000-000028420000}"/>
    <cellStyle name="40% - Accent6 50 4" xfId="16946" xr:uid="{00000000-0005-0000-0000-000029420000}"/>
    <cellStyle name="40% - Accent6 51" xfId="16947" xr:uid="{00000000-0005-0000-0000-00002A420000}"/>
    <cellStyle name="40% - Accent6 51 2" xfId="16948" xr:uid="{00000000-0005-0000-0000-00002B420000}"/>
    <cellStyle name="40% - Accent6 51 2 2" xfId="16949" xr:uid="{00000000-0005-0000-0000-00002C420000}"/>
    <cellStyle name="40% - Accent6 51 2 2 2" xfId="16950" xr:uid="{00000000-0005-0000-0000-00002D420000}"/>
    <cellStyle name="40% - Accent6 51 2 3" xfId="16951" xr:uid="{00000000-0005-0000-0000-00002E420000}"/>
    <cellStyle name="40% - Accent6 51 3" xfId="16952" xr:uid="{00000000-0005-0000-0000-00002F420000}"/>
    <cellStyle name="40% - Accent6 51 3 2" xfId="16953" xr:uid="{00000000-0005-0000-0000-000030420000}"/>
    <cellStyle name="40% - Accent6 51 4" xfId="16954" xr:uid="{00000000-0005-0000-0000-000031420000}"/>
    <cellStyle name="40% - Accent6 52" xfId="16955" xr:uid="{00000000-0005-0000-0000-000032420000}"/>
    <cellStyle name="40% - Accent6 52 2" xfId="16956" xr:uid="{00000000-0005-0000-0000-000033420000}"/>
    <cellStyle name="40% - Accent6 52 2 2" xfId="16957" xr:uid="{00000000-0005-0000-0000-000034420000}"/>
    <cellStyle name="40% - Accent6 52 2 2 2" xfId="16958" xr:uid="{00000000-0005-0000-0000-000035420000}"/>
    <cellStyle name="40% - Accent6 52 2 3" xfId="16959" xr:uid="{00000000-0005-0000-0000-000036420000}"/>
    <cellStyle name="40% - Accent6 52 3" xfId="16960" xr:uid="{00000000-0005-0000-0000-000037420000}"/>
    <cellStyle name="40% - Accent6 52 3 2" xfId="16961" xr:uid="{00000000-0005-0000-0000-000038420000}"/>
    <cellStyle name="40% - Accent6 52 4" xfId="16962" xr:uid="{00000000-0005-0000-0000-000039420000}"/>
    <cellStyle name="40% - Accent6 53" xfId="16963" xr:uid="{00000000-0005-0000-0000-00003A420000}"/>
    <cellStyle name="40% - Accent6 53 2" xfId="16964" xr:uid="{00000000-0005-0000-0000-00003B420000}"/>
    <cellStyle name="40% - Accent6 53 2 2" xfId="16965" xr:uid="{00000000-0005-0000-0000-00003C420000}"/>
    <cellStyle name="40% - Accent6 53 2 2 2" xfId="16966" xr:uid="{00000000-0005-0000-0000-00003D420000}"/>
    <cellStyle name="40% - Accent6 53 2 3" xfId="16967" xr:uid="{00000000-0005-0000-0000-00003E420000}"/>
    <cellStyle name="40% - Accent6 53 3" xfId="16968" xr:uid="{00000000-0005-0000-0000-00003F420000}"/>
    <cellStyle name="40% - Accent6 53 3 2" xfId="16969" xr:uid="{00000000-0005-0000-0000-000040420000}"/>
    <cellStyle name="40% - Accent6 53 4" xfId="16970" xr:uid="{00000000-0005-0000-0000-000041420000}"/>
    <cellStyle name="40% - Accent6 54" xfId="16971" xr:uid="{00000000-0005-0000-0000-000042420000}"/>
    <cellStyle name="40% - Accent6 54 2" xfId="16972" xr:uid="{00000000-0005-0000-0000-000043420000}"/>
    <cellStyle name="40% - Accent6 54 2 2" xfId="16973" xr:uid="{00000000-0005-0000-0000-000044420000}"/>
    <cellStyle name="40% - Accent6 54 2 2 2" xfId="16974" xr:uid="{00000000-0005-0000-0000-000045420000}"/>
    <cellStyle name="40% - Accent6 54 2 3" xfId="16975" xr:uid="{00000000-0005-0000-0000-000046420000}"/>
    <cellStyle name="40% - Accent6 54 3" xfId="16976" xr:uid="{00000000-0005-0000-0000-000047420000}"/>
    <cellStyle name="40% - Accent6 54 3 2" xfId="16977" xr:uid="{00000000-0005-0000-0000-000048420000}"/>
    <cellStyle name="40% - Accent6 54 4" xfId="16978" xr:uid="{00000000-0005-0000-0000-000049420000}"/>
    <cellStyle name="40% - Accent6 55" xfId="16979" xr:uid="{00000000-0005-0000-0000-00004A420000}"/>
    <cellStyle name="40% - Accent6 55 2" xfId="16980" xr:uid="{00000000-0005-0000-0000-00004B420000}"/>
    <cellStyle name="40% - Accent6 55 2 2" xfId="16981" xr:uid="{00000000-0005-0000-0000-00004C420000}"/>
    <cellStyle name="40% - Accent6 55 2 2 2" xfId="16982" xr:uid="{00000000-0005-0000-0000-00004D420000}"/>
    <cellStyle name="40% - Accent6 55 2 3" xfId="16983" xr:uid="{00000000-0005-0000-0000-00004E420000}"/>
    <cellStyle name="40% - Accent6 55 3" xfId="16984" xr:uid="{00000000-0005-0000-0000-00004F420000}"/>
    <cellStyle name="40% - Accent6 55 3 2" xfId="16985" xr:uid="{00000000-0005-0000-0000-000050420000}"/>
    <cellStyle name="40% - Accent6 55 4" xfId="16986" xr:uid="{00000000-0005-0000-0000-000051420000}"/>
    <cellStyle name="40% - Accent6 56" xfId="16987" xr:uid="{00000000-0005-0000-0000-000052420000}"/>
    <cellStyle name="40% - Accent6 56 2" xfId="16988" xr:uid="{00000000-0005-0000-0000-000053420000}"/>
    <cellStyle name="40% - Accent6 56 2 2" xfId="16989" xr:uid="{00000000-0005-0000-0000-000054420000}"/>
    <cellStyle name="40% - Accent6 56 2 2 2" xfId="16990" xr:uid="{00000000-0005-0000-0000-000055420000}"/>
    <cellStyle name="40% - Accent6 56 2 3" xfId="16991" xr:uid="{00000000-0005-0000-0000-000056420000}"/>
    <cellStyle name="40% - Accent6 56 3" xfId="16992" xr:uid="{00000000-0005-0000-0000-000057420000}"/>
    <cellStyle name="40% - Accent6 56 3 2" xfId="16993" xr:uid="{00000000-0005-0000-0000-000058420000}"/>
    <cellStyle name="40% - Accent6 56 4" xfId="16994" xr:uid="{00000000-0005-0000-0000-000059420000}"/>
    <cellStyle name="40% - Accent6 57" xfId="16995" xr:uid="{00000000-0005-0000-0000-00005A420000}"/>
    <cellStyle name="40% - Accent6 57 2" xfId="16996" xr:uid="{00000000-0005-0000-0000-00005B420000}"/>
    <cellStyle name="40% - Accent6 57 2 2" xfId="16997" xr:uid="{00000000-0005-0000-0000-00005C420000}"/>
    <cellStyle name="40% - Accent6 57 2 2 2" xfId="16998" xr:uid="{00000000-0005-0000-0000-00005D420000}"/>
    <cellStyle name="40% - Accent6 57 2 3" xfId="16999" xr:uid="{00000000-0005-0000-0000-00005E420000}"/>
    <cellStyle name="40% - Accent6 57 3" xfId="17000" xr:uid="{00000000-0005-0000-0000-00005F420000}"/>
    <cellStyle name="40% - Accent6 57 3 2" xfId="17001" xr:uid="{00000000-0005-0000-0000-000060420000}"/>
    <cellStyle name="40% - Accent6 57 4" xfId="17002" xr:uid="{00000000-0005-0000-0000-000061420000}"/>
    <cellStyle name="40% - Accent6 58" xfId="17003" xr:uid="{00000000-0005-0000-0000-000062420000}"/>
    <cellStyle name="40% - Accent6 58 2" xfId="17004" xr:uid="{00000000-0005-0000-0000-000063420000}"/>
    <cellStyle name="40% - Accent6 58 2 2" xfId="17005" xr:uid="{00000000-0005-0000-0000-000064420000}"/>
    <cellStyle name="40% - Accent6 58 2 2 2" xfId="17006" xr:uid="{00000000-0005-0000-0000-000065420000}"/>
    <cellStyle name="40% - Accent6 58 2 3" xfId="17007" xr:uid="{00000000-0005-0000-0000-000066420000}"/>
    <cellStyle name="40% - Accent6 58 3" xfId="17008" xr:uid="{00000000-0005-0000-0000-000067420000}"/>
    <cellStyle name="40% - Accent6 58 3 2" xfId="17009" xr:uid="{00000000-0005-0000-0000-000068420000}"/>
    <cellStyle name="40% - Accent6 58 4" xfId="17010" xr:uid="{00000000-0005-0000-0000-000069420000}"/>
    <cellStyle name="40% - Accent6 59" xfId="17011" xr:uid="{00000000-0005-0000-0000-00006A420000}"/>
    <cellStyle name="40% - Accent6 59 2" xfId="17012" xr:uid="{00000000-0005-0000-0000-00006B420000}"/>
    <cellStyle name="40% - Accent6 59 2 2" xfId="17013" xr:uid="{00000000-0005-0000-0000-00006C420000}"/>
    <cellStyle name="40% - Accent6 59 2 2 2" xfId="17014" xr:uid="{00000000-0005-0000-0000-00006D420000}"/>
    <cellStyle name="40% - Accent6 59 2 3" xfId="17015" xr:uid="{00000000-0005-0000-0000-00006E420000}"/>
    <cellStyle name="40% - Accent6 59 3" xfId="17016" xr:uid="{00000000-0005-0000-0000-00006F420000}"/>
    <cellStyle name="40% - Accent6 59 3 2" xfId="17017" xr:uid="{00000000-0005-0000-0000-000070420000}"/>
    <cellStyle name="40% - Accent6 59 4" xfId="17018" xr:uid="{00000000-0005-0000-0000-000071420000}"/>
    <cellStyle name="40% - Accent6 6" xfId="17019" xr:uid="{00000000-0005-0000-0000-000072420000}"/>
    <cellStyle name="40% - Accent6 6 2" xfId="17020" xr:uid="{00000000-0005-0000-0000-000073420000}"/>
    <cellStyle name="40% - Accent6 6 2 2" xfId="17021" xr:uid="{00000000-0005-0000-0000-000074420000}"/>
    <cellStyle name="40% - Accent6 6 2 2 2" xfId="17022" xr:uid="{00000000-0005-0000-0000-000075420000}"/>
    <cellStyle name="40% - Accent6 6 2 2 2 2" xfId="17023" xr:uid="{00000000-0005-0000-0000-000076420000}"/>
    <cellStyle name="40% - Accent6 6 2 2 2 2 2" xfId="17024" xr:uid="{00000000-0005-0000-0000-000077420000}"/>
    <cellStyle name="40% - Accent6 6 2 2 2 3" xfId="17025" xr:uid="{00000000-0005-0000-0000-000078420000}"/>
    <cellStyle name="40% - Accent6 6 2 2 3" xfId="17026" xr:uid="{00000000-0005-0000-0000-000079420000}"/>
    <cellStyle name="40% - Accent6 6 2 2 3 2" xfId="17027" xr:uid="{00000000-0005-0000-0000-00007A420000}"/>
    <cellStyle name="40% - Accent6 6 2 2 4" xfId="17028" xr:uid="{00000000-0005-0000-0000-00007B420000}"/>
    <cellStyle name="40% - Accent6 6 2 3" xfId="17029" xr:uid="{00000000-0005-0000-0000-00007C420000}"/>
    <cellStyle name="40% - Accent6 6 2 3 2" xfId="17030" xr:uid="{00000000-0005-0000-0000-00007D420000}"/>
    <cellStyle name="40% - Accent6 6 2 3 2 2" xfId="17031" xr:uid="{00000000-0005-0000-0000-00007E420000}"/>
    <cellStyle name="40% - Accent6 6 2 3 3" xfId="17032" xr:uid="{00000000-0005-0000-0000-00007F420000}"/>
    <cellStyle name="40% - Accent6 6 2 4" xfId="17033" xr:uid="{00000000-0005-0000-0000-000080420000}"/>
    <cellStyle name="40% - Accent6 6 2 4 2" xfId="17034" xr:uid="{00000000-0005-0000-0000-000081420000}"/>
    <cellStyle name="40% - Accent6 6 2 5" xfId="17035" xr:uid="{00000000-0005-0000-0000-000082420000}"/>
    <cellStyle name="40% - Accent6 6 2_draft transactions report_052009_rvsd" xfId="17036" xr:uid="{00000000-0005-0000-0000-000083420000}"/>
    <cellStyle name="40% - Accent6 6 3" xfId="17037" xr:uid="{00000000-0005-0000-0000-000084420000}"/>
    <cellStyle name="40% - Accent6 6 3 2" xfId="17038" xr:uid="{00000000-0005-0000-0000-000085420000}"/>
    <cellStyle name="40% - Accent6 6 3 2 2" xfId="17039" xr:uid="{00000000-0005-0000-0000-000086420000}"/>
    <cellStyle name="40% - Accent6 6 3 2 2 2" xfId="17040" xr:uid="{00000000-0005-0000-0000-000087420000}"/>
    <cellStyle name="40% - Accent6 6 3 2 3" xfId="17041" xr:uid="{00000000-0005-0000-0000-000088420000}"/>
    <cellStyle name="40% - Accent6 6 3 3" xfId="17042" xr:uid="{00000000-0005-0000-0000-000089420000}"/>
    <cellStyle name="40% - Accent6 6 3 3 2" xfId="17043" xr:uid="{00000000-0005-0000-0000-00008A420000}"/>
    <cellStyle name="40% - Accent6 6 3 4" xfId="17044" xr:uid="{00000000-0005-0000-0000-00008B420000}"/>
    <cellStyle name="40% - Accent6 6 4" xfId="17045" xr:uid="{00000000-0005-0000-0000-00008C420000}"/>
    <cellStyle name="40% - Accent6 6 4 2" xfId="17046" xr:uid="{00000000-0005-0000-0000-00008D420000}"/>
    <cellStyle name="40% - Accent6 6 4 2 2" xfId="17047" xr:uid="{00000000-0005-0000-0000-00008E420000}"/>
    <cellStyle name="40% - Accent6 6 4 3" xfId="17048" xr:uid="{00000000-0005-0000-0000-00008F420000}"/>
    <cellStyle name="40% - Accent6 6 5" xfId="17049" xr:uid="{00000000-0005-0000-0000-000090420000}"/>
    <cellStyle name="40% - Accent6 6 5 2" xfId="17050" xr:uid="{00000000-0005-0000-0000-000091420000}"/>
    <cellStyle name="40% - Accent6 6 6" xfId="17051" xr:uid="{00000000-0005-0000-0000-000092420000}"/>
    <cellStyle name="40% - Accent6 6_draft transactions report_052009_rvsd" xfId="17052" xr:uid="{00000000-0005-0000-0000-000093420000}"/>
    <cellStyle name="40% - Accent6 60" xfId="17053" xr:uid="{00000000-0005-0000-0000-000094420000}"/>
    <cellStyle name="40% - Accent6 60 2" xfId="17054" xr:uid="{00000000-0005-0000-0000-000095420000}"/>
    <cellStyle name="40% - Accent6 60 2 2" xfId="17055" xr:uid="{00000000-0005-0000-0000-000096420000}"/>
    <cellStyle name="40% - Accent6 60 2 2 2" xfId="17056" xr:uid="{00000000-0005-0000-0000-000097420000}"/>
    <cellStyle name="40% - Accent6 60 2 3" xfId="17057" xr:uid="{00000000-0005-0000-0000-000098420000}"/>
    <cellStyle name="40% - Accent6 60 3" xfId="17058" xr:uid="{00000000-0005-0000-0000-000099420000}"/>
    <cellStyle name="40% - Accent6 60 3 2" xfId="17059" xr:uid="{00000000-0005-0000-0000-00009A420000}"/>
    <cellStyle name="40% - Accent6 60 4" xfId="17060" xr:uid="{00000000-0005-0000-0000-00009B420000}"/>
    <cellStyle name="40% - Accent6 61" xfId="17061" xr:uid="{00000000-0005-0000-0000-00009C420000}"/>
    <cellStyle name="40% - Accent6 61 2" xfId="17062" xr:uid="{00000000-0005-0000-0000-00009D420000}"/>
    <cellStyle name="40% - Accent6 61 2 2" xfId="17063" xr:uid="{00000000-0005-0000-0000-00009E420000}"/>
    <cellStyle name="40% - Accent6 61 2 2 2" xfId="17064" xr:uid="{00000000-0005-0000-0000-00009F420000}"/>
    <cellStyle name="40% - Accent6 61 2 3" xfId="17065" xr:uid="{00000000-0005-0000-0000-0000A0420000}"/>
    <cellStyle name="40% - Accent6 61 3" xfId="17066" xr:uid="{00000000-0005-0000-0000-0000A1420000}"/>
    <cellStyle name="40% - Accent6 61 3 2" xfId="17067" xr:uid="{00000000-0005-0000-0000-0000A2420000}"/>
    <cellStyle name="40% - Accent6 61 4" xfId="17068" xr:uid="{00000000-0005-0000-0000-0000A3420000}"/>
    <cellStyle name="40% - Accent6 62" xfId="17069" xr:uid="{00000000-0005-0000-0000-0000A4420000}"/>
    <cellStyle name="40% - Accent6 62 2" xfId="17070" xr:uid="{00000000-0005-0000-0000-0000A5420000}"/>
    <cellStyle name="40% - Accent6 62 2 2" xfId="17071" xr:uid="{00000000-0005-0000-0000-0000A6420000}"/>
    <cellStyle name="40% - Accent6 62 2 2 2" xfId="17072" xr:uid="{00000000-0005-0000-0000-0000A7420000}"/>
    <cellStyle name="40% - Accent6 62 2 3" xfId="17073" xr:uid="{00000000-0005-0000-0000-0000A8420000}"/>
    <cellStyle name="40% - Accent6 62 3" xfId="17074" xr:uid="{00000000-0005-0000-0000-0000A9420000}"/>
    <cellStyle name="40% - Accent6 62 3 2" xfId="17075" xr:uid="{00000000-0005-0000-0000-0000AA420000}"/>
    <cellStyle name="40% - Accent6 62 4" xfId="17076" xr:uid="{00000000-0005-0000-0000-0000AB420000}"/>
    <cellStyle name="40% - Accent6 63" xfId="17077" xr:uid="{00000000-0005-0000-0000-0000AC420000}"/>
    <cellStyle name="40% - Accent6 63 2" xfId="17078" xr:uid="{00000000-0005-0000-0000-0000AD420000}"/>
    <cellStyle name="40% - Accent6 63 2 2" xfId="17079" xr:uid="{00000000-0005-0000-0000-0000AE420000}"/>
    <cellStyle name="40% - Accent6 63 2 2 2" xfId="17080" xr:uid="{00000000-0005-0000-0000-0000AF420000}"/>
    <cellStyle name="40% - Accent6 63 2 3" xfId="17081" xr:uid="{00000000-0005-0000-0000-0000B0420000}"/>
    <cellStyle name="40% - Accent6 63 3" xfId="17082" xr:uid="{00000000-0005-0000-0000-0000B1420000}"/>
    <cellStyle name="40% - Accent6 63 3 2" xfId="17083" xr:uid="{00000000-0005-0000-0000-0000B2420000}"/>
    <cellStyle name="40% - Accent6 63 4" xfId="17084" xr:uid="{00000000-0005-0000-0000-0000B3420000}"/>
    <cellStyle name="40% - Accent6 64" xfId="17085" xr:uid="{00000000-0005-0000-0000-0000B4420000}"/>
    <cellStyle name="40% - Accent6 64 2" xfId="17086" xr:uid="{00000000-0005-0000-0000-0000B5420000}"/>
    <cellStyle name="40% - Accent6 64 2 2" xfId="17087" xr:uid="{00000000-0005-0000-0000-0000B6420000}"/>
    <cellStyle name="40% - Accent6 64 2 2 2" xfId="17088" xr:uid="{00000000-0005-0000-0000-0000B7420000}"/>
    <cellStyle name="40% - Accent6 64 2 3" xfId="17089" xr:uid="{00000000-0005-0000-0000-0000B8420000}"/>
    <cellStyle name="40% - Accent6 64 3" xfId="17090" xr:uid="{00000000-0005-0000-0000-0000B9420000}"/>
    <cellStyle name="40% - Accent6 64 3 2" xfId="17091" xr:uid="{00000000-0005-0000-0000-0000BA420000}"/>
    <cellStyle name="40% - Accent6 64 4" xfId="17092" xr:uid="{00000000-0005-0000-0000-0000BB420000}"/>
    <cellStyle name="40% - Accent6 65" xfId="17093" xr:uid="{00000000-0005-0000-0000-0000BC420000}"/>
    <cellStyle name="40% - Accent6 65 2" xfId="17094" xr:uid="{00000000-0005-0000-0000-0000BD420000}"/>
    <cellStyle name="40% - Accent6 65 2 2" xfId="17095" xr:uid="{00000000-0005-0000-0000-0000BE420000}"/>
    <cellStyle name="40% - Accent6 65 2 2 2" xfId="17096" xr:uid="{00000000-0005-0000-0000-0000BF420000}"/>
    <cellStyle name="40% - Accent6 65 2 3" xfId="17097" xr:uid="{00000000-0005-0000-0000-0000C0420000}"/>
    <cellStyle name="40% - Accent6 65 3" xfId="17098" xr:uid="{00000000-0005-0000-0000-0000C1420000}"/>
    <cellStyle name="40% - Accent6 65 3 2" xfId="17099" xr:uid="{00000000-0005-0000-0000-0000C2420000}"/>
    <cellStyle name="40% - Accent6 65 4" xfId="17100" xr:uid="{00000000-0005-0000-0000-0000C3420000}"/>
    <cellStyle name="40% - Accent6 66" xfId="17101" xr:uid="{00000000-0005-0000-0000-0000C4420000}"/>
    <cellStyle name="40% - Accent6 66 2" xfId="17102" xr:uid="{00000000-0005-0000-0000-0000C5420000}"/>
    <cellStyle name="40% - Accent6 66 2 2" xfId="17103" xr:uid="{00000000-0005-0000-0000-0000C6420000}"/>
    <cellStyle name="40% - Accent6 66 2 2 2" xfId="17104" xr:uid="{00000000-0005-0000-0000-0000C7420000}"/>
    <cellStyle name="40% - Accent6 66 2 3" xfId="17105" xr:uid="{00000000-0005-0000-0000-0000C8420000}"/>
    <cellStyle name="40% - Accent6 66 3" xfId="17106" xr:uid="{00000000-0005-0000-0000-0000C9420000}"/>
    <cellStyle name="40% - Accent6 66 3 2" xfId="17107" xr:uid="{00000000-0005-0000-0000-0000CA420000}"/>
    <cellStyle name="40% - Accent6 66 4" xfId="17108" xr:uid="{00000000-0005-0000-0000-0000CB420000}"/>
    <cellStyle name="40% - Accent6 67" xfId="17109" xr:uid="{00000000-0005-0000-0000-0000CC420000}"/>
    <cellStyle name="40% - Accent6 67 2" xfId="17110" xr:uid="{00000000-0005-0000-0000-0000CD420000}"/>
    <cellStyle name="40% - Accent6 67 2 2" xfId="17111" xr:uid="{00000000-0005-0000-0000-0000CE420000}"/>
    <cellStyle name="40% - Accent6 67 2 2 2" xfId="17112" xr:uid="{00000000-0005-0000-0000-0000CF420000}"/>
    <cellStyle name="40% - Accent6 67 2 3" xfId="17113" xr:uid="{00000000-0005-0000-0000-0000D0420000}"/>
    <cellStyle name="40% - Accent6 67 3" xfId="17114" xr:uid="{00000000-0005-0000-0000-0000D1420000}"/>
    <cellStyle name="40% - Accent6 67 3 2" xfId="17115" xr:uid="{00000000-0005-0000-0000-0000D2420000}"/>
    <cellStyle name="40% - Accent6 67 4" xfId="17116" xr:uid="{00000000-0005-0000-0000-0000D3420000}"/>
    <cellStyle name="40% - Accent6 68" xfId="17117" xr:uid="{00000000-0005-0000-0000-0000D4420000}"/>
    <cellStyle name="40% - Accent6 68 2" xfId="17118" xr:uid="{00000000-0005-0000-0000-0000D5420000}"/>
    <cellStyle name="40% - Accent6 68 2 2" xfId="17119" xr:uid="{00000000-0005-0000-0000-0000D6420000}"/>
    <cellStyle name="40% - Accent6 68 2 2 2" xfId="17120" xr:uid="{00000000-0005-0000-0000-0000D7420000}"/>
    <cellStyle name="40% - Accent6 68 2 3" xfId="17121" xr:uid="{00000000-0005-0000-0000-0000D8420000}"/>
    <cellStyle name="40% - Accent6 68 3" xfId="17122" xr:uid="{00000000-0005-0000-0000-0000D9420000}"/>
    <cellStyle name="40% - Accent6 68 3 2" xfId="17123" xr:uid="{00000000-0005-0000-0000-0000DA420000}"/>
    <cellStyle name="40% - Accent6 68 4" xfId="17124" xr:uid="{00000000-0005-0000-0000-0000DB420000}"/>
    <cellStyle name="40% - Accent6 69" xfId="17125" xr:uid="{00000000-0005-0000-0000-0000DC420000}"/>
    <cellStyle name="40% - Accent6 69 2" xfId="17126" xr:uid="{00000000-0005-0000-0000-0000DD420000}"/>
    <cellStyle name="40% - Accent6 69 2 2" xfId="17127" xr:uid="{00000000-0005-0000-0000-0000DE420000}"/>
    <cellStyle name="40% - Accent6 69 2 2 2" xfId="17128" xr:uid="{00000000-0005-0000-0000-0000DF420000}"/>
    <cellStyle name="40% - Accent6 69 2 3" xfId="17129" xr:uid="{00000000-0005-0000-0000-0000E0420000}"/>
    <cellStyle name="40% - Accent6 69 3" xfId="17130" xr:uid="{00000000-0005-0000-0000-0000E1420000}"/>
    <cellStyle name="40% - Accent6 69 3 2" xfId="17131" xr:uid="{00000000-0005-0000-0000-0000E2420000}"/>
    <cellStyle name="40% - Accent6 69 4" xfId="17132" xr:uid="{00000000-0005-0000-0000-0000E3420000}"/>
    <cellStyle name="40% - Accent6 7" xfId="17133" xr:uid="{00000000-0005-0000-0000-0000E4420000}"/>
    <cellStyle name="40% - Accent6 7 2" xfId="17134" xr:uid="{00000000-0005-0000-0000-0000E5420000}"/>
    <cellStyle name="40% - Accent6 7 2 2" xfId="17135" xr:uid="{00000000-0005-0000-0000-0000E6420000}"/>
    <cellStyle name="40% - Accent6 7 2 2 2" xfId="17136" xr:uid="{00000000-0005-0000-0000-0000E7420000}"/>
    <cellStyle name="40% - Accent6 7 2 2 2 2" xfId="17137" xr:uid="{00000000-0005-0000-0000-0000E8420000}"/>
    <cellStyle name="40% - Accent6 7 2 2 2 2 2" xfId="17138" xr:uid="{00000000-0005-0000-0000-0000E9420000}"/>
    <cellStyle name="40% - Accent6 7 2 2 2 3" xfId="17139" xr:uid="{00000000-0005-0000-0000-0000EA420000}"/>
    <cellStyle name="40% - Accent6 7 2 2 3" xfId="17140" xr:uid="{00000000-0005-0000-0000-0000EB420000}"/>
    <cellStyle name="40% - Accent6 7 2 2 3 2" xfId="17141" xr:uid="{00000000-0005-0000-0000-0000EC420000}"/>
    <cellStyle name="40% - Accent6 7 2 2 4" xfId="17142" xr:uid="{00000000-0005-0000-0000-0000ED420000}"/>
    <cellStyle name="40% - Accent6 7 2 3" xfId="17143" xr:uid="{00000000-0005-0000-0000-0000EE420000}"/>
    <cellStyle name="40% - Accent6 7 2 3 2" xfId="17144" xr:uid="{00000000-0005-0000-0000-0000EF420000}"/>
    <cellStyle name="40% - Accent6 7 2 3 2 2" xfId="17145" xr:uid="{00000000-0005-0000-0000-0000F0420000}"/>
    <cellStyle name="40% - Accent6 7 2 3 3" xfId="17146" xr:uid="{00000000-0005-0000-0000-0000F1420000}"/>
    <cellStyle name="40% - Accent6 7 2 4" xfId="17147" xr:uid="{00000000-0005-0000-0000-0000F2420000}"/>
    <cellStyle name="40% - Accent6 7 2 4 2" xfId="17148" xr:uid="{00000000-0005-0000-0000-0000F3420000}"/>
    <cellStyle name="40% - Accent6 7 2 5" xfId="17149" xr:uid="{00000000-0005-0000-0000-0000F4420000}"/>
    <cellStyle name="40% - Accent6 7 2_draft transactions report_052009_rvsd" xfId="17150" xr:uid="{00000000-0005-0000-0000-0000F5420000}"/>
    <cellStyle name="40% - Accent6 7 3" xfId="17151" xr:uid="{00000000-0005-0000-0000-0000F6420000}"/>
    <cellStyle name="40% - Accent6 7 3 2" xfId="17152" xr:uid="{00000000-0005-0000-0000-0000F7420000}"/>
    <cellStyle name="40% - Accent6 7 3 2 2" xfId="17153" xr:uid="{00000000-0005-0000-0000-0000F8420000}"/>
    <cellStyle name="40% - Accent6 7 3 2 2 2" xfId="17154" xr:uid="{00000000-0005-0000-0000-0000F9420000}"/>
    <cellStyle name="40% - Accent6 7 3 2 3" xfId="17155" xr:uid="{00000000-0005-0000-0000-0000FA420000}"/>
    <cellStyle name="40% - Accent6 7 3 3" xfId="17156" xr:uid="{00000000-0005-0000-0000-0000FB420000}"/>
    <cellStyle name="40% - Accent6 7 3 3 2" xfId="17157" xr:uid="{00000000-0005-0000-0000-0000FC420000}"/>
    <cellStyle name="40% - Accent6 7 3 4" xfId="17158" xr:uid="{00000000-0005-0000-0000-0000FD420000}"/>
    <cellStyle name="40% - Accent6 7 4" xfId="17159" xr:uid="{00000000-0005-0000-0000-0000FE420000}"/>
    <cellStyle name="40% - Accent6 7 4 2" xfId="17160" xr:uid="{00000000-0005-0000-0000-0000FF420000}"/>
    <cellStyle name="40% - Accent6 7 4 2 2" xfId="17161" xr:uid="{00000000-0005-0000-0000-000000430000}"/>
    <cellStyle name="40% - Accent6 7 4 3" xfId="17162" xr:uid="{00000000-0005-0000-0000-000001430000}"/>
    <cellStyle name="40% - Accent6 7 5" xfId="17163" xr:uid="{00000000-0005-0000-0000-000002430000}"/>
    <cellStyle name="40% - Accent6 7 5 2" xfId="17164" xr:uid="{00000000-0005-0000-0000-000003430000}"/>
    <cellStyle name="40% - Accent6 7 6" xfId="17165" xr:uid="{00000000-0005-0000-0000-000004430000}"/>
    <cellStyle name="40% - Accent6 7_draft transactions report_052009_rvsd" xfId="17166" xr:uid="{00000000-0005-0000-0000-000005430000}"/>
    <cellStyle name="40% - Accent6 70" xfId="17167" xr:uid="{00000000-0005-0000-0000-000006430000}"/>
    <cellStyle name="40% - Accent6 70 2" xfId="17168" xr:uid="{00000000-0005-0000-0000-000007430000}"/>
    <cellStyle name="40% - Accent6 70 2 2" xfId="17169" xr:uid="{00000000-0005-0000-0000-000008430000}"/>
    <cellStyle name="40% - Accent6 70 2 2 2" xfId="17170" xr:uid="{00000000-0005-0000-0000-000009430000}"/>
    <cellStyle name="40% - Accent6 70 2 3" xfId="17171" xr:uid="{00000000-0005-0000-0000-00000A430000}"/>
    <cellStyle name="40% - Accent6 70 3" xfId="17172" xr:uid="{00000000-0005-0000-0000-00000B430000}"/>
    <cellStyle name="40% - Accent6 70 3 2" xfId="17173" xr:uid="{00000000-0005-0000-0000-00000C430000}"/>
    <cellStyle name="40% - Accent6 70 4" xfId="17174" xr:uid="{00000000-0005-0000-0000-00000D430000}"/>
    <cellStyle name="40% - Accent6 71" xfId="17175" xr:uid="{00000000-0005-0000-0000-00000E430000}"/>
    <cellStyle name="40% - Accent6 71 2" xfId="17176" xr:uid="{00000000-0005-0000-0000-00000F430000}"/>
    <cellStyle name="40% - Accent6 71 2 2" xfId="17177" xr:uid="{00000000-0005-0000-0000-000010430000}"/>
    <cellStyle name="40% - Accent6 71 2 2 2" xfId="17178" xr:uid="{00000000-0005-0000-0000-000011430000}"/>
    <cellStyle name="40% - Accent6 71 2 3" xfId="17179" xr:uid="{00000000-0005-0000-0000-000012430000}"/>
    <cellStyle name="40% - Accent6 71 3" xfId="17180" xr:uid="{00000000-0005-0000-0000-000013430000}"/>
    <cellStyle name="40% - Accent6 71 3 2" xfId="17181" xr:uid="{00000000-0005-0000-0000-000014430000}"/>
    <cellStyle name="40% - Accent6 71 4" xfId="17182" xr:uid="{00000000-0005-0000-0000-000015430000}"/>
    <cellStyle name="40% - Accent6 72" xfId="17183" xr:uid="{00000000-0005-0000-0000-000016430000}"/>
    <cellStyle name="40% - Accent6 72 2" xfId="17184" xr:uid="{00000000-0005-0000-0000-000017430000}"/>
    <cellStyle name="40% - Accent6 72 2 2" xfId="17185" xr:uid="{00000000-0005-0000-0000-000018430000}"/>
    <cellStyle name="40% - Accent6 72 2 2 2" xfId="17186" xr:uid="{00000000-0005-0000-0000-000019430000}"/>
    <cellStyle name="40% - Accent6 72 2 3" xfId="17187" xr:uid="{00000000-0005-0000-0000-00001A430000}"/>
    <cellStyle name="40% - Accent6 72 3" xfId="17188" xr:uid="{00000000-0005-0000-0000-00001B430000}"/>
    <cellStyle name="40% - Accent6 72 3 2" xfId="17189" xr:uid="{00000000-0005-0000-0000-00001C430000}"/>
    <cellStyle name="40% - Accent6 72 4" xfId="17190" xr:uid="{00000000-0005-0000-0000-00001D430000}"/>
    <cellStyle name="40% - Accent6 73" xfId="17191" xr:uid="{00000000-0005-0000-0000-00001E430000}"/>
    <cellStyle name="40% - Accent6 73 2" xfId="17192" xr:uid="{00000000-0005-0000-0000-00001F430000}"/>
    <cellStyle name="40% - Accent6 73 2 2" xfId="17193" xr:uid="{00000000-0005-0000-0000-000020430000}"/>
    <cellStyle name="40% - Accent6 73 2 2 2" xfId="17194" xr:uid="{00000000-0005-0000-0000-000021430000}"/>
    <cellStyle name="40% - Accent6 73 2 3" xfId="17195" xr:uid="{00000000-0005-0000-0000-000022430000}"/>
    <cellStyle name="40% - Accent6 73 3" xfId="17196" xr:uid="{00000000-0005-0000-0000-000023430000}"/>
    <cellStyle name="40% - Accent6 73 3 2" xfId="17197" xr:uid="{00000000-0005-0000-0000-000024430000}"/>
    <cellStyle name="40% - Accent6 73 4" xfId="17198" xr:uid="{00000000-0005-0000-0000-000025430000}"/>
    <cellStyle name="40% - Accent6 74" xfId="17199" xr:uid="{00000000-0005-0000-0000-000026430000}"/>
    <cellStyle name="40% - Accent6 74 2" xfId="17200" xr:uid="{00000000-0005-0000-0000-000027430000}"/>
    <cellStyle name="40% - Accent6 74 2 2" xfId="17201" xr:uid="{00000000-0005-0000-0000-000028430000}"/>
    <cellStyle name="40% - Accent6 74 2 2 2" xfId="17202" xr:uid="{00000000-0005-0000-0000-000029430000}"/>
    <cellStyle name="40% - Accent6 74 2 3" xfId="17203" xr:uid="{00000000-0005-0000-0000-00002A430000}"/>
    <cellStyle name="40% - Accent6 74 3" xfId="17204" xr:uid="{00000000-0005-0000-0000-00002B430000}"/>
    <cellStyle name="40% - Accent6 74 3 2" xfId="17205" xr:uid="{00000000-0005-0000-0000-00002C430000}"/>
    <cellStyle name="40% - Accent6 74 4" xfId="17206" xr:uid="{00000000-0005-0000-0000-00002D430000}"/>
    <cellStyle name="40% - Accent6 75" xfId="17207" xr:uid="{00000000-0005-0000-0000-00002E430000}"/>
    <cellStyle name="40% - Accent6 75 2" xfId="17208" xr:uid="{00000000-0005-0000-0000-00002F430000}"/>
    <cellStyle name="40% - Accent6 75 2 2" xfId="17209" xr:uid="{00000000-0005-0000-0000-000030430000}"/>
    <cellStyle name="40% - Accent6 75 2 2 2" xfId="17210" xr:uid="{00000000-0005-0000-0000-000031430000}"/>
    <cellStyle name="40% - Accent6 75 2 3" xfId="17211" xr:uid="{00000000-0005-0000-0000-000032430000}"/>
    <cellStyle name="40% - Accent6 75 3" xfId="17212" xr:uid="{00000000-0005-0000-0000-000033430000}"/>
    <cellStyle name="40% - Accent6 75 3 2" xfId="17213" xr:uid="{00000000-0005-0000-0000-000034430000}"/>
    <cellStyle name="40% - Accent6 75 4" xfId="17214" xr:uid="{00000000-0005-0000-0000-000035430000}"/>
    <cellStyle name="40% - Accent6 76" xfId="17215" xr:uid="{00000000-0005-0000-0000-000036430000}"/>
    <cellStyle name="40% - Accent6 76 2" xfId="17216" xr:uid="{00000000-0005-0000-0000-000037430000}"/>
    <cellStyle name="40% - Accent6 76 2 2" xfId="17217" xr:uid="{00000000-0005-0000-0000-000038430000}"/>
    <cellStyle name="40% - Accent6 76 2 2 2" xfId="17218" xr:uid="{00000000-0005-0000-0000-000039430000}"/>
    <cellStyle name="40% - Accent6 76 2 3" xfId="17219" xr:uid="{00000000-0005-0000-0000-00003A430000}"/>
    <cellStyle name="40% - Accent6 76 3" xfId="17220" xr:uid="{00000000-0005-0000-0000-00003B430000}"/>
    <cellStyle name="40% - Accent6 76 3 2" xfId="17221" xr:uid="{00000000-0005-0000-0000-00003C430000}"/>
    <cellStyle name="40% - Accent6 76 4" xfId="17222" xr:uid="{00000000-0005-0000-0000-00003D430000}"/>
    <cellStyle name="40% - Accent6 77" xfId="17223" xr:uid="{00000000-0005-0000-0000-00003E430000}"/>
    <cellStyle name="40% - Accent6 77 2" xfId="17224" xr:uid="{00000000-0005-0000-0000-00003F430000}"/>
    <cellStyle name="40% - Accent6 77 2 2" xfId="17225" xr:uid="{00000000-0005-0000-0000-000040430000}"/>
    <cellStyle name="40% - Accent6 77 2 2 2" xfId="17226" xr:uid="{00000000-0005-0000-0000-000041430000}"/>
    <cellStyle name="40% - Accent6 77 2 3" xfId="17227" xr:uid="{00000000-0005-0000-0000-000042430000}"/>
    <cellStyle name="40% - Accent6 77 3" xfId="17228" xr:uid="{00000000-0005-0000-0000-000043430000}"/>
    <cellStyle name="40% - Accent6 77 3 2" xfId="17229" xr:uid="{00000000-0005-0000-0000-000044430000}"/>
    <cellStyle name="40% - Accent6 77 4" xfId="17230" xr:uid="{00000000-0005-0000-0000-000045430000}"/>
    <cellStyle name="40% - Accent6 78" xfId="17231" xr:uid="{00000000-0005-0000-0000-000046430000}"/>
    <cellStyle name="40% - Accent6 78 2" xfId="17232" xr:uid="{00000000-0005-0000-0000-000047430000}"/>
    <cellStyle name="40% - Accent6 78 2 2" xfId="17233" xr:uid="{00000000-0005-0000-0000-000048430000}"/>
    <cellStyle name="40% - Accent6 78 2 2 2" xfId="17234" xr:uid="{00000000-0005-0000-0000-000049430000}"/>
    <cellStyle name="40% - Accent6 78 2 3" xfId="17235" xr:uid="{00000000-0005-0000-0000-00004A430000}"/>
    <cellStyle name="40% - Accent6 78 3" xfId="17236" xr:uid="{00000000-0005-0000-0000-00004B430000}"/>
    <cellStyle name="40% - Accent6 78 3 2" xfId="17237" xr:uid="{00000000-0005-0000-0000-00004C430000}"/>
    <cellStyle name="40% - Accent6 78 4" xfId="17238" xr:uid="{00000000-0005-0000-0000-00004D430000}"/>
    <cellStyle name="40% - Accent6 79" xfId="17239" xr:uid="{00000000-0005-0000-0000-00004E430000}"/>
    <cellStyle name="40% - Accent6 79 2" xfId="17240" xr:uid="{00000000-0005-0000-0000-00004F430000}"/>
    <cellStyle name="40% - Accent6 79 2 2" xfId="17241" xr:uid="{00000000-0005-0000-0000-000050430000}"/>
    <cellStyle name="40% - Accent6 79 2 2 2" xfId="17242" xr:uid="{00000000-0005-0000-0000-000051430000}"/>
    <cellStyle name="40% - Accent6 79 2 3" xfId="17243" xr:uid="{00000000-0005-0000-0000-000052430000}"/>
    <cellStyle name="40% - Accent6 79 3" xfId="17244" xr:uid="{00000000-0005-0000-0000-000053430000}"/>
    <cellStyle name="40% - Accent6 79 3 2" xfId="17245" xr:uid="{00000000-0005-0000-0000-000054430000}"/>
    <cellStyle name="40% - Accent6 79 4" xfId="17246" xr:uid="{00000000-0005-0000-0000-000055430000}"/>
    <cellStyle name="40% - Accent6 8" xfId="17247" xr:uid="{00000000-0005-0000-0000-000056430000}"/>
    <cellStyle name="40% - Accent6 8 2" xfId="17248" xr:uid="{00000000-0005-0000-0000-000057430000}"/>
    <cellStyle name="40% - Accent6 8 2 2" xfId="17249" xr:uid="{00000000-0005-0000-0000-000058430000}"/>
    <cellStyle name="40% - Accent6 8 2 2 2" xfId="17250" xr:uid="{00000000-0005-0000-0000-000059430000}"/>
    <cellStyle name="40% - Accent6 8 2 2 2 2" xfId="17251" xr:uid="{00000000-0005-0000-0000-00005A430000}"/>
    <cellStyle name="40% - Accent6 8 2 2 2 2 2" xfId="17252" xr:uid="{00000000-0005-0000-0000-00005B430000}"/>
    <cellStyle name="40% - Accent6 8 2 2 2 3" xfId="17253" xr:uid="{00000000-0005-0000-0000-00005C430000}"/>
    <cellStyle name="40% - Accent6 8 2 2 3" xfId="17254" xr:uid="{00000000-0005-0000-0000-00005D430000}"/>
    <cellStyle name="40% - Accent6 8 2 2 3 2" xfId="17255" xr:uid="{00000000-0005-0000-0000-00005E430000}"/>
    <cellStyle name="40% - Accent6 8 2 2 4" xfId="17256" xr:uid="{00000000-0005-0000-0000-00005F430000}"/>
    <cellStyle name="40% - Accent6 8 2 3" xfId="17257" xr:uid="{00000000-0005-0000-0000-000060430000}"/>
    <cellStyle name="40% - Accent6 8 2 3 2" xfId="17258" xr:uid="{00000000-0005-0000-0000-000061430000}"/>
    <cellStyle name="40% - Accent6 8 2 3 2 2" xfId="17259" xr:uid="{00000000-0005-0000-0000-000062430000}"/>
    <cellStyle name="40% - Accent6 8 2 3 3" xfId="17260" xr:uid="{00000000-0005-0000-0000-000063430000}"/>
    <cellStyle name="40% - Accent6 8 2 4" xfId="17261" xr:uid="{00000000-0005-0000-0000-000064430000}"/>
    <cellStyle name="40% - Accent6 8 2 4 2" xfId="17262" xr:uid="{00000000-0005-0000-0000-000065430000}"/>
    <cellStyle name="40% - Accent6 8 2 5" xfId="17263" xr:uid="{00000000-0005-0000-0000-000066430000}"/>
    <cellStyle name="40% - Accent6 8 2_draft transactions report_052009_rvsd" xfId="17264" xr:uid="{00000000-0005-0000-0000-000067430000}"/>
    <cellStyle name="40% - Accent6 8 3" xfId="17265" xr:uid="{00000000-0005-0000-0000-000068430000}"/>
    <cellStyle name="40% - Accent6 8 3 2" xfId="17266" xr:uid="{00000000-0005-0000-0000-000069430000}"/>
    <cellStyle name="40% - Accent6 8 3 2 2" xfId="17267" xr:uid="{00000000-0005-0000-0000-00006A430000}"/>
    <cellStyle name="40% - Accent6 8 3 2 2 2" xfId="17268" xr:uid="{00000000-0005-0000-0000-00006B430000}"/>
    <cellStyle name="40% - Accent6 8 3 2 3" xfId="17269" xr:uid="{00000000-0005-0000-0000-00006C430000}"/>
    <cellStyle name="40% - Accent6 8 3 3" xfId="17270" xr:uid="{00000000-0005-0000-0000-00006D430000}"/>
    <cellStyle name="40% - Accent6 8 3 3 2" xfId="17271" xr:uid="{00000000-0005-0000-0000-00006E430000}"/>
    <cellStyle name="40% - Accent6 8 3 4" xfId="17272" xr:uid="{00000000-0005-0000-0000-00006F430000}"/>
    <cellStyle name="40% - Accent6 8 4" xfId="17273" xr:uid="{00000000-0005-0000-0000-000070430000}"/>
    <cellStyle name="40% - Accent6 8 4 2" xfId="17274" xr:uid="{00000000-0005-0000-0000-000071430000}"/>
    <cellStyle name="40% - Accent6 8 4 2 2" xfId="17275" xr:uid="{00000000-0005-0000-0000-000072430000}"/>
    <cellStyle name="40% - Accent6 8 4 3" xfId="17276" xr:uid="{00000000-0005-0000-0000-000073430000}"/>
    <cellStyle name="40% - Accent6 8 5" xfId="17277" xr:uid="{00000000-0005-0000-0000-000074430000}"/>
    <cellStyle name="40% - Accent6 8 5 2" xfId="17278" xr:uid="{00000000-0005-0000-0000-000075430000}"/>
    <cellStyle name="40% - Accent6 8 6" xfId="17279" xr:uid="{00000000-0005-0000-0000-000076430000}"/>
    <cellStyle name="40% - Accent6 8_draft transactions report_052009_rvsd" xfId="17280" xr:uid="{00000000-0005-0000-0000-000077430000}"/>
    <cellStyle name="40% - Accent6 80" xfId="17281" xr:uid="{00000000-0005-0000-0000-000078430000}"/>
    <cellStyle name="40% - Accent6 80 2" xfId="17282" xr:uid="{00000000-0005-0000-0000-000079430000}"/>
    <cellStyle name="40% - Accent6 80 2 2" xfId="17283" xr:uid="{00000000-0005-0000-0000-00007A430000}"/>
    <cellStyle name="40% - Accent6 80 2 2 2" xfId="17284" xr:uid="{00000000-0005-0000-0000-00007B430000}"/>
    <cellStyle name="40% - Accent6 80 2 3" xfId="17285" xr:uid="{00000000-0005-0000-0000-00007C430000}"/>
    <cellStyle name="40% - Accent6 80 3" xfId="17286" xr:uid="{00000000-0005-0000-0000-00007D430000}"/>
    <cellStyle name="40% - Accent6 80 3 2" xfId="17287" xr:uid="{00000000-0005-0000-0000-00007E430000}"/>
    <cellStyle name="40% - Accent6 80 4" xfId="17288" xr:uid="{00000000-0005-0000-0000-00007F430000}"/>
    <cellStyle name="40% - Accent6 81" xfId="17289" xr:uid="{00000000-0005-0000-0000-000080430000}"/>
    <cellStyle name="40% - Accent6 81 2" xfId="17290" xr:uid="{00000000-0005-0000-0000-000081430000}"/>
    <cellStyle name="40% - Accent6 81 2 2" xfId="17291" xr:uid="{00000000-0005-0000-0000-000082430000}"/>
    <cellStyle name="40% - Accent6 81 2 2 2" xfId="17292" xr:uid="{00000000-0005-0000-0000-000083430000}"/>
    <cellStyle name="40% - Accent6 81 2 3" xfId="17293" xr:uid="{00000000-0005-0000-0000-000084430000}"/>
    <cellStyle name="40% - Accent6 81 3" xfId="17294" xr:uid="{00000000-0005-0000-0000-000085430000}"/>
    <cellStyle name="40% - Accent6 81 3 2" xfId="17295" xr:uid="{00000000-0005-0000-0000-000086430000}"/>
    <cellStyle name="40% - Accent6 81 4" xfId="17296" xr:uid="{00000000-0005-0000-0000-000087430000}"/>
    <cellStyle name="40% - Accent6 82" xfId="17297" xr:uid="{00000000-0005-0000-0000-000088430000}"/>
    <cellStyle name="40% - Accent6 82 2" xfId="17298" xr:uid="{00000000-0005-0000-0000-000089430000}"/>
    <cellStyle name="40% - Accent6 83" xfId="17299" xr:uid="{00000000-0005-0000-0000-00008A430000}"/>
    <cellStyle name="40% - Accent6 83 2" xfId="17300" xr:uid="{00000000-0005-0000-0000-00008B430000}"/>
    <cellStyle name="40% - Accent6 84" xfId="17301" xr:uid="{00000000-0005-0000-0000-00008C430000}"/>
    <cellStyle name="40% - Accent6 84 2" xfId="17302" xr:uid="{00000000-0005-0000-0000-00008D430000}"/>
    <cellStyle name="40% - Accent6 85" xfId="17303" xr:uid="{00000000-0005-0000-0000-00008E430000}"/>
    <cellStyle name="40% - Accent6 85 2" xfId="17304" xr:uid="{00000000-0005-0000-0000-00008F430000}"/>
    <cellStyle name="40% - Accent6 85 2 2" xfId="17305" xr:uid="{00000000-0005-0000-0000-000090430000}"/>
    <cellStyle name="40% - Accent6 85 2 2 2" xfId="17306" xr:uid="{00000000-0005-0000-0000-000091430000}"/>
    <cellStyle name="40% - Accent6 85 2 3" xfId="17307" xr:uid="{00000000-0005-0000-0000-000092430000}"/>
    <cellStyle name="40% - Accent6 85 3" xfId="17308" xr:uid="{00000000-0005-0000-0000-000093430000}"/>
    <cellStyle name="40% - Accent6 85 3 2" xfId="17309" xr:uid="{00000000-0005-0000-0000-000094430000}"/>
    <cellStyle name="40% - Accent6 85 4" xfId="17310" xr:uid="{00000000-0005-0000-0000-000095430000}"/>
    <cellStyle name="40% - Accent6 86" xfId="17311" xr:uid="{00000000-0005-0000-0000-000096430000}"/>
    <cellStyle name="40% - Accent6 86 2" xfId="17312" xr:uid="{00000000-0005-0000-0000-000097430000}"/>
    <cellStyle name="40% - Accent6 86 2 2" xfId="17313" xr:uid="{00000000-0005-0000-0000-000098430000}"/>
    <cellStyle name="40% - Accent6 86 2 2 2" xfId="17314" xr:uid="{00000000-0005-0000-0000-000099430000}"/>
    <cellStyle name="40% - Accent6 86 2 3" xfId="17315" xr:uid="{00000000-0005-0000-0000-00009A430000}"/>
    <cellStyle name="40% - Accent6 86 3" xfId="17316" xr:uid="{00000000-0005-0000-0000-00009B430000}"/>
    <cellStyle name="40% - Accent6 86 3 2" xfId="17317" xr:uid="{00000000-0005-0000-0000-00009C430000}"/>
    <cellStyle name="40% - Accent6 86 4" xfId="17318" xr:uid="{00000000-0005-0000-0000-00009D430000}"/>
    <cellStyle name="40% - Accent6 87" xfId="17319" xr:uid="{00000000-0005-0000-0000-00009E430000}"/>
    <cellStyle name="40% - Accent6 87 2" xfId="17320" xr:uid="{00000000-0005-0000-0000-00009F430000}"/>
    <cellStyle name="40% - Accent6 87 2 2" xfId="17321" xr:uid="{00000000-0005-0000-0000-0000A0430000}"/>
    <cellStyle name="40% - Accent6 87 2 2 2" xfId="17322" xr:uid="{00000000-0005-0000-0000-0000A1430000}"/>
    <cellStyle name="40% - Accent6 87 2 3" xfId="17323" xr:uid="{00000000-0005-0000-0000-0000A2430000}"/>
    <cellStyle name="40% - Accent6 87 3" xfId="17324" xr:uid="{00000000-0005-0000-0000-0000A3430000}"/>
    <cellStyle name="40% - Accent6 87 3 2" xfId="17325" xr:uid="{00000000-0005-0000-0000-0000A4430000}"/>
    <cellStyle name="40% - Accent6 87 4" xfId="17326" xr:uid="{00000000-0005-0000-0000-0000A5430000}"/>
    <cellStyle name="40% - Accent6 88" xfId="17327" xr:uid="{00000000-0005-0000-0000-0000A6430000}"/>
    <cellStyle name="40% - Accent6 88 2" xfId="17328" xr:uid="{00000000-0005-0000-0000-0000A7430000}"/>
    <cellStyle name="40% - Accent6 88 2 2" xfId="17329" xr:uid="{00000000-0005-0000-0000-0000A8430000}"/>
    <cellStyle name="40% - Accent6 88 2 2 2" xfId="17330" xr:uid="{00000000-0005-0000-0000-0000A9430000}"/>
    <cellStyle name="40% - Accent6 88 2 3" xfId="17331" xr:uid="{00000000-0005-0000-0000-0000AA430000}"/>
    <cellStyle name="40% - Accent6 88 3" xfId="17332" xr:uid="{00000000-0005-0000-0000-0000AB430000}"/>
    <cellStyle name="40% - Accent6 88 3 2" xfId="17333" xr:uid="{00000000-0005-0000-0000-0000AC430000}"/>
    <cellStyle name="40% - Accent6 88 4" xfId="17334" xr:uid="{00000000-0005-0000-0000-0000AD430000}"/>
    <cellStyle name="40% - Accent6 89" xfId="17335" xr:uid="{00000000-0005-0000-0000-0000AE430000}"/>
    <cellStyle name="40% - Accent6 89 2" xfId="17336" xr:uid="{00000000-0005-0000-0000-0000AF430000}"/>
    <cellStyle name="40% - Accent6 89 2 2" xfId="17337" xr:uid="{00000000-0005-0000-0000-0000B0430000}"/>
    <cellStyle name="40% - Accent6 89 2 2 2" xfId="17338" xr:uid="{00000000-0005-0000-0000-0000B1430000}"/>
    <cellStyle name="40% - Accent6 89 2 3" xfId="17339" xr:uid="{00000000-0005-0000-0000-0000B2430000}"/>
    <cellStyle name="40% - Accent6 89 3" xfId="17340" xr:uid="{00000000-0005-0000-0000-0000B3430000}"/>
    <cellStyle name="40% - Accent6 89 3 2" xfId="17341" xr:uid="{00000000-0005-0000-0000-0000B4430000}"/>
    <cellStyle name="40% - Accent6 89 4" xfId="17342" xr:uid="{00000000-0005-0000-0000-0000B5430000}"/>
    <cellStyle name="40% - Accent6 9" xfId="17343" xr:uid="{00000000-0005-0000-0000-0000B6430000}"/>
    <cellStyle name="40% - Accent6 9 2" xfId="17344" xr:uid="{00000000-0005-0000-0000-0000B7430000}"/>
    <cellStyle name="40% - Accent6 9 2 2" xfId="17345" xr:uid="{00000000-0005-0000-0000-0000B8430000}"/>
    <cellStyle name="40% - Accent6 9 2 2 2" xfId="17346" xr:uid="{00000000-0005-0000-0000-0000B9430000}"/>
    <cellStyle name="40% - Accent6 9 2 2 2 2" xfId="17347" xr:uid="{00000000-0005-0000-0000-0000BA430000}"/>
    <cellStyle name="40% - Accent6 9 2 2 2 2 2" xfId="17348" xr:uid="{00000000-0005-0000-0000-0000BB430000}"/>
    <cellStyle name="40% - Accent6 9 2 2 2 3" xfId="17349" xr:uid="{00000000-0005-0000-0000-0000BC430000}"/>
    <cellStyle name="40% - Accent6 9 2 2 3" xfId="17350" xr:uid="{00000000-0005-0000-0000-0000BD430000}"/>
    <cellStyle name="40% - Accent6 9 2 2 3 2" xfId="17351" xr:uid="{00000000-0005-0000-0000-0000BE430000}"/>
    <cellStyle name="40% - Accent6 9 2 2 4" xfId="17352" xr:uid="{00000000-0005-0000-0000-0000BF430000}"/>
    <cellStyle name="40% - Accent6 9 2 3" xfId="17353" xr:uid="{00000000-0005-0000-0000-0000C0430000}"/>
    <cellStyle name="40% - Accent6 9 2 3 2" xfId="17354" xr:uid="{00000000-0005-0000-0000-0000C1430000}"/>
    <cellStyle name="40% - Accent6 9 2 3 2 2" xfId="17355" xr:uid="{00000000-0005-0000-0000-0000C2430000}"/>
    <cellStyle name="40% - Accent6 9 2 3 3" xfId="17356" xr:uid="{00000000-0005-0000-0000-0000C3430000}"/>
    <cellStyle name="40% - Accent6 9 2 4" xfId="17357" xr:uid="{00000000-0005-0000-0000-0000C4430000}"/>
    <cellStyle name="40% - Accent6 9 2 4 2" xfId="17358" xr:uid="{00000000-0005-0000-0000-0000C5430000}"/>
    <cellStyle name="40% - Accent6 9 2 5" xfId="17359" xr:uid="{00000000-0005-0000-0000-0000C6430000}"/>
    <cellStyle name="40% - Accent6 9 2_draft transactions report_052009_rvsd" xfId="17360" xr:uid="{00000000-0005-0000-0000-0000C7430000}"/>
    <cellStyle name="40% - Accent6 9 3" xfId="17361" xr:uid="{00000000-0005-0000-0000-0000C8430000}"/>
    <cellStyle name="40% - Accent6 9 3 2" xfId="17362" xr:uid="{00000000-0005-0000-0000-0000C9430000}"/>
    <cellStyle name="40% - Accent6 9 3 2 2" xfId="17363" xr:uid="{00000000-0005-0000-0000-0000CA430000}"/>
    <cellStyle name="40% - Accent6 9 3 2 2 2" xfId="17364" xr:uid="{00000000-0005-0000-0000-0000CB430000}"/>
    <cellStyle name="40% - Accent6 9 3 2 3" xfId="17365" xr:uid="{00000000-0005-0000-0000-0000CC430000}"/>
    <cellStyle name="40% - Accent6 9 3 3" xfId="17366" xr:uid="{00000000-0005-0000-0000-0000CD430000}"/>
    <cellStyle name="40% - Accent6 9 3 3 2" xfId="17367" xr:uid="{00000000-0005-0000-0000-0000CE430000}"/>
    <cellStyle name="40% - Accent6 9 3 4" xfId="17368" xr:uid="{00000000-0005-0000-0000-0000CF430000}"/>
    <cellStyle name="40% - Accent6 9 4" xfId="17369" xr:uid="{00000000-0005-0000-0000-0000D0430000}"/>
    <cellStyle name="40% - Accent6 9 4 2" xfId="17370" xr:uid="{00000000-0005-0000-0000-0000D1430000}"/>
    <cellStyle name="40% - Accent6 9 4 2 2" xfId="17371" xr:uid="{00000000-0005-0000-0000-0000D2430000}"/>
    <cellStyle name="40% - Accent6 9 4 3" xfId="17372" xr:uid="{00000000-0005-0000-0000-0000D3430000}"/>
    <cellStyle name="40% - Accent6 9 5" xfId="17373" xr:uid="{00000000-0005-0000-0000-0000D4430000}"/>
    <cellStyle name="40% - Accent6 9 5 2" xfId="17374" xr:uid="{00000000-0005-0000-0000-0000D5430000}"/>
    <cellStyle name="40% - Accent6 9 6" xfId="17375" xr:uid="{00000000-0005-0000-0000-0000D6430000}"/>
    <cellStyle name="40% - Accent6 9_draft transactions report_052009_rvsd" xfId="17376" xr:uid="{00000000-0005-0000-0000-0000D7430000}"/>
    <cellStyle name="40% - Accent6 90" xfId="17377" xr:uid="{00000000-0005-0000-0000-0000D8430000}"/>
    <cellStyle name="40% - Accent6 90 2" xfId="17378" xr:uid="{00000000-0005-0000-0000-0000D9430000}"/>
    <cellStyle name="40% - Accent6 90 2 2" xfId="17379" xr:uid="{00000000-0005-0000-0000-0000DA430000}"/>
    <cellStyle name="40% - Accent6 90 2 2 2" xfId="17380" xr:uid="{00000000-0005-0000-0000-0000DB430000}"/>
    <cellStyle name="40% - Accent6 90 2 3" xfId="17381" xr:uid="{00000000-0005-0000-0000-0000DC430000}"/>
    <cellStyle name="40% - Accent6 90 3" xfId="17382" xr:uid="{00000000-0005-0000-0000-0000DD430000}"/>
    <cellStyle name="40% - Accent6 90 3 2" xfId="17383" xr:uid="{00000000-0005-0000-0000-0000DE430000}"/>
    <cellStyle name="40% - Accent6 90 4" xfId="17384" xr:uid="{00000000-0005-0000-0000-0000DF430000}"/>
    <cellStyle name="40% - Accent6 91" xfId="17385" xr:uid="{00000000-0005-0000-0000-0000E0430000}"/>
    <cellStyle name="40% - Accent6 91 2" xfId="17386" xr:uid="{00000000-0005-0000-0000-0000E1430000}"/>
    <cellStyle name="40% - Accent6 91 2 2" xfId="17387" xr:uid="{00000000-0005-0000-0000-0000E2430000}"/>
    <cellStyle name="40% - Accent6 91 2 2 2" xfId="17388" xr:uid="{00000000-0005-0000-0000-0000E3430000}"/>
    <cellStyle name="40% - Accent6 91 2 3" xfId="17389" xr:uid="{00000000-0005-0000-0000-0000E4430000}"/>
    <cellStyle name="40% - Accent6 91 3" xfId="17390" xr:uid="{00000000-0005-0000-0000-0000E5430000}"/>
    <cellStyle name="40% - Accent6 91 3 2" xfId="17391" xr:uid="{00000000-0005-0000-0000-0000E6430000}"/>
    <cellStyle name="40% - Accent6 91 4" xfId="17392" xr:uid="{00000000-0005-0000-0000-0000E7430000}"/>
    <cellStyle name="40% - Accent6 92" xfId="17393" xr:uid="{00000000-0005-0000-0000-0000E8430000}"/>
    <cellStyle name="40% - Accent6 92 2" xfId="17394" xr:uid="{00000000-0005-0000-0000-0000E9430000}"/>
    <cellStyle name="40% - Accent6 92 2 2" xfId="17395" xr:uid="{00000000-0005-0000-0000-0000EA430000}"/>
    <cellStyle name="40% - Accent6 92 2 2 2" xfId="17396" xr:uid="{00000000-0005-0000-0000-0000EB430000}"/>
    <cellStyle name="40% - Accent6 92 2 3" xfId="17397" xr:uid="{00000000-0005-0000-0000-0000EC430000}"/>
    <cellStyle name="40% - Accent6 92 3" xfId="17398" xr:uid="{00000000-0005-0000-0000-0000ED430000}"/>
    <cellStyle name="40% - Accent6 92 3 2" xfId="17399" xr:uid="{00000000-0005-0000-0000-0000EE430000}"/>
    <cellStyle name="40% - Accent6 92 4" xfId="17400" xr:uid="{00000000-0005-0000-0000-0000EF430000}"/>
    <cellStyle name="40% - Accent6 93" xfId="17401" xr:uid="{00000000-0005-0000-0000-0000F0430000}"/>
    <cellStyle name="40% - Accent6 93 2" xfId="17402" xr:uid="{00000000-0005-0000-0000-0000F1430000}"/>
    <cellStyle name="40% - Accent6 93 2 2" xfId="17403" xr:uid="{00000000-0005-0000-0000-0000F2430000}"/>
    <cellStyle name="40% - Accent6 93 2 2 2" xfId="17404" xr:uid="{00000000-0005-0000-0000-0000F3430000}"/>
    <cellStyle name="40% - Accent6 93 2 3" xfId="17405" xr:uid="{00000000-0005-0000-0000-0000F4430000}"/>
    <cellStyle name="40% - Accent6 93 3" xfId="17406" xr:uid="{00000000-0005-0000-0000-0000F5430000}"/>
    <cellStyle name="40% - Accent6 93 3 2" xfId="17407" xr:uid="{00000000-0005-0000-0000-0000F6430000}"/>
    <cellStyle name="40% - Accent6 93 4" xfId="17408" xr:uid="{00000000-0005-0000-0000-0000F7430000}"/>
    <cellStyle name="40% - Accent6 94" xfId="17409" xr:uid="{00000000-0005-0000-0000-0000F8430000}"/>
    <cellStyle name="40% - Accent6 94 2" xfId="17410" xr:uid="{00000000-0005-0000-0000-0000F9430000}"/>
    <cellStyle name="40% - Accent6 94 2 2" xfId="17411" xr:uid="{00000000-0005-0000-0000-0000FA430000}"/>
    <cellStyle name="40% - Accent6 94 2 2 2" xfId="17412" xr:uid="{00000000-0005-0000-0000-0000FB430000}"/>
    <cellStyle name="40% - Accent6 94 2 3" xfId="17413" xr:uid="{00000000-0005-0000-0000-0000FC430000}"/>
    <cellStyle name="40% - Accent6 94 3" xfId="17414" xr:uid="{00000000-0005-0000-0000-0000FD430000}"/>
    <cellStyle name="40% - Accent6 94 3 2" xfId="17415" xr:uid="{00000000-0005-0000-0000-0000FE430000}"/>
    <cellStyle name="40% - Accent6 94 4" xfId="17416" xr:uid="{00000000-0005-0000-0000-0000FF430000}"/>
    <cellStyle name="40% - Accent6 95" xfId="17417" xr:uid="{00000000-0005-0000-0000-000000440000}"/>
    <cellStyle name="40% - Accent6 95 2" xfId="17418" xr:uid="{00000000-0005-0000-0000-000001440000}"/>
    <cellStyle name="40% - Accent6 95 2 2" xfId="17419" xr:uid="{00000000-0005-0000-0000-000002440000}"/>
    <cellStyle name="40% - Accent6 95 2 2 2" xfId="17420" xr:uid="{00000000-0005-0000-0000-000003440000}"/>
    <cellStyle name="40% - Accent6 95 2 3" xfId="17421" xr:uid="{00000000-0005-0000-0000-000004440000}"/>
    <cellStyle name="40% - Accent6 95 3" xfId="17422" xr:uid="{00000000-0005-0000-0000-000005440000}"/>
    <cellStyle name="40% - Accent6 95 3 2" xfId="17423" xr:uid="{00000000-0005-0000-0000-000006440000}"/>
    <cellStyle name="40% - Accent6 95 4" xfId="17424" xr:uid="{00000000-0005-0000-0000-000007440000}"/>
    <cellStyle name="40% - Accent6 96" xfId="17425" xr:uid="{00000000-0005-0000-0000-000008440000}"/>
    <cellStyle name="40% - Accent6 96 2" xfId="17426" xr:uid="{00000000-0005-0000-0000-000009440000}"/>
    <cellStyle name="40% - Accent6 96 2 2" xfId="17427" xr:uid="{00000000-0005-0000-0000-00000A440000}"/>
    <cellStyle name="40% - Accent6 96 2 2 2" xfId="17428" xr:uid="{00000000-0005-0000-0000-00000B440000}"/>
    <cellStyle name="40% - Accent6 96 2 3" xfId="17429" xr:uid="{00000000-0005-0000-0000-00000C440000}"/>
    <cellStyle name="40% - Accent6 96 3" xfId="17430" xr:uid="{00000000-0005-0000-0000-00000D440000}"/>
    <cellStyle name="40% - Accent6 96 3 2" xfId="17431" xr:uid="{00000000-0005-0000-0000-00000E440000}"/>
    <cellStyle name="40% - Accent6 96 4" xfId="17432" xr:uid="{00000000-0005-0000-0000-00000F440000}"/>
    <cellStyle name="40% - Accent6 97" xfId="17433" xr:uid="{00000000-0005-0000-0000-000010440000}"/>
    <cellStyle name="40% - Accent6 97 2" xfId="17434" xr:uid="{00000000-0005-0000-0000-000011440000}"/>
    <cellStyle name="40% - Accent6 97 2 2" xfId="17435" xr:uid="{00000000-0005-0000-0000-000012440000}"/>
    <cellStyle name="40% - Accent6 97 2 2 2" xfId="17436" xr:uid="{00000000-0005-0000-0000-000013440000}"/>
    <cellStyle name="40% - Accent6 97 2 3" xfId="17437" xr:uid="{00000000-0005-0000-0000-000014440000}"/>
    <cellStyle name="40% - Accent6 97 3" xfId="17438" xr:uid="{00000000-0005-0000-0000-000015440000}"/>
    <cellStyle name="40% - Accent6 97 3 2" xfId="17439" xr:uid="{00000000-0005-0000-0000-000016440000}"/>
    <cellStyle name="40% - Accent6 97 4" xfId="17440" xr:uid="{00000000-0005-0000-0000-000017440000}"/>
    <cellStyle name="40% - Accent6 98" xfId="17441" xr:uid="{00000000-0005-0000-0000-000018440000}"/>
    <cellStyle name="40% - Accent6 98 2" xfId="17442" xr:uid="{00000000-0005-0000-0000-000019440000}"/>
    <cellStyle name="40% - Accent6 98 2 2" xfId="17443" xr:uid="{00000000-0005-0000-0000-00001A440000}"/>
    <cellStyle name="40% - Accent6 98 2 2 2" xfId="17444" xr:uid="{00000000-0005-0000-0000-00001B440000}"/>
    <cellStyle name="40% - Accent6 98 2 3" xfId="17445" xr:uid="{00000000-0005-0000-0000-00001C440000}"/>
    <cellStyle name="40% - Accent6 98 3" xfId="17446" xr:uid="{00000000-0005-0000-0000-00001D440000}"/>
    <cellStyle name="40% - Accent6 98 3 2" xfId="17447" xr:uid="{00000000-0005-0000-0000-00001E440000}"/>
    <cellStyle name="40% - Accent6 98 4" xfId="17448" xr:uid="{00000000-0005-0000-0000-00001F440000}"/>
    <cellStyle name="40% - Accent6 99" xfId="17449" xr:uid="{00000000-0005-0000-0000-000020440000}"/>
    <cellStyle name="40% - Accent6 99 2" xfId="17450" xr:uid="{00000000-0005-0000-0000-000021440000}"/>
    <cellStyle name="40% - Accent6 99 2 2" xfId="17451" xr:uid="{00000000-0005-0000-0000-000022440000}"/>
    <cellStyle name="40% - Accent6 99 2 2 2" xfId="17452" xr:uid="{00000000-0005-0000-0000-000023440000}"/>
    <cellStyle name="40% - Accent6 99 2 3" xfId="17453" xr:uid="{00000000-0005-0000-0000-000024440000}"/>
    <cellStyle name="40% - Accent6 99 3" xfId="17454" xr:uid="{00000000-0005-0000-0000-000025440000}"/>
    <cellStyle name="40% - Accent6 99 3 2" xfId="17455" xr:uid="{00000000-0005-0000-0000-000026440000}"/>
    <cellStyle name="40% - Accent6 99 4" xfId="17456" xr:uid="{00000000-0005-0000-0000-000027440000}"/>
    <cellStyle name="60% - Accent1 10" xfId="17457" xr:uid="{00000000-0005-0000-0000-000028440000}"/>
    <cellStyle name="60% - Accent1 11" xfId="17458" xr:uid="{00000000-0005-0000-0000-000029440000}"/>
    <cellStyle name="60% - Accent1 12" xfId="17459" xr:uid="{00000000-0005-0000-0000-00002A440000}"/>
    <cellStyle name="60% - Accent1 13" xfId="17460" xr:uid="{00000000-0005-0000-0000-00002B440000}"/>
    <cellStyle name="60% - Accent1 14" xfId="17461" xr:uid="{00000000-0005-0000-0000-00002C440000}"/>
    <cellStyle name="60% - Accent1 15" xfId="17462" xr:uid="{00000000-0005-0000-0000-00002D440000}"/>
    <cellStyle name="60% - Accent1 16" xfId="17463" xr:uid="{00000000-0005-0000-0000-00002E440000}"/>
    <cellStyle name="60% - Accent1 17" xfId="17464" xr:uid="{00000000-0005-0000-0000-00002F440000}"/>
    <cellStyle name="60% - Accent1 18" xfId="17465" xr:uid="{00000000-0005-0000-0000-000030440000}"/>
    <cellStyle name="60% - Accent1 19" xfId="17466" xr:uid="{00000000-0005-0000-0000-000031440000}"/>
    <cellStyle name="60% - Accent1 2" xfId="17467" xr:uid="{00000000-0005-0000-0000-000032440000}"/>
    <cellStyle name="60% - Accent1 20" xfId="17468" xr:uid="{00000000-0005-0000-0000-000033440000}"/>
    <cellStyle name="60% - Accent1 21" xfId="17469" xr:uid="{00000000-0005-0000-0000-000034440000}"/>
    <cellStyle name="60% - Accent1 22" xfId="17470" xr:uid="{00000000-0005-0000-0000-000035440000}"/>
    <cellStyle name="60% - Accent1 23" xfId="17471" xr:uid="{00000000-0005-0000-0000-000036440000}"/>
    <cellStyle name="60% - Accent1 24" xfId="17472" xr:uid="{00000000-0005-0000-0000-000037440000}"/>
    <cellStyle name="60% - Accent1 25" xfId="17473" xr:uid="{00000000-0005-0000-0000-000038440000}"/>
    <cellStyle name="60% - Accent1 26" xfId="17474" xr:uid="{00000000-0005-0000-0000-000039440000}"/>
    <cellStyle name="60% - Accent1 27" xfId="17475" xr:uid="{00000000-0005-0000-0000-00003A440000}"/>
    <cellStyle name="60% - Accent1 3" xfId="17476" xr:uid="{00000000-0005-0000-0000-00003B440000}"/>
    <cellStyle name="60% - Accent1 4" xfId="17477" xr:uid="{00000000-0005-0000-0000-00003C440000}"/>
    <cellStyle name="60% - Accent1 5" xfId="17478" xr:uid="{00000000-0005-0000-0000-00003D440000}"/>
    <cellStyle name="60% - Accent1 6" xfId="17479" xr:uid="{00000000-0005-0000-0000-00003E440000}"/>
    <cellStyle name="60% - Accent1 7" xfId="17480" xr:uid="{00000000-0005-0000-0000-00003F440000}"/>
    <cellStyle name="60% - Accent1 8" xfId="17481" xr:uid="{00000000-0005-0000-0000-000040440000}"/>
    <cellStyle name="60% - Accent1 9" xfId="17482" xr:uid="{00000000-0005-0000-0000-000041440000}"/>
    <cellStyle name="60% - Accent2 10" xfId="17483" xr:uid="{00000000-0005-0000-0000-000042440000}"/>
    <cellStyle name="60% - Accent2 11" xfId="17484" xr:uid="{00000000-0005-0000-0000-000043440000}"/>
    <cellStyle name="60% - Accent2 12" xfId="17485" xr:uid="{00000000-0005-0000-0000-000044440000}"/>
    <cellStyle name="60% - Accent2 13" xfId="17486" xr:uid="{00000000-0005-0000-0000-000045440000}"/>
    <cellStyle name="60% - Accent2 14" xfId="17487" xr:uid="{00000000-0005-0000-0000-000046440000}"/>
    <cellStyle name="60% - Accent2 15" xfId="17488" xr:uid="{00000000-0005-0000-0000-000047440000}"/>
    <cellStyle name="60% - Accent2 16" xfId="17489" xr:uid="{00000000-0005-0000-0000-000048440000}"/>
    <cellStyle name="60% - Accent2 17" xfId="17490" xr:uid="{00000000-0005-0000-0000-000049440000}"/>
    <cellStyle name="60% - Accent2 18" xfId="17491" xr:uid="{00000000-0005-0000-0000-00004A440000}"/>
    <cellStyle name="60% - Accent2 19" xfId="17492" xr:uid="{00000000-0005-0000-0000-00004B440000}"/>
    <cellStyle name="60% - Accent2 2" xfId="17493" xr:uid="{00000000-0005-0000-0000-00004C440000}"/>
    <cellStyle name="60% - Accent2 20" xfId="17494" xr:uid="{00000000-0005-0000-0000-00004D440000}"/>
    <cellStyle name="60% - Accent2 21" xfId="17495" xr:uid="{00000000-0005-0000-0000-00004E440000}"/>
    <cellStyle name="60% - Accent2 22" xfId="17496" xr:uid="{00000000-0005-0000-0000-00004F440000}"/>
    <cellStyle name="60% - Accent2 23" xfId="17497" xr:uid="{00000000-0005-0000-0000-000050440000}"/>
    <cellStyle name="60% - Accent2 24" xfId="17498" xr:uid="{00000000-0005-0000-0000-000051440000}"/>
    <cellStyle name="60% - Accent2 25" xfId="17499" xr:uid="{00000000-0005-0000-0000-000052440000}"/>
    <cellStyle name="60% - Accent2 26" xfId="17500" xr:uid="{00000000-0005-0000-0000-000053440000}"/>
    <cellStyle name="60% - Accent2 27" xfId="17501" xr:uid="{00000000-0005-0000-0000-000054440000}"/>
    <cellStyle name="60% - Accent2 3" xfId="17502" xr:uid="{00000000-0005-0000-0000-000055440000}"/>
    <cellStyle name="60% - Accent2 4" xfId="17503" xr:uid="{00000000-0005-0000-0000-000056440000}"/>
    <cellStyle name="60% - Accent2 5" xfId="17504" xr:uid="{00000000-0005-0000-0000-000057440000}"/>
    <cellStyle name="60% - Accent2 6" xfId="17505" xr:uid="{00000000-0005-0000-0000-000058440000}"/>
    <cellStyle name="60% - Accent2 7" xfId="17506" xr:uid="{00000000-0005-0000-0000-000059440000}"/>
    <cellStyle name="60% - Accent2 8" xfId="17507" xr:uid="{00000000-0005-0000-0000-00005A440000}"/>
    <cellStyle name="60% - Accent2 9" xfId="17508" xr:uid="{00000000-0005-0000-0000-00005B440000}"/>
    <cellStyle name="60% - Accent3 10" xfId="17509" xr:uid="{00000000-0005-0000-0000-00005C440000}"/>
    <cellStyle name="60% - Accent3 11" xfId="17510" xr:uid="{00000000-0005-0000-0000-00005D440000}"/>
    <cellStyle name="60% - Accent3 12" xfId="17511" xr:uid="{00000000-0005-0000-0000-00005E440000}"/>
    <cellStyle name="60% - Accent3 13" xfId="17512" xr:uid="{00000000-0005-0000-0000-00005F440000}"/>
    <cellStyle name="60% - Accent3 14" xfId="17513" xr:uid="{00000000-0005-0000-0000-000060440000}"/>
    <cellStyle name="60% - Accent3 15" xfId="17514" xr:uid="{00000000-0005-0000-0000-000061440000}"/>
    <cellStyle name="60% - Accent3 16" xfId="17515" xr:uid="{00000000-0005-0000-0000-000062440000}"/>
    <cellStyle name="60% - Accent3 17" xfId="17516" xr:uid="{00000000-0005-0000-0000-000063440000}"/>
    <cellStyle name="60% - Accent3 18" xfId="17517" xr:uid="{00000000-0005-0000-0000-000064440000}"/>
    <cellStyle name="60% - Accent3 19" xfId="17518" xr:uid="{00000000-0005-0000-0000-000065440000}"/>
    <cellStyle name="60% - Accent3 2" xfId="17519" xr:uid="{00000000-0005-0000-0000-000066440000}"/>
    <cellStyle name="60% - Accent3 20" xfId="17520" xr:uid="{00000000-0005-0000-0000-000067440000}"/>
    <cellStyle name="60% - Accent3 21" xfId="17521" xr:uid="{00000000-0005-0000-0000-000068440000}"/>
    <cellStyle name="60% - Accent3 22" xfId="17522" xr:uid="{00000000-0005-0000-0000-000069440000}"/>
    <cellStyle name="60% - Accent3 23" xfId="17523" xr:uid="{00000000-0005-0000-0000-00006A440000}"/>
    <cellStyle name="60% - Accent3 24" xfId="17524" xr:uid="{00000000-0005-0000-0000-00006B440000}"/>
    <cellStyle name="60% - Accent3 25" xfId="17525" xr:uid="{00000000-0005-0000-0000-00006C440000}"/>
    <cellStyle name="60% - Accent3 26" xfId="17526" xr:uid="{00000000-0005-0000-0000-00006D440000}"/>
    <cellStyle name="60% - Accent3 27" xfId="17527" xr:uid="{00000000-0005-0000-0000-00006E440000}"/>
    <cellStyle name="60% - Accent3 3" xfId="17528" xr:uid="{00000000-0005-0000-0000-00006F440000}"/>
    <cellStyle name="60% - Accent3 4" xfId="17529" xr:uid="{00000000-0005-0000-0000-000070440000}"/>
    <cellStyle name="60% - Accent3 5" xfId="17530" xr:uid="{00000000-0005-0000-0000-000071440000}"/>
    <cellStyle name="60% - Accent3 6" xfId="17531" xr:uid="{00000000-0005-0000-0000-000072440000}"/>
    <cellStyle name="60% - Accent3 7" xfId="17532" xr:uid="{00000000-0005-0000-0000-000073440000}"/>
    <cellStyle name="60% - Accent3 8" xfId="17533" xr:uid="{00000000-0005-0000-0000-000074440000}"/>
    <cellStyle name="60% - Accent3 9" xfId="17534" xr:uid="{00000000-0005-0000-0000-000075440000}"/>
    <cellStyle name="60% - Accent4 10" xfId="17535" xr:uid="{00000000-0005-0000-0000-000076440000}"/>
    <cellStyle name="60% - Accent4 11" xfId="17536" xr:uid="{00000000-0005-0000-0000-000077440000}"/>
    <cellStyle name="60% - Accent4 12" xfId="17537" xr:uid="{00000000-0005-0000-0000-000078440000}"/>
    <cellStyle name="60% - Accent4 13" xfId="17538" xr:uid="{00000000-0005-0000-0000-000079440000}"/>
    <cellStyle name="60% - Accent4 14" xfId="17539" xr:uid="{00000000-0005-0000-0000-00007A440000}"/>
    <cellStyle name="60% - Accent4 15" xfId="17540" xr:uid="{00000000-0005-0000-0000-00007B440000}"/>
    <cellStyle name="60% - Accent4 16" xfId="17541" xr:uid="{00000000-0005-0000-0000-00007C440000}"/>
    <cellStyle name="60% - Accent4 17" xfId="17542" xr:uid="{00000000-0005-0000-0000-00007D440000}"/>
    <cellStyle name="60% - Accent4 18" xfId="17543" xr:uid="{00000000-0005-0000-0000-00007E440000}"/>
    <cellStyle name="60% - Accent4 19" xfId="17544" xr:uid="{00000000-0005-0000-0000-00007F440000}"/>
    <cellStyle name="60% - Accent4 2" xfId="17545" xr:uid="{00000000-0005-0000-0000-000080440000}"/>
    <cellStyle name="60% - Accent4 20" xfId="17546" xr:uid="{00000000-0005-0000-0000-000081440000}"/>
    <cellStyle name="60% - Accent4 21" xfId="17547" xr:uid="{00000000-0005-0000-0000-000082440000}"/>
    <cellStyle name="60% - Accent4 22" xfId="17548" xr:uid="{00000000-0005-0000-0000-000083440000}"/>
    <cellStyle name="60% - Accent4 23" xfId="17549" xr:uid="{00000000-0005-0000-0000-000084440000}"/>
    <cellStyle name="60% - Accent4 24" xfId="17550" xr:uid="{00000000-0005-0000-0000-000085440000}"/>
    <cellStyle name="60% - Accent4 25" xfId="17551" xr:uid="{00000000-0005-0000-0000-000086440000}"/>
    <cellStyle name="60% - Accent4 26" xfId="17552" xr:uid="{00000000-0005-0000-0000-000087440000}"/>
    <cellStyle name="60% - Accent4 27" xfId="17553" xr:uid="{00000000-0005-0000-0000-000088440000}"/>
    <cellStyle name="60% - Accent4 3" xfId="17554" xr:uid="{00000000-0005-0000-0000-000089440000}"/>
    <cellStyle name="60% - Accent4 4" xfId="17555" xr:uid="{00000000-0005-0000-0000-00008A440000}"/>
    <cellStyle name="60% - Accent4 5" xfId="17556" xr:uid="{00000000-0005-0000-0000-00008B440000}"/>
    <cellStyle name="60% - Accent4 6" xfId="17557" xr:uid="{00000000-0005-0000-0000-00008C440000}"/>
    <cellStyle name="60% - Accent4 7" xfId="17558" xr:uid="{00000000-0005-0000-0000-00008D440000}"/>
    <cellStyle name="60% - Accent4 8" xfId="17559" xr:uid="{00000000-0005-0000-0000-00008E440000}"/>
    <cellStyle name="60% - Accent4 9" xfId="17560" xr:uid="{00000000-0005-0000-0000-00008F440000}"/>
    <cellStyle name="60% - Accent5 10" xfId="17561" xr:uid="{00000000-0005-0000-0000-000090440000}"/>
    <cellStyle name="60% - Accent5 11" xfId="17562" xr:uid="{00000000-0005-0000-0000-000091440000}"/>
    <cellStyle name="60% - Accent5 12" xfId="17563" xr:uid="{00000000-0005-0000-0000-000092440000}"/>
    <cellStyle name="60% - Accent5 13" xfId="17564" xr:uid="{00000000-0005-0000-0000-000093440000}"/>
    <cellStyle name="60% - Accent5 14" xfId="17565" xr:uid="{00000000-0005-0000-0000-000094440000}"/>
    <cellStyle name="60% - Accent5 15" xfId="17566" xr:uid="{00000000-0005-0000-0000-000095440000}"/>
    <cellStyle name="60% - Accent5 16" xfId="17567" xr:uid="{00000000-0005-0000-0000-000096440000}"/>
    <cellStyle name="60% - Accent5 17" xfId="17568" xr:uid="{00000000-0005-0000-0000-000097440000}"/>
    <cellStyle name="60% - Accent5 18" xfId="17569" xr:uid="{00000000-0005-0000-0000-000098440000}"/>
    <cellStyle name="60% - Accent5 19" xfId="17570" xr:uid="{00000000-0005-0000-0000-000099440000}"/>
    <cellStyle name="60% - Accent5 2" xfId="17571" xr:uid="{00000000-0005-0000-0000-00009A440000}"/>
    <cellStyle name="60% - Accent5 20" xfId="17572" xr:uid="{00000000-0005-0000-0000-00009B440000}"/>
    <cellStyle name="60% - Accent5 21" xfId="17573" xr:uid="{00000000-0005-0000-0000-00009C440000}"/>
    <cellStyle name="60% - Accent5 22" xfId="17574" xr:uid="{00000000-0005-0000-0000-00009D440000}"/>
    <cellStyle name="60% - Accent5 23" xfId="17575" xr:uid="{00000000-0005-0000-0000-00009E440000}"/>
    <cellStyle name="60% - Accent5 24" xfId="17576" xr:uid="{00000000-0005-0000-0000-00009F440000}"/>
    <cellStyle name="60% - Accent5 25" xfId="17577" xr:uid="{00000000-0005-0000-0000-0000A0440000}"/>
    <cellStyle name="60% - Accent5 26" xfId="17578" xr:uid="{00000000-0005-0000-0000-0000A1440000}"/>
    <cellStyle name="60% - Accent5 27" xfId="17579" xr:uid="{00000000-0005-0000-0000-0000A2440000}"/>
    <cellStyle name="60% - Accent5 3" xfId="17580" xr:uid="{00000000-0005-0000-0000-0000A3440000}"/>
    <cellStyle name="60% - Accent5 4" xfId="17581" xr:uid="{00000000-0005-0000-0000-0000A4440000}"/>
    <cellStyle name="60% - Accent5 5" xfId="17582" xr:uid="{00000000-0005-0000-0000-0000A5440000}"/>
    <cellStyle name="60% - Accent5 6" xfId="17583" xr:uid="{00000000-0005-0000-0000-0000A6440000}"/>
    <cellStyle name="60% - Accent5 7" xfId="17584" xr:uid="{00000000-0005-0000-0000-0000A7440000}"/>
    <cellStyle name="60% - Accent5 8" xfId="17585" xr:uid="{00000000-0005-0000-0000-0000A8440000}"/>
    <cellStyle name="60% - Accent5 9" xfId="17586" xr:uid="{00000000-0005-0000-0000-0000A9440000}"/>
    <cellStyle name="60% - Accent6 10" xfId="17587" xr:uid="{00000000-0005-0000-0000-0000AA440000}"/>
    <cellStyle name="60% - Accent6 11" xfId="17588" xr:uid="{00000000-0005-0000-0000-0000AB440000}"/>
    <cellStyle name="60% - Accent6 12" xfId="17589" xr:uid="{00000000-0005-0000-0000-0000AC440000}"/>
    <cellStyle name="60% - Accent6 13" xfId="17590" xr:uid="{00000000-0005-0000-0000-0000AD440000}"/>
    <cellStyle name="60% - Accent6 14" xfId="17591" xr:uid="{00000000-0005-0000-0000-0000AE440000}"/>
    <cellStyle name="60% - Accent6 15" xfId="17592" xr:uid="{00000000-0005-0000-0000-0000AF440000}"/>
    <cellStyle name="60% - Accent6 16" xfId="17593" xr:uid="{00000000-0005-0000-0000-0000B0440000}"/>
    <cellStyle name="60% - Accent6 17" xfId="17594" xr:uid="{00000000-0005-0000-0000-0000B1440000}"/>
    <cellStyle name="60% - Accent6 18" xfId="17595" xr:uid="{00000000-0005-0000-0000-0000B2440000}"/>
    <cellStyle name="60% - Accent6 19" xfId="17596" xr:uid="{00000000-0005-0000-0000-0000B3440000}"/>
    <cellStyle name="60% - Accent6 2" xfId="17597" xr:uid="{00000000-0005-0000-0000-0000B4440000}"/>
    <cellStyle name="60% - Accent6 20" xfId="17598" xr:uid="{00000000-0005-0000-0000-0000B5440000}"/>
    <cellStyle name="60% - Accent6 21" xfId="17599" xr:uid="{00000000-0005-0000-0000-0000B6440000}"/>
    <cellStyle name="60% - Accent6 22" xfId="17600" xr:uid="{00000000-0005-0000-0000-0000B7440000}"/>
    <cellStyle name="60% - Accent6 23" xfId="17601" xr:uid="{00000000-0005-0000-0000-0000B8440000}"/>
    <cellStyle name="60% - Accent6 24" xfId="17602" xr:uid="{00000000-0005-0000-0000-0000B9440000}"/>
    <cellStyle name="60% - Accent6 25" xfId="17603" xr:uid="{00000000-0005-0000-0000-0000BA440000}"/>
    <cellStyle name="60% - Accent6 26" xfId="17604" xr:uid="{00000000-0005-0000-0000-0000BB440000}"/>
    <cellStyle name="60% - Accent6 27" xfId="17605" xr:uid="{00000000-0005-0000-0000-0000BC440000}"/>
    <cellStyle name="60% - Accent6 3" xfId="17606" xr:uid="{00000000-0005-0000-0000-0000BD440000}"/>
    <cellStyle name="60% - Accent6 4" xfId="17607" xr:uid="{00000000-0005-0000-0000-0000BE440000}"/>
    <cellStyle name="60% - Accent6 5" xfId="17608" xr:uid="{00000000-0005-0000-0000-0000BF440000}"/>
    <cellStyle name="60% - Accent6 6" xfId="17609" xr:uid="{00000000-0005-0000-0000-0000C0440000}"/>
    <cellStyle name="60% - Accent6 7" xfId="17610" xr:uid="{00000000-0005-0000-0000-0000C1440000}"/>
    <cellStyle name="60% - Accent6 8" xfId="17611" xr:uid="{00000000-0005-0000-0000-0000C2440000}"/>
    <cellStyle name="60% - Accent6 9" xfId="17612" xr:uid="{00000000-0005-0000-0000-0000C3440000}"/>
    <cellStyle name="Accent1 10" xfId="17613" xr:uid="{00000000-0005-0000-0000-0000C4440000}"/>
    <cellStyle name="Accent1 11" xfId="17614" xr:uid="{00000000-0005-0000-0000-0000C5440000}"/>
    <cellStyle name="Accent1 12" xfId="17615" xr:uid="{00000000-0005-0000-0000-0000C6440000}"/>
    <cellStyle name="Accent1 13" xfId="17616" xr:uid="{00000000-0005-0000-0000-0000C7440000}"/>
    <cellStyle name="Accent1 14" xfId="17617" xr:uid="{00000000-0005-0000-0000-0000C8440000}"/>
    <cellStyle name="Accent1 15" xfId="17618" xr:uid="{00000000-0005-0000-0000-0000C9440000}"/>
    <cellStyle name="Accent1 16" xfId="17619" xr:uid="{00000000-0005-0000-0000-0000CA440000}"/>
    <cellStyle name="Accent1 17" xfId="17620" xr:uid="{00000000-0005-0000-0000-0000CB440000}"/>
    <cellStyle name="Accent1 18" xfId="17621" xr:uid="{00000000-0005-0000-0000-0000CC440000}"/>
    <cellStyle name="Accent1 19" xfId="17622" xr:uid="{00000000-0005-0000-0000-0000CD440000}"/>
    <cellStyle name="Accent1 2" xfId="17623" xr:uid="{00000000-0005-0000-0000-0000CE440000}"/>
    <cellStyle name="Accent1 20" xfId="17624" xr:uid="{00000000-0005-0000-0000-0000CF440000}"/>
    <cellStyle name="Accent1 21" xfId="17625" xr:uid="{00000000-0005-0000-0000-0000D0440000}"/>
    <cellStyle name="Accent1 22" xfId="17626" xr:uid="{00000000-0005-0000-0000-0000D1440000}"/>
    <cellStyle name="Accent1 23" xfId="17627" xr:uid="{00000000-0005-0000-0000-0000D2440000}"/>
    <cellStyle name="Accent1 24" xfId="17628" xr:uid="{00000000-0005-0000-0000-0000D3440000}"/>
    <cellStyle name="Accent1 25" xfId="17629" xr:uid="{00000000-0005-0000-0000-0000D4440000}"/>
    <cellStyle name="Accent1 26" xfId="17630" xr:uid="{00000000-0005-0000-0000-0000D5440000}"/>
    <cellStyle name="Accent1 27" xfId="17631" xr:uid="{00000000-0005-0000-0000-0000D6440000}"/>
    <cellStyle name="Accent1 3" xfId="17632" xr:uid="{00000000-0005-0000-0000-0000D7440000}"/>
    <cellStyle name="Accent1 4" xfId="17633" xr:uid="{00000000-0005-0000-0000-0000D8440000}"/>
    <cellStyle name="Accent1 5" xfId="17634" xr:uid="{00000000-0005-0000-0000-0000D9440000}"/>
    <cellStyle name="Accent1 6" xfId="17635" xr:uid="{00000000-0005-0000-0000-0000DA440000}"/>
    <cellStyle name="Accent1 7" xfId="17636" xr:uid="{00000000-0005-0000-0000-0000DB440000}"/>
    <cellStyle name="Accent1 8" xfId="17637" xr:uid="{00000000-0005-0000-0000-0000DC440000}"/>
    <cellStyle name="Accent1 9" xfId="17638" xr:uid="{00000000-0005-0000-0000-0000DD440000}"/>
    <cellStyle name="Accent2 10" xfId="17639" xr:uid="{00000000-0005-0000-0000-0000DE440000}"/>
    <cellStyle name="Accent2 11" xfId="17640" xr:uid="{00000000-0005-0000-0000-0000DF440000}"/>
    <cellStyle name="Accent2 12" xfId="17641" xr:uid="{00000000-0005-0000-0000-0000E0440000}"/>
    <cellStyle name="Accent2 13" xfId="17642" xr:uid="{00000000-0005-0000-0000-0000E1440000}"/>
    <cellStyle name="Accent2 14" xfId="17643" xr:uid="{00000000-0005-0000-0000-0000E2440000}"/>
    <cellStyle name="Accent2 15" xfId="17644" xr:uid="{00000000-0005-0000-0000-0000E3440000}"/>
    <cellStyle name="Accent2 16" xfId="17645" xr:uid="{00000000-0005-0000-0000-0000E4440000}"/>
    <cellStyle name="Accent2 17" xfId="17646" xr:uid="{00000000-0005-0000-0000-0000E5440000}"/>
    <cellStyle name="Accent2 18" xfId="17647" xr:uid="{00000000-0005-0000-0000-0000E6440000}"/>
    <cellStyle name="Accent2 19" xfId="17648" xr:uid="{00000000-0005-0000-0000-0000E7440000}"/>
    <cellStyle name="Accent2 2" xfId="17649" xr:uid="{00000000-0005-0000-0000-0000E8440000}"/>
    <cellStyle name="Accent2 20" xfId="17650" xr:uid="{00000000-0005-0000-0000-0000E9440000}"/>
    <cellStyle name="Accent2 21" xfId="17651" xr:uid="{00000000-0005-0000-0000-0000EA440000}"/>
    <cellStyle name="Accent2 22" xfId="17652" xr:uid="{00000000-0005-0000-0000-0000EB440000}"/>
    <cellStyle name="Accent2 23" xfId="17653" xr:uid="{00000000-0005-0000-0000-0000EC440000}"/>
    <cellStyle name="Accent2 24" xfId="17654" xr:uid="{00000000-0005-0000-0000-0000ED440000}"/>
    <cellStyle name="Accent2 25" xfId="17655" xr:uid="{00000000-0005-0000-0000-0000EE440000}"/>
    <cellStyle name="Accent2 26" xfId="17656" xr:uid="{00000000-0005-0000-0000-0000EF440000}"/>
    <cellStyle name="Accent2 27" xfId="17657" xr:uid="{00000000-0005-0000-0000-0000F0440000}"/>
    <cellStyle name="Accent2 3" xfId="17658" xr:uid="{00000000-0005-0000-0000-0000F1440000}"/>
    <cellStyle name="Accent2 4" xfId="17659" xr:uid="{00000000-0005-0000-0000-0000F2440000}"/>
    <cellStyle name="Accent2 5" xfId="17660" xr:uid="{00000000-0005-0000-0000-0000F3440000}"/>
    <cellStyle name="Accent2 6" xfId="17661" xr:uid="{00000000-0005-0000-0000-0000F4440000}"/>
    <cellStyle name="Accent2 7" xfId="17662" xr:uid="{00000000-0005-0000-0000-0000F5440000}"/>
    <cellStyle name="Accent2 8" xfId="17663" xr:uid="{00000000-0005-0000-0000-0000F6440000}"/>
    <cellStyle name="Accent2 9" xfId="17664" xr:uid="{00000000-0005-0000-0000-0000F7440000}"/>
    <cellStyle name="Accent3 10" xfId="17665" xr:uid="{00000000-0005-0000-0000-0000F8440000}"/>
    <cellStyle name="Accent3 11" xfId="17666" xr:uid="{00000000-0005-0000-0000-0000F9440000}"/>
    <cellStyle name="Accent3 12" xfId="17667" xr:uid="{00000000-0005-0000-0000-0000FA440000}"/>
    <cellStyle name="Accent3 13" xfId="17668" xr:uid="{00000000-0005-0000-0000-0000FB440000}"/>
    <cellStyle name="Accent3 14" xfId="17669" xr:uid="{00000000-0005-0000-0000-0000FC440000}"/>
    <cellStyle name="Accent3 15" xfId="17670" xr:uid="{00000000-0005-0000-0000-0000FD440000}"/>
    <cellStyle name="Accent3 16" xfId="17671" xr:uid="{00000000-0005-0000-0000-0000FE440000}"/>
    <cellStyle name="Accent3 17" xfId="17672" xr:uid="{00000000-0005-0000-0000-0000FF440000}"/>
    <cellStyle name="Accent3 18" xfId="17673" xr:uid="{00000000-0005-0000-0000-000000450000}"/>
    <cellStyle name="Accent3 19" xfId="17674" xr:uid="{00000000-0005-0000-0000-000001450000}"/>
    <cellStyle name="Accent3 2" xfId="17675" xr:uid="{00000000-0005-0000-0000-000002450000}"/>
    <cellStyle name="Accent3 20" xfId="17676" xr:uid="{00000000-0005-0000-0000-000003450000}"/>
    <cellStyle name="Accent3 21" xfId="17677" xr:uid="{00000000-0005-0000-0000-000004450000}"/>
    <cellStyle name="Accent3 22" xfId="17678" xr:uid="{00000000-0005-0000-0000-000005450000}"/>
    <cellStyle name="Accent3 23" xfId="17679" xr:uid="{00000000-0005-0000-0000-000006450000}"/>
    <cellStyle name="Accent3 24" xfId="17680" xr:uid="{00000000-0005-0000-0000-000007450000}"/>
    <cellStyle name="Accent3 25" xfId="17681" xr:uid="{00000000-0005-0000-0000-000008450000}"/>
    <cellStyle name="Accent3 26" xfId="17682" xr:uid="{00000000-0005-0000-0000-000009450000}"/>
    <cellStyle name="Accent3 27" xfId="17683" xr:uid="{00000000-0005-0000-0000-00000A450000}"/>
    <cellStyle name="Accent3 3" xfId="17684" xr:uid="{00000000-0005-0000-0000-00000B450000}"/>
    <cellStyle name="Accent3 4" xfId="17685" xr:uid="{00000000-0005-0000-0000-00000C450000}"/>
    <cellStyle name="Accent3 5" xfId="17686" xr:uid="{00000000-0005-0000-0000-00000D450000}"/>
    <cellStyle name="Accent3 6" xfId="17687" xr:uid="{00000000-0005-0000-0000-00000E450000}"/>
    <cellStyle name="Accent3 7" xfId="17688" xr:uid="{00000000-0005-0000-0000-00000F450000}"/>
    <cellStyle name="Accent3 8" xfId="17689" xr:uid="{00000000-0005-0000-0000-000010450000}"/>
    <cellStyle name="Accent3 9" xfId="17690" xr:uid="{00000000-0005-0000-0000-000011450000}"/>
    <cellStyle name="Accent4 10" xfId="17691" xr:uid="{00000000-0005-0000-0000-000012450000}"/>
    <cellStyle name="Accent4 11" xfId="17692" xr:uid="{00000000-0005-0000-0000-000013450000}"/>
    <cellStyle name="Accent4 12" xfId="17693" xr:uid="{00000000-0005-0000-0000-000014450000}"/>
    <cellStyle name="Accent4 13" xfId="17694" xr:uid="{00000000-0005-0000-0000-000015450000}"/>
    <cellStyle name="Accent4 14" xfId="17695" xr:uid="{00000000-0005-0000-0000-000016450000}"/>
    <cellStyle name="Accent4 15" xfId="17696" xr:uid="{00000000-0005-0000-0000-000017450000}"/>
    <cellStyle name="Accent4 16" xfId="17697" xr:uid="{00000000-0005-0000-0000-000018450000}"/>
    <cellStyle name="Accent4 17" xfId="17698" xr:uid="{00000000-0005-0000-0000-000019450000}"/>
    <cellStyle name="Accent4 18" xfId="17699" xr:uid="{00000000-0005-0000-0000-00001A450000}"/>
    <cellStyle name="Accent4 19" xfId="17700" xr:uid="{00000000-0005-0000-0000-00001B450000}"/>
    <cellStyle name="Accent4 2" xfId="17701" xr:uid="{00000000-0005-0000-0000-00001C450000}"/>
    <cellStyle name="Accent4 20" xfId="17702" xr:uid="{00000000-0005-0000-0000-00001D450000}"/>
    <cellStyle name="Accent4 21" xfId="17703" xr:uid="{00000000-0005-0000-0000-00001E450000}"/>
    <cellStyle name="Accent4 22" xfId="17704" xr:uid="{00000000-0005-0000-0000-00001F450000}"/>
    <cellStyle name="Accent4 23" xfId="17705" xr:uid="{00000000-0005-0000-0000-000020450000}"/>
    <cellStyle name="Accent4 24" xfId="17706" xr:uid="{00000000-0005-0000-0000-000021450000}"/>
    <cellStyle name="Accent4 25" xfId="17707" xr:uid="{00000000-0005-0000-0000-000022450000}"/>
    <cellStyle name="Accent4 26" xfId="17708" xr:uid="{00000000-0005-0000-0000-000023450000}"/>
    <cellStyle name="Accent4 27" xfId="17709" xr:uid="{00000000-0005-0000-0000-000024450000}"/>
    <cellStyle name="Accent4 3" xfId="17710" xr:uid="{00000000-0005-0000-0000-000025450000}"/>
    <cellStyle name="Accent4 4" xfId="17711" xr:uid="{00000000-0005-0000-0000-000026450000}"/>
    <cellStyle name="Accent4 5" xfId="17712" xr:uid="{00000000-0005-0000-0000-000027450000}"/>
    <cellStyle name="Accent4 6" xfId="17713" xr:uid="{00000000-0005-0000-0000-000028450000}"/>
    <cellStyle name="Accent4 7" xfId="17714" xr:uid="{00000000-0005-0000-0000-000029450000}"/>
    <cellStyle name="Accent4 8" xfId="17715" xr:uid="{00000000-0005-0000-0000-00002A450000}"/>
    <cellStyle name="Accent4 9" xfId="17716" xr:uid="{00000000-0005-0000-0000-00002B450000}"/>
    <cellStyle name="Accent5 10" xfId="17717" xr:uid="{00000000-0005-0000-0000-00002C450000}"/>
    <cellStyle name="Accent5 11" xfId="17718" xr:uid="{00000000-0005-0000-0000-00002D450000}"/>
    <cellStyle name="Accent5 12" xfId="17719" xr:uid="{00000000-0005-0000-0000-00002E450000}"/>
    <cellStyle name="Accent5 13" xfId="17720" xr:uid="{00000000-0005-0000-0000-00002F450000}"/>
    <cellStyle name="Accent5 14" xfId="17721" xr:uid="{00000000-0005-0000-0000-000030450000}"/>
    <cellStyle name="Accent5 15" xfId="17722" xr:uid="{00000000-0005-0000-0000-000031450000}"/>
    <cellStyle name="Accent5 16" xfId="17723" xr:uid="{00000000-0005-0000-0000-000032450000}"/>
    <cellStyle name="Accent5 17" xfId="17724" xr:uid="{00000000-0005-0000-0000-000033450000}"/>
    <cellStyle name="Accent5 18" xfId="17725" xr:uid="{00000000-0005-0000-0000-000034450000}"/>
    <cellStyle name="Accent5 19" xfId="17726" xr:uid="{00000000-0005-0000-0000-000035450000}"/>
    <cellStyle name="Accent5 2" xfId="17727" xr:uid="{00000000-0005-0000-0000-000036450000}"/>
    <cellStyle name="Accent5 20" xfId="17728" xr:uid="{00000000-0005-0000-0000-000037450000}"/>
    <cellStyle name="Accent5 21" xfId="17729" xr:uid="{00000000-0005-0000-0000-000038450000}"/>
    <cellStyle name="Accent5 22" xfId="17730" xr:uid="{00000000-0005-0000-0000-000039450000}"/>
    <cellStyle name="Accent5 23" xfId="17731" xr:uid="{00000000-0005-0000-0000-00003A450000}"/>
    <cellStyle name="Accent5 24" xfId="17732" xr:uid="{00000000-0005-0000-0000-00003B450000}"/>
    <cellStyle name="Accent5 25" xfId="17733" xr:uid="{00000000-0005-0000-0000-00003C450000}"/>
    <cellStyle name="Accent5 26" xfId="17734" xr:uid="{00000000-0005-0000-0000-00003D450000}"/>
    <cellStyle name="Accent5 27" xfId="17735" xr:uid="{00000000-0005-0000-0000-00003E450000}"/>
    <cellStyle name="Accent5 3" xfId="17736" xr:uid="{00000000-0005-0000-0000-00003F450000}"/>
    <cellStyle name="Accent5 4" xfId="17737" xr:uid="{00000000-0005-0000-0000-000040450000}"/>
    <cellStyle name="Accent5 5" xfId="17738" xr:uid="{00000000-0005-0000-0000-000041450000}"/>
    <cellStyle name="Accent5 6" xfId="17739" xr:uid="{00000000-0005-0000-0000-000042450000}"/>
    <cellStyle name="Accent5 7" xfId="17740" xr:uid="{00000000-0005-0000-0000-000043450000}"/>
    <cellStyle name="Accent5 8" xfId="17741" xr:uid="{00000000-0005-0000-0000-000044450000}"/>
    <cellStyle name="Accent5 9" xfId="17742" xr:uid="{00000000-0005-0000-0000-000045450000}"/>
    <cellStyle name="Accent6 10" xfId="17743" xr:uid="{00000000-0005-0000-0000-000046450000}"/>
    <cellStyle name="Accent6 11" xfId="17744" xr:uid="{00000000-0005-0000-0000-000047450000}"/>
    <cellStyle name="Accent6 12" xfId="17745" xr:uid="{00000000-0005-0000-0000-000048450000}"/>
    <cellStyle name="Accent6 13" xfId="17746" xr:uid="{00000000-0005-0000-0000-000049450000}"/>
    <cellStyle name="Accent6 14" xfId="17747" xr:uid="{00000000-0005-0000-0000-00004A450000}"/>
    <cellStyle name="Accent6 15" xfId="17748" xr:uid="{00000000-0005-0000-0000-00004B450000}"/>
    <cellStyle name="Accent6 16" xfId="17749" xr:uid="{00000000-0005-0000-0000-00004C450000}"/>
    <cellStyle name="Accent6 17" xfId="17750" xr:uid="{00000000-0005-0000-0000-00004D450000}"/>
    <cellStyle name="Accent6 18" xfId="17751" xr:uid="{00000000-0005-0000-0000-00004E450000}"/>
    <cellStyle name="Accent6 19" xfId="17752" xr:uid="{00000000-0005-0000-0000-00004F450000}"/>
    <cellStyle name="Accent6 2" xfId="17753" xr:uid="{00000000-0005-0000-0000-000050450000}"/>
    <cellStyle name="Accent6 20" xfId="17754" xr:uid="{00000000-0005-0000-0000-000051450000}"/>
    <cellStyle name="Accent6 21" xfId="17755" xr:uid="{00000000-0005-0000-0000-000052450000}"/>
    <cellStyle name="Accent6 22" xfId="17756" xr:uid="{00000000-0005-0000-0000-000053450000}"/>
    <cellStyle name="Accent6 23" xfId="17757" xr:uid="{00000000-0005-0000-0000-000054450000}"/>
    <cellStyle name="Accent6 24" xfId="17758" xr:uid="{00000000-0005-0000-0000-000055450000}"/>
    <cellStyle name="Accent6 25" xfId="17759" xr:uid="{00000000-0005-0000-0000-000056450000}"/>
    <cellStyle name="Accent6 26" xfId="17760" xr:uid="{00000000-0005-0000-0000-000057450000}"/>
    <cellStyle name="Accent6 27" xfId="17761" xr:uid="{00000000-0005-0000-0000-000058450000}"/>
    <cellStyle name="Accent6 3" xfId="17762" xr:uid="{00000000-0005-0000-0000-000059450000}"/>
    <cellStyle name="Accent6 4" xfId="17763" xr:uid="{00000000-0005-0000-0000-00005A450000}"/>
    <cellStyle name="Accent6 5" xfId="17764" xr:uid="{00000000-0005-0000-0000-00005B450000}"/>
    <cellStyle name="Accent6 6" xfId="17765" xr:uid="{00000000-0005-0000-0000-00005C450000}"/>
    <cellStyle name="Accent6 7" xfId="17766" xr:uid="{00000000-0005-0000-0000-00005D450000}"/>
    <cellStyle name="Accent6 8" xfId="17767" xr:uid="{00000000-0005-0000-0000-00005E450000}"/>
    <cellStyle name="Accent6 9" xfId="17768" xr:uid="{00000000-0005-0000-0000-00005F450000}"/>
    <cellStyle name="Bad 10" xfId="17769" xr:uid="{00000000-0005-0000-0000-000060450000}"/>
    <cellStyle name="Bad 11" xfId="17770" xr:uid="{00000000-0005-0000-0000-000061450000}"/>
    <cellStyle name="Bad 12" xfId="17771" xr:uid="{00000000-0005-0000-0000-000062450000}"/>
    <cellStyle name="Bad 13" xfId="17772" xr:uid="{00000000-0005-0000-0000-000063450000}"/>
    <cellStyle name="Bad 14" xfId="17773" xr:uid="{00000000-0005-0000-0000-000064450000}"/>
    <cellStyle name="Bad 15" xfId="17774" xr:uid="{00000000-0005-0000-0000-000065450000}"/>
    <cellStyle name="Bad 16" xfId="17775" xr:uid="{00000000-0005-0000-0000-000066450000}"/>
    <cellStyle name="Bad 17" xfId="17776" xr:uid="{00000000-0005-0000-0000-000067450000}"/>
    <cellStyle name="Bad 18" xfId="17777" xr:uid="{00000000-0005-0000-0000-000068450000}"/>
    <cellStyle name="Bad 19" xfId="17778" xr:uid="{00000000-0005-0000-0000-000069450000}"/>
    <cellStyle name="Bad 2" xfId="17779" xr:uid="{00000000-0005-0000-0000-00006A450000}"/>
    <cellStyle name="Bad 20" xfId="17780" xr:uid="{00000000-0005-0000-0000-00006B450000}"/>
    <cellStyle name="Bad 21" xfId="17781" xr:uid="{00000000-0005-0000-0000-00006C450000}"/>
    <cellStyle name="Bad 22" xfId="17782" xr:uid="{00000000-0005-0000-0000-00006D450000}"/>
    <cellStyle name="Bad 23" xfId="17783" xr:uid="{00000000-0005-0000-0000-00006E450000}"/>
    <cellStyle name="Bad 24" xfId="17784" xr:uid="{00000000-0005-0000-0000-00006F450000}"/>
    <cellStyle name="Bad 25" xfId="17785" xr:uid="{00000000-0005-0000-0000-000070450000}"/>
    <cellStyle name="Bad 26" xfId="17786" xr:uid="{00000000-0005-0000-0000-000071450000}"/>
    <cellStyle name="Bad 27" xfId="17787" xr:uid="{00000000-0005-0000-0000-000072450000}"/>
    <cellStyle name="Bad 3" xfId="17788" xr:uid="{00000000-0005-0000-0000-000073450000}"/>
    <cellStyle name="Bad 4" xfId="17789" xr:uid="{00000000-0005-0000-0000-000074450000}"/>
    <cellStyle name="Bad 5" xfId="17790" xr:uid="{00000000-0005-0000-0000-000075450000}"/>
    <cellStyle name="Bad 6" xfId="17791" xr:uid="{00000000-0005-0000-0000-000076450000}"/>
    <cellStyle name="Bad 7" xfId="17792" xr:uid="{00000000-0005-0000-0000-000077450000}"/>
    <cellStyle name="Bad 8" xfId="17793" xr:uid="{00000000-0005-0000-0000-000078450000}"/>
    <cellStyle name="Bad 9" xfId="17794" xr:uid="{00000000-0005-0000-0000-000079450000}"/>
    <cellStyle name="Calculation 10" xfId="17795" xr:uid="{00000000-0005-0000-0000-00007A450000}"/>
    <cellStyle name="Calculation 10 2" xfId="17796" xr:uid="{00000000-0005-0000-0000-00007B450000}"/>
    <cellStyle name="Calculation 11" xfId="17797" xr:uid="{00000000-0005-0000-0000-00007C450000}"/>
    <cellStyle name="Calculation 11 2" xfId="17798" xr:uid="{00000000-0005-0000-0000-00007D450000}"/>
    <cellStyle name="Calculation 12" xfId="17799" xr:uid="{00000000-0005-0000-0000-00007E450000}"/>
    <cellStyle name="Calculation 12 2" xfId="17800" xr:uid="{00000000-0005-0000-0000-00007F450000}"/>
    <cellStyle name="Calculation 13" xfId="17801" xr:uid="{00000000-0005-0000-0000-000080450000}"/>
    <cellStyle name="Calculation 13 2" xfId="17802" xr:uid="{00000000-0005-0000-0000-000081450000}"/>
    <cellStyle name="Calculation 14" xfId="17803" xr:uid="{00000000-0005-0000-0000-000082450000}"/>
    <cellStyle name="Calculation 14 2" xfId="17804" xr:uid="{00000000-0005-0000-0000-000083450000}"/>
    <cellStyle name="Calculation 15" xfId="17805" xr:uid="{00000000-0005-0000-0000-000084450000}"/>
    <cellStyle name="Calculation 15 2" xfId="17806" xr:uid="{00000000-0005-0000-0000-000085450000}"/>
    <cellStyle name="Calculation 16" xfId="17807" xr:uid="{00000000-0005-0000-0000-000086450000}"/>
    <cellStyle name="Calculation 16 2" xfId="17808" xr:uid="{00000000-0005-0000-0000-000087450000}"/>
    <cellStyle name="Calculation 17" xfId="17809" xr:uid="{00000000-0005-0000-0000-000088450000}"/>
    <cellStyle name="Calculation 17 2" xfId="17810" xr:uid="{00000000-0005-0000-0000-000089450000}"/>
    <cellStyle name="Calculation 18" xfId="17811" xr:uid="{00000000-0005-0000-0000-00008A450000}"/>
    <cellStyle name="Calculation 18 2" xfId="17812" xr:uid="{00000000-0005-0000-0000-00008B450000}"/>
    <cellStyle name="Calculation 19" xfId="17813" xr:uid="{00000000-0005-0000-0000-00008C450000}"/>
    <cellStyle name="Calculation 19 2" xfId="17814" xr:uid="{00000000-0005-0000-0000-00008D450000}"/>
    <cellStyle name="Calculation 2" xfId="17815" xr:uid="{00000000-0005-0000-0000-00008E450000}"/>
    <cellStyle name="Calculation 2 2" xfId="17816" xr:uid="{00000000-0005-0000-0000-00008F450000}"/>
    <cellStyle name="Calculation 20" xfId="17817" xr:uid="{00000000-0005-0000-0000-000090450000}"/>
    <cellStyle name="Calculation 20 2" xfId="17818" xr:uid="{00000000-0005-0000-0000-000091450000}"/>
    <cellStyle name="Calculation 21" xfId="17819" xr:uid="{00000000-0005-0000-0000-000092450000}"/>
    <cellStyle name="Calculation 21 2" xfId="17820" xr:uid="{00000000-0005-0000-0000-000093450000}"/>
    <cellStyle name="Calculation 22" xfId="17821" xr:uid="{00000000-0005-0000-0000-000094450000}"/>
    <cellStyle name="Calculation 22 2" xfId="17822" xr:uid="{00000000-0005-0000-0000-000095450000}"/>
    <cellStyle name="Calculation 23" xfId="17823" xr:uid="{00000000-0005-0000-0000-000096450000}"/>
    <cellStyle name="Calculation 23 2" xfId="17824" xr:uid="{00000000-0005-0000-0000-000097450000}"/>
    <cellStyle name="Calculation 24" xfId="17825" xr:uid="{00000000-0005-0000-0000-000098450000}"/>
    <cellStyle name="Calculation 24 2" xfId="17826" xr:uid="{00000000-0005-0000-0000-000099450000}"/>
    <cellStyle name="Calculation 25" xfId="17827" xr:uid="{00000000-0005-0000-0000-00009A450000}"/>
    <cellStyle name="Calculation 25 2" xfId="17828" xr:uid="{00000000-0005-0000-0000-00009B450000}"/>
    <cellStyle name="Calculation 26" xfId="17829" xr:uid="{00000000-0005-0000-0000-00009C450000}"/>
    <cellStyle name="Calculation 26 2" xfId="17830" xr:uid="{00000000-0005-0000-0000-00009D450000}"/>
    <cellStyle name="Calculation 27" xfId="17831" xr:uid="{00000000-0005-0000-0000-00009E450000}"/>
    <cellStyle name="Calculation 27 2" xfId="17832" xr:uid="{00000000-0005-0000-0000-00009F450000}"/>
    <cellStyle name="Calculation 3" xfId="17833" xr:uid="{00000000-0005-0000-0000-0000A0450000}"/>
    <cellStyle name="Calculation 3 2" xfId="17834" xr:uid="{00000000-0005-0000-0000-0000A1450000}"/>
    <cellStyle name="Calculation 4" xfId="17835" xr:uid="{00000000-0005-0000-0000-0000A2450000}"/>
    <cellStyle name="Calculation 4 2" xfId="17836" xr:uid="{00000000-0005-0000-0000-0000A3450000}"/>
    <cellStyle name="Calculation 5" xfId="17837" xr:uid="{00000000-0005-0000-0000-0000A4450000}"/>
    <cellStyle name="Calculation 5 2" xfId="17838" xr:uid="{00000000-0005-0000-0000-0000A5450000}"/>
    <cellStyle name="Calculation 6" xfId="17839" xr:uid="{00000000-0005-0000-0000-0000A6450000}"/>
    <cellStyle name="Calculation 6 2" xfId="17840" xr:uid="{00000000-0005-0000-0000-0000A7450000}"/>
    <cellStyle name="Calculation 7" xfId="17841" xr:uid="{00000000-0005-0000-0000-0000A8450000}"/>
    <cellStyle name="Calculation 7 2" xfId="17842" xr:uid="{00000000-0005-0000-0000-0000A9450000}"/>
    <cellStyle name="Calculation 8" xfId="17843" xr:uid="{00000000-0005-0000-0000-0000AA450000}"/>
    <cellStyle name="Calculation 8 2" xfId="17844" xr:uid="{00000000-0005-0000-0000-0000AB450000}"/>
    <cellStyle name="Calculation 9" xfId="17845" xr:uid="{00000000-0005-0000-0000-0000AC450000}"/>
    <cellStyle name="Calculation 9 2" xfId="17846" xr:uid="{00000000-0005-0000-0000-0000AD450000}"/>
    <cellStyle name="Check Cell 10" xfId="17847" xr:uid="{00000000-0005-0000-0000-0000AE450000}"/>
    <cellStyle name="Check Cell 11" xfId="17848" xr:uid="{00000000-0005-0000-0000-0000AF450000}"/>
    <cellStyle name="Check Cell 12" xfId="17849" xr:uid="{00000000-0005-0000-0000-0000B0450000}"/>
    <cellStyle name="Check Cell 13" xfId="17850" xr:uid="{00000000-0005-0000-0000-0000B1450000}"/>
    <cellStyle name="Check Cell 14" xfId="17851" xr:uid="{00000000-0005-0000-0000-0000B2450000}"/>
    <cellStyle name="Check Cell 15" xfId="17852" xr:uid="{00000000-0005-0000-0000-0000B3450000}"/>
    <cellStyle name="Check Cell 16" xfId="17853" xr:uid="{00000000-0005-0000-0000-0000B4450000}"/>
    <cellStyle name="Check Cell 17" xfId="17854" xr:uid="{00000000-0005-0000-0000-0000B5450000}"/>
    <cellStyle name="Check Cell 18" xfId="17855" xr:uid="{00000000-0005-0000-0000-0000B6450000}"/>
    <cellStyle name="Check Cell 19" xfId="17856" xr:uid="{00000000-0005-0000-0000-0000B7450000}"/>
    <cellStyle name="Check Cell 2" xfId="17857" xr:uid="{00000000-0005-0000-0000-0000B8450000}"/>
    <cellStyle name="Check Cell 20" xfId="17858" xr:uid="{00000000-0005-0000-0000-0000B9450000}"/>
    <cellStyle name="Check Cell 21" xfId="17859" xr:uid="{00000000-0005-0000-0000-0000BA450000}"/>
    <cellStyle name="Check Cell 22" xfId="17860" xr:uid="{00000000-0005-0000-0000-0000BB450000}"/>
    <cellStyle name="Check Cell 23" xfId="17861" xr:uid="{00000000-0005-0000-0000-0000BC450000}"/>
    <cellStyle name="Check Cell 24" xfId="17862" xr:uid="{00000000-0005-0000-0000-0000BD450000}"/>
    <cellStyle name="Check Cell 25" xfId="17863" xr:uid="{00000000-0005-0000-0000-0000BE450000}"/>
    <cellStyle name="Check Cell 26" xfId="17864" xr:uid="{00000000-0005-0000-0000-0000BF450000}"/>
    <cellStyle name="Check Cell 27" xfId="17865" xr:uid="{00000000-0005-0000-0000-0000C0450000}"/>
    <cellStyle name="Check Cell 3" xfId="17866" xr:uid="{00000000-0005-0000-0000-0000C1450000}"/>
    <cellStyle name="Check Cell 4" xfId="17867" xr:uid="{00000000-0005-0000-0000-0000C2450000}"/>
    <cellStyle name="Check Cell 5" xfId="17868" xr:uid="{00000000-0005-0000-0000-0000C3450000}"/>
    <cellStyle name="Check Cell 6" xfId="17869" xr:uid="{00000000-0005-0000-0000-0000C4450000}"/>
    <cellStyle name="Check Cell 7" xfId="17870" xr:uid="{00000000-0005-0000-0000-0000C5450000}"/>
    <cellStyle name="Check Cell 8" xfId="17871" xr:uid="{00000000-0005-0000-0000-0000C6450000}"/>
    <cellStyle name="Check Cell 9" xfId="17872" xr:uid="{00000000-0005-0000-0000-0000C7450000}"/>
    <cellStyle name="Comma 19" xfId="17873" xr:uid="{00000000-0005-0000-0000-0000C8450000}"/>
    <cellStyle name="Comma 2" xfId="8" xr:uid="{00000000-0005-0000-0000-0000C9450000}"/>
    <cellStyle name="Comma 2 2" xfId="17874" xr:uid="{00000000-0005-0000-0000-0000CA450000}"/>
    <cellStyle name="Comma 3" xfId="17875" xr:uid="{00000000-0005-0000-0000-0000CB450000}"/>
    <cellStyle name="Comma 3 2" xfId="7" xr:uid="{00000000-0005-0000-0000-0000CC450000}"/>
    <cellStyle name="Comma 3 2 2" xfId="17876" xr:uid="{00000000-0005-0000-0000-0000CD450000}"/>
    <cellStyle name="Comma 3 2 2 2" xfId="17877" xr:uid="{00000000-0005-0000-0000-0000CE450000}"/>
    <cellStyle name="Comma 3 2 2 2 2" xfId="17878" xr:uid="{00000000-0005-0000-0000-0000CF450000}"/>
    <cellStyle name="Comma 3 2 2 2 2 2" xfId="17879" xr:uid="{00000000-0005-0000-0000-0000D0450000}"/>
    <cellStyle name="Comma 3 2 2 2 3" xfId="17880" xr:uid="{00000000-0005-0000-0000-0000D1450000}"/>
    <cellStyle name="Comma 3 2 2 3" xfId="17881" xr:uid="{00000000-0005-0000-0000-0000D2450000}"/>
    <cellStyle name="Comma 3 2 2 3 2" xfId="17882" xr:uid="{00000000-0005-0000-0000-0000D3450000}"/>
    <cellStyle name="Comma 3 2 2 3 2 2" xfId="17883" xr:uid="{00000000-0005-0000-0000-0000D4450000}"/>
    <cellStyle name="Comma 3 2 2 3 3" xfId="17884" xr:uid="{00000000-0005-0000-0000-0000D5450000}"/>
    <cellStyle name="Comma 3 2 2 4" xfId="17885" xr:uid="{00000000-0005-0000-0000-0000D6450000}"/>
    <cellStyle name="Comma 3 2 2 4 2" xfId="17886" xr:uid="{00000000-0005-0000-0000-0000D7450000}"/>
    <cellStyle name="Comma 3 2 2 4 2 2" xfId="17887" xr:uid="{00000000-0005-0000-0000-0000D8450000}"/>
    <cellStyle name="Comma 3 2 2 4 3" xfId="17888" xr:uid="{00000000-0005-0000-0000-0000D9450000}"/>
    <cellStyle name="Comma 3 2 2 5" xfId="17889" xr:uid="{00000000-0005-0000-0000-0000DA450000}"/>
    <cellStyle name="Comma 3 2 2 5 2" xfId="17890" xr:uid="{00000000-0005-0000-0000-0000DB450000}"/>
    <cellStyle name="Comma 3 2 2 6" xfId="17891" xr:uid="{00000000-0005-0000-0000-0000DC450000}"/>
    <cellStyle name="Comma 3 2 3" xfId="17892" xr:uid="{00000000-0005-0000-0000-0000DD450000}"/>
    <cellStyle name="Comma 3 2 3 2" xfId="17893" xr:uid="{00000000-0005-0000-0000-0000DE450000}"/>
    <cellStyle name="Comma 3 2 3 2 2" xfId="17894" xr:uid="{00000000-0005-0000-0000-0000DF450000}"/>
    <cellStyle name="Comma 3 2 3 3" xfId="17895" xr:uid="{00000000-0005-0000-0000-0000E0450000}"/>
    <cellStyle name="Comma 3 2 4" xfId="17896" xr:uid="{00000000-0005-0000-0000-0000E1450000}"/>
    <cellStyle name="Comma 3 2 4 2" xfId="17897" xr:uid="{00000000-0005-0000-0000-0000E2450000}"/>
    <cellStyle name="Comma 3 2 5" xfId="17898" xr:uid="{00000000-0005-0000-0000-0000E3450000}"/>
    <cellStyle name="Comma 3 3" xfId="17899" xr:uid="{00000000-0005-0000-0000-0000E4450000}"/>
    <cellStyle name="Comma 3 4" xfId="17900" xr:uid="{00000000-0005-0000-0000-0000E5450000}"/>
    <cellStyle name="Comma 3 4 2" xfId="17901" xr:uid="{00000000-0005-0000-0000-0000E6450000}"/>
    <cellStyle name="Comma 3 4 2 2" xfId="17902" xr:uid="{00000000-0005-0000-0000-0000E7450000}"/>
    <cellStyle name="Comma 3 4 3" xfId="17903" xr:uid="{00000000-0005-0000-0000-0000E8450000}"/>
    <cellStyle name="Comma 3 5" xfId="17904" xr:uid="{00000000-0005-0000-0000-0000E9450000}"/>
    <cellStyle name="Comma 3 5 2" xfId="17905" xr:uid="{00000000-0005-0000-0000-0000EA450000}"/>
    <cellStyle name="Comma 3 6" xfId="17906" xr:uid="{00000000-0005-0000-0000-0000EB450000}"/>
    <cellStyle name="Comma 4" xfId="17907" xr:uid="{00000000-0005-0000-0000-0000EC450000}"/>
    <cellStyle name="Comma 4 2" xfId="17908" xr:uid="{00000000-0005-0000-0000-0000ED450000}"/>
    <cellStyle name="Comma 4 3" xfId="17909" xr:uid="{00000000-0005-0000-0000-0000EE450000}"/>
    <cellStyle name="Comma 4 3 2" xfId="17910" xr:uid="{00000000-0005-0000-0000-0000EF450000}"/>
    <cellStyle name="Comma 4 3 2 2" xfId="17911" xr:uid="{00000000-0005-0000-0000-0000F0450000}"/>
    <cellStyle name="Comma 4 3 3" xfId="17912" xr:uid="{00000000-0005-0000-0000-0000F1450000}"/>
    <cellStyle name="Comma 4 4" xfId="17913" xr:uid="{00000000-0005-0000-0000-0000F2450000}"/>
    <cellStyle name="Comma 4 4 2" xfId="17914" xr:uid="{00000000-0005-0000-0000-0000F3450000}"/>
    <cellStyle name="Comma 4 5" xfId="17915" xr:uid="{00000000-0005-0000-0000-0000F4450000}"/>
    <cellStyle name="Comma 5" xfId="17916" xr:uid="{00000000-0005-0000-0000-0000F5450000}"/>
    <cellStyle name="Comma 6" xfId="17917" xr:uid="{00000000-0005-0000-0000-0000F6450000}"/>
    <cellStyle name="Comma 6 2" xfId="17918" xr:uid="{00000000-0005-0000-0000-0000F7450000}"/>
    <cellStyle name="Comma 6 2 2" xfId="17919" xr:uid="{00000000-0005-0000-0000-0000F8450000}"/>
    <cellStyle name="Comma 6 2 2 2" xfId="17920" xr:uid="{00000000-0005-0000-0000-0000F9450000}"/>
    <cellStyle name="Comma 6 2 3" xfId="17921" xr:uid="{00000000-0005-0000-0000-0000FA450000}"/>
    <cellStyle name="Comma 6 3" xfId="17922" xr:uid="{00000000-0005-0000-0000-0000FB450000}"/>
    <cellStyle name="Comma 6 3 2" xfId="17923" xr:uid="{00000000-0005-0000-0000-0000FC450000}"/>
    <cellStyle name="Comma 6 4" xfId="17924" xr:uid="{00000000-0005-0000-0000-0000FD450000}"/>
    <cellStyle name="Currency 2" xfId="6" xr:uid="{00000000-0005-0000-0000-0000FE450000}"/>
    <cellStyle name="Currency 2 2" xfId="2" xr:uid="{00000000-0005-0000-0000-0000FF450000}"/>
    <cellStyle name="Currency 3" xfId="17925" xr:uid="{00000000-0005-0000-0000-000000460000}"/>
    <cellStyle name="Currency 3 2" xfId="17926" xr:uid="{00000000-0005-0000-0000-000001460000}"/>
    <cellStyle name="Currency 3 2 2" xfId="17927" xr:uid="{00000000-0005-0000-0000-000002460000}"/>
    <cellStyle name="Currency 3 2 2 2" xfId="17928" xr:uid="{00000000-0005-0000-0000-000003460000}"/>
    <cellStyle name="Currency 3 2 2 2 2" xfId="17929" xr:uid="{00000000-0005-0000-0000-000004460000}"/>
    <cellStyle name="Currency 3 2 2 3" xfId="17930" xr:uid="{00000000-0005-0000-0000-000005460000}"/>
    <cellStyle name="Currency 3 2 3" xfId="17931" xr:uid="{00000000-0005-0000-0000-000006460000}"/>
    <cellStyle name="Currency 3 2 3 2" xfId="17932" xr:uid="{00000000-0005-0000-0000-000007460000}"/>
    <cellStyle name="Currency 3 2 4" xfId="17933" xr:uid="{00000000-0005-0000-0000-000008460000}"/>
    <cellStyle name="Currency 3 3" xfId="17934" xr:uid="{00000000-0005-0000-0000-000009460000}"/>
    <cellStyle name="Currency 3 4" xfId="17935" xr:uid="{00000000-0005-0000-0000-00000A460000}"/>
    <cellStyle name="Currency 3 4 2" xfId="17936" xr:uid="{00000000-0005-0000-0000-00000B460000}"/>
    <cellStyle name="Currency 3 4 2 2" xfId="17937" xr:uid="{00000000-0005-0000-0000-00000C460000}"/>
    <cellStyle name="Currency 3 4 3" xfId="17938" xr:uid="{00000000-0005-0000-0000-00000D460000}"/>
    <cellStyle name="Currency 3 5" xfId="17939" xr:uid="{00000000-0005-0000-0000-00000E460000}"/>
    <cellStyle name="Currency 3 5 2" xfId="17940" xr:uid="{00000000-0005-0000-0000-00000F460000}"/>
    <cellStyle name="Currency 3 6" xfId="17941" xr:uid="{00000000-0005-0000-0000-000010460000}"/>
    <cellStyle name="Currency 4" xfId="17942" xr:uid="{00000000-0005-0000-0000-000011460000}"/>
    <cellStyle name="Currency 5" xfId="17943" xr:uid="{00000000-0005-0000-0000-000012460000}"/>
    <cellStyle name="Currency 5 2" xfId="17944" xr:uid="{00000000-0005-0000-0000-000013460000}"/>
    <cellStyle name="Currency 5 2 2" xfId="17945" xr:uid="{00000000-0005-0000-0000-000014460000}"/>
    <cellStyle name="Currency 5 2 2 2" xfId="17946" xr:uid="{00000000-0005-0000-0000-000015460000}"/>
    <cellStyle name="Currency 5 2 3" xfId="17947" xr:uid="{00000000-0005-0000-0000-000016460000}"/>
    <cellStyle name="Currency 5 3" xfId="17948" xr:uid="{00000000-0005-0000-0000-000017460000}"/>
    <cellStyle name="Currency 5 3 2" xfId="17949" xr:uid="{00000000-0005-0000-0000-000018460000}"/>
    <cellStyle name="Currency 5 4" xfId="17950" xr:uid="{00000000-0005-0000-0000-000019460000}"/>
    <cellStyle name="Explanatory Text 10" xfId="17951" xr:uid="{00000000-0005-0000-0000-00001A460000}"/>
    <cellStyle name="Explanatory Text 11" xfId="17952" xr:uid="{00000000-0005-0000-0000-00001B460000}"/>
    <cellStyle name="Explanatory Text 12" xfId="17953" xr:uid="{00000000-0005-0000-0000-00001C460000}"/>
    <cellStyle name="Explanatory Text 13" xfId="17954" xr:uid="{00000000-0005-0000-0000-00001D460000}"/>
    <cellStyle name="Explanatory Text 14" xfId="17955" xr:uid="{00000000-0005-0000-0000-00001E460000}"/>
    <cellStyle name="Explanatory Text 15" xfId="17956" xr:uid="{00000000-0005-0000-0000-00001F460000}"/>
    <cellStyle name="Explanatory Text 16" xfId="17957" xr:uid="{00000000-0005-0000-0000-000020460000}"/>
    <cellStyle name="Explanatory Text 17" xfId="17958" xr:uid="{00000000-0005-0000-0000-000021460000}"/>
    <cellStyle name="Explanatory Text 18" xfId="17959" xr:uid="{00000000-0005-0000-0000-000022460000}"/>
    <cellStyle name="Explanatory Text 19" xfId="17960" xr:uid="{00000000-0005-0000-0000-000023460000}"/>
    <cellStyle name="Explanatory Text 2" xfId="17961" xr:uid="{00000000-0005-0000-0000-000024460000}"/>
    <cellStyle name="Explanatory Text 20" xfId="17962" xr:uid="{00000000-0005-0000-0000-000025460000}"/>
    <cellStyle name="Explanatory Text 21" xfId="17963" xr:uid="{00000000-0005-0000-0000-000026460000}"/>
    <cellStyle name="Explanatory Text 22" xfId="17964" xr:uid="{00000000-0005-0000-0000-000027460000}"/>
    <cellStyle name="Explanatory Text 23" xfId="17965" xr:uid="{00000000-0005-0000-0000-000028460000}"/>
    <cellStyle name="Explanatory Text 24" xfId="17966" xr:uid="{00000000-0005-0000-0000-000029460000}"/>
    <cellStyle name="Explanatory Text 25" xfId="17967" xr:uid="{00000000-0005-0000-0000-00002A460000}"/>
    <cellStyle name="Explanatory Text 26" xfId="17968" xr:uid="{00000000-0005-0000-0000-00002B460000}"/>
    <cellStyle name="Explanatory Text 27" xfId="17969" xr:uid="{00000000-0005-0000-0000-00002C460000}"/>
    <cellStyle name="Explanatory Text 3" xfId="17970" xr:uid="{00000000-0005-0000-0000-00002D460000}"/>
    <cellStyle name="Explanatory Text 4" xfId="17971" xr:uid="{00000000-0005-0000-0000-00002E460000}"/>
    <cellStyle name="Explanatory Text 5" xfId="17972" xr:uid="{00000000-0005-0000-0000-00002F460000}"/>
    <cellStyle name="Explanatory Text 6" xfId="17973" xr:uid="{00000000-0005-0000-0000-000030460000}"/>
    <cellStyle name="Explanatory Text 7" xfId="17974" xr:uid="{00000000-0005-0000-0000-000031460000}"/>
    <cellStyle name="Explanatory Text 8" xfId="17975" xr:uid="{00000000-0005-0000-0000-000032460000}"/>
    <cellStyle name="Explanatory Text 9" xfId="17976" xr:uid="{00000000-0005-0000-0000-000033460000}"/>
    <cellStyle name="Good 10" xfId="17977" xr:uid="{00000000-0005-0000-0000-000034460000}"/>
    <cellStyle name="Good 11" xfId="17978" xr:uid="{00000000-0005-0000-0000-000035460000}"/>
    <cellStyle name="Good 12" xfId="17979" xr:uid="{00000000-0005-0000-0000-000036460000}"/>
    <cellStyle name="Good 13" xfId="17980" xr:uid="{00000000-0005-0000-0000-000037460000}"/>
    <cellStyle name="Good 14" xfId="17981" xr:uid="{00000000-0005-0000-0000-000038460000}"/>
    <cellStyle name="Good 15" xfId="17982" xr:uid="{00000000-0005-0000-0000-000039460000}"/>
    <cellStyle name="Good 16" xfId="17983" xr:uid="{00000000-0005-0000-0000-00003A460000}"/>
    <cellStyle name="Good 17" xfId="17984" xr:uid="{00000000-0005-0000-0000-00003B460000}"/>
    <cellStyle name="Good 18" xfId="17985" xr:uid="{00000000-0005-0000-0000-00003C460000}"/>
    <cellStyle name="Good 19" xfId="17986" xr:uid="{00000000-0005-0000-0000-00003D460000}"/>
    <cellStyle name="Good 2" xfId="17987" xr:uid="{00000000-0005-0000-0000-00003E460000}"/>
    <cellStyle name="Good 20" xfId="17988" xr:uid="{00000000-0005-0000-0000-00003F460000}"/>
    <cellStyle name="Good 21" xfId="17989" xr:uid="{00000000-0005-0000-0000-000040460000}"/>
    <cellStyle name="Good 22" xfId="17990" xr:uid="{00000000-0005-0000-0000-000041460000}"/>
    <cellStyle name="Good 23" xfId="17991" xr:uid="{00000000-0005-0000-0000-000042460000}"/>
    <cellStyle name="Good 24" xfId="17992" xr:uid="{00000000-0005-0000-0000-000043460000}"/>
    <cellStyle name="Good 25" xfId="17993" xr:uid="{00000000-0005-0000-0000-000044460000}"/>
    <cellStyle name="Good 26" xfId="17994" xr:uid="{00000000-0005-0000-0000-000045460000}"/>
    <cellStyle name="Good 27" xfId="17995" xr:uid="{00000000-0005-0000-0000-000046460000}"/>
    <cellStyle name="Good 3" xfId="17996" xr:uid="{00000000-0005-0000-0000-000047460000}"/>
    <cellStyle name="Good 4" xfId="17997" xr:uid="{00000000-0005-0000-0000-000048460000}"/>
    <cellStyle name="Good 5" xfId="17998" xr:uid="{00000000-0005-0000-0000-000049460000}"/>
    <cellStyle name="Good 6" xfId="17999" xr:uid="{00000000-0005-0000-0000-00004A460000}"/>
    <cellStyle name="Good 7" xfId="18000" xr:uid="{00000000-0005-0000-0000-00004B460000}"/>
    <cellStyle name="Good 8" xfId="18001" xr:uid="{00000000-0005-0000-0000-00004C460000}"/>
    <cellStyle name="Good 9" xfId="18002" xr:uid="{00000000-0005-0000-0000-00004D460000}"/>
    <cellStyle name="Heading 1 10" xfId="18003" xr:uid="{00000000-0005-0000-0000-00004E460000}"/>
    <cellStyle name="Heading 1 11" xfId="18004" xr:uid="{00000000-0005-0000-0000-00004F460000}"/>
    <cellStyle name="Heading 1 12" xfId="18005" xr:uid="{00000000-0005-0000-0000-000050460000}"/>
    <cellStyle name="Heading 1 13" xfId="18006" xr:uid="{00000000-0005-0000-0000-000051460000}"/>
    <cellStyle name="Heading 1 14" xfId="18007" xr:uid="{00000000-0005-0000-0000-000052460000}"/>
    <cellStyle name="Heading 1 15" xfId="18008" xr:uid="{00000000-0005-0000-0000-000053460000}"/>
    <cellStyle name="Heading 1 16" xfId="18009" xr:uid="{00000000-0005-0000-0000-000054460000}"/>
    <cellStyle name="Heading 1 17" xfId="18010" xr:uid="{00000000-0005-0000-0000-000055460000}"/>
    <cellStyle name="Heading 1 18" xfId="18011" xr:uid="{00000000-0005-0000-0000-000056460000}"/>
    <cellStyle name="Heading 1 19" xfId="18012" xr:uid="{00000000-0005-0000-0000-000057460000}"/>
    <cellStyle name="Heading 1 2" xfId="18013" xr:uid="{00000000-0005-0000-0000-000058460000}"/>
    <cellStyle name="Heading 1 20" xfId="18014" xr:uid="{00000000-0005-0000-0000-000059460000}"/>
    <cellStyle name="Heading 1 21" xfId="18015" xr:uid="{00000000-0005-0000-0000-00005A460000}"/>
    <cellStyle name="Heading 1 22" xfId="18016" xr:uid="{00000000-0005-0000-0000-00005B460000}"/>
    <cellStyle name="Heading 1 23" xfId="18017" xr:uid="{00000000-0005-0000-0000-00005C460000}"/>
    <cellStyle name="Heading 1 24" xfId="18018" xr:uid="{00000000-0005-0000-0000-00005D460000}"/>
    <cellStyle name="Heading 1 25" xfId="18019" xr:uid="{00000000-0005-0000-0000-00005E460000}"/>
    <cellStyle name="Heading 1 26" xfId="18020" xr:uid="{00000000-0005-0000-0000-00005F460000}"/>
    <cellStyle name="Heading 1 27" xfId="18021" xr:uid="{00000000-0005-0000-0000-000060460000}"/>
    <cellStyle name="Heading 1 3" xfId="18022" xr:uid="{00000000-0005-0000-0000-000061460000}"/>
    <cellStyle name="Heading 1 4" xfId="18023" xr:uid="{00000000-0005-0000-0000-000062460000}"/>
    <cellStyle name="Heading 1 5" xfId="18024" xr:uid="{00000000-0005-0000-0000-000063460000}"/>
    <cellStyle name="Heading 1 6" xfId="18025" xr:uid="{00000000-0005-0000-0000-000064460000}"/>
    <cellStyle name="Heading 1 7" xfId="18026" xr:uid="{00000000-0005-0000-0000-000065460000}"/>
    <cellStyle name="Heading 1 8" xfId="18027" xr:uid="{00000000-0005-0000-0000-000066460000}"/>
    <cellStyle name="Heading 1 9" xfId="18028" xr:uid="{00000000-0005-0000-0000-000067460000}"/>
    <cellStyle name="Heading 2 10" xfId="18029" xr:uid="{00000000-0005-0000-0000-000068460000}"/>
    <cellStyle name="Heading 2 11" xfId="18030" xr:uid="{00000000-0005-0000-0000-000069460000}"/>
    <cellStyle name="Heading 2 12" xfId="18031" xr:uid="{00000000-0005-0000-0000-00006A460000}"/>
    <cellStyle name="Heading 2 13" xfId="18032" xr:uid="{00000000-0005-0000-0000-00006B460000}"/>
    <cellStyle name="Heading 2 14" xfId="18033" xr:uid="{00000000-0005-0000-0000-00006C460000}"/>
    <cellStyle name="Heading 2 15" xfId="18034" xr:uid="{00000000-0005-0000-0000-00006D460000}"/>
    <cellStyle name="Heading 2 16" xfId="18035" xr:uid="{00000000-0005-0000-0000-00006E460000}"/>
    <cellStyle name="Heading 2 17" xfId="18036" xr:uid="{00000000-0005-0000-0000-00006F460000}"/>
    <cellStyle name="Heading 2 18" xfId="18037" xr:uid="{00000000-0005-0000-0000-000070460000}"/>
    <cellStyle name="Heading 2 19" xfId="18038" xr:uid="{00000000-0005-0000-0000-000071460000}"/>
    <cellStyle name="Heading 2 2" xfId="18039" xr:uid="{00000000-0005-0000-0000-000072460000}"/>
    <cellStyle name="Heading 2 20" xfId="18040" xr:uid="{00000000-0005-0000-0000-000073460000}"/>
    <cellStyle name="Heading 2 21" xfId="18041" xr:uid="{00000000-0005-0000-0000-000074460000}"/>
    <cellStyle name="Heading 2 22" xfId="18042" xr:uid="{00000000-0005-0000-0000-000075460000}"/>
    <cellStyle name="Heading 2 23" xfId="18043" xr:uid="{00000000-0005-0000-0000-000076460000}"/>
    <cellStyle name="Heading 2 24" xfId="18044" xr:uid="{00000000-0005-0000-0000-000077460000}"/>
    <cellStyle name="Heading 2 25" xfId="18045" xr:uid="{00000000-0005-0000-0000-000078460000}"/>
    <cellStyle name="Heading 2 26" xfId="18046" xr:uid="{00000000-0005-0000-0000-000079460000}"/>
    <cellStyle name="Heading 2 27" xfId="18047" xr:uid="{00000000-0005-0000-0000-00007A460000}"/>
    <cellStyle name="Heading 2 3" xfId="18048" xr:uid="{00000000-0005-0000-0000-00007B460000}"/>
    <cellStyle name="Heading 2 4" xfId="18049" xr:uid="{00000000-0005-0000-0000-00007C460000}"/>
    <cellStyle name="Heading 2 5" xfId="18050" xr:uid="{00000000-0005-0000-0000-00007D460000}"/>
    <cellStyle name="Heading 2 6" xfId="18051" xr:uid="{00000000-0005-0000-0000-00007E460000}"/>
    <cellStyle name="Heading 2 7" xfId="18052" xr:uid="{00000000-0005-0000-0000-00007F460000}"/>
    <cellStyle name="Heading 2 8" xfId="18053" xr:uid="{00000000-0005-0000-0000-000080460000}"/>
    <cellStyle name="Heading 2 9" xfId="18054" xr:uid="{00000000-0005-0000-0000-000081460000}"/>
    <cellStyle name="Heading 3 10" xfId="18055" xr:uid="{00000000-0005-0000-0000-000082460000}"/>
    <cellStyle name="Heading 3 11" xfId="18056" xr:uid="{00000000-0005-0000-0000-000083460000}"/>
    <cellStyle name="Heading 3 12" xfId="18057" xr:uid="{00000000-0005-0000-0000-000084460000}"/>
    <cellStyle name="Heading 3 13" xfId="18058" xr:uid="{00000000-0005-0000-0000-000085460000}"/>
    <cellStyle name="Heading 3 14" xfId="18059" xr:uid="{00000000-0005-0000-0000-000086460000}"/>
    <cellStyle name="Heading 3 15" xfId="18060" xr:uid="{00000000-0005-0000-0000-000087460000}"/>
    <cellStyle name="Heading 3 16" xfId="18061" xr:uid="{00000000-0005-0000-0000-000088460000}"/>
    <cellStyle name="Heading 3 17" xfId="18062" xr:uid="{00000000-0005-0000-0000-000089460000}"/>
    <cellStyle name="Heading 3 18" xfId="18063" xr:uid="{00000000-0005-0000-0000-00008A460000}"/>
    <cellStyle name="Heading 3 19" xfId="18064" xr:uid="{00000000-0005-0000-0000-00008B460000}"/>
    <cellStyle name="Heading 3 2" xfId="18065" xr:uid="{00000000-0005-0000-0000-00008C460000}"/>
    <cellStyle name="Heading 3 20" xfId="18066" xr:uid="{00000000-0005-0000-0000-00008D460000}"/>
    <cellStyle name="Heading 3 21" xfId="18067" xr:uid="{00000000-0005-0000-0000-00008E460000}"/>
    <cellStyle name="Heading 3 22" xfId="18068" xr:uid="{00000000-0005-0000-0000-00008F460000}"/>
    <cellStyle name="Heading 3 23" xfId="18069" xr:uid="{00000000-0005-0000-0000-000090460000}"/>
    <cellStyle name="Heading 3 24" xfId="18070" xr:uid="{00000000-0005-0000-0000-000091460000}"/>
    <cellStyle name="Heading 3 25" xfId="18071" xr:uid="{00000000-0005-0000-0000-000092460000}"/>
    <cellStyle name="Heading 3 26" xfId="18072" xr:uid="{00000000-0005-0000-0000-000093460000}"/>
    <cellStyle name="Heading 3 27" xfId="18073" xr:uid="{00000000-0005-0000-0000-000094460000}"/>
    <cellStyle name="Heading 3 3" xfId="18074" xr:uid="{00000000-0005-0000-0000-000095460000}"/>
    <cellStyle name="Heading 3 4" xfId="18075" xr:uid="{00000000-0005-0000-0000-000096460000}"/>
    <cellStyle name="Heading 3 5" xfId="18076" xr:uid="{00000000-0005-0000-0000-000097460000}"/>
    <cellStyle name="Heading 3 6" xfId="18077" xr:uid="{00000000-0005-0000-0000-000098460000}"/>
    <cellStyle name="Heading 3 7" xfId="18078" xr:uid="{00000000-0005-0000-0000-000099460000}"/>
    <cellStyle name="Heading 3 8" xfId="18079" xr:uid="{00000000-0005-0000-0000-00009A460000}"/>
    <cellStyle name="Heading 3 9" xfId="18080" xr:uid="{00000000-0005-0000-0000-00009B460000}"/>
    <cellStyle name="Heading 4 10" xfId="18081" xr:uid="{00000000-0005-0000-0000-00009C460000}"/>
    <cellStyle name="Heading 4 11" xfId="18082" xr:uid="{00000000-0005-0000-0000-00009D460000}"/>
    <cellStyle name="Heading 4 12" xfId="18083" xr:uid="{00000000-0005-0000-0000-00009E460000}"/>
    <cellStyle name="Heading 4 13" xfId="18084" xr:uid="{00000000-0005-0000-0000-00009F460000}"/>
    <cellStyle name="Heading 4 14" xfId="18085" xr:uid="{00000000-0005-0000-0000-0000A0460000}"/>
    <cellStyle name="Heading 4 15" xfId="18086" xr:uid="{00000000-0005-0000-0000-0000A1460000}"/>
    <cellStyle name="Heading 4 16" xfId="18087" xr:uid="{00000000-0005-0000-0000-0000A2460000}"/>
    <cellStyle name="Heading 4 17" xfId="18088" xr:uid="{00000000-0005-0000-0000-0000A3460000}"/>
    <cellStyle name="Heading 4 18" xfId="18089" xr:uid="{00000000-0005-0000-0000-0000A4460000}"/>
    <cellStyle name="Heading 4 19" xfId="18090" xr:uid="{00000000-0005-0000-0000-0000A5460000}"/>
    <cellStyle name="Heading 4 2" xfId="18091" xr:uid="{00000000-0005-0000-0000-0000A6460000}"/>
    <cellStyle name="Heading 4 20" xfId="18092" xr:uid="{00000000-0005-0000-0000-0000A7460000}"/>
    <cellStyle name="Heading 4 21" xfId="18093" xr:uid="{00000000-0005-0000-0000-0000A8460000}"/>
    <cellStyle name="Heading 4 22" xfId="18094" xr:uid="{00000000-0005-0000-0000-0000A9460000}"/>
    <cellStyle name="Heading 4 23" xfId="18095" xr:uid="{00000000-0005-0000-0000-0000AA460000}"/>
    <cellStyle name="Heading 4 24" xfId="18096" xr:uid="{00000000-0005-0000-0000-0000AB460000}"/>
    <cellStyle name="Heading 4 25" xfId="18097" xr:uid="{00000000-0005-0000-0000-0000AC460000}"/>
    <cellStyle name="Heading 4 26" xfId="18098" xr:uid="{00000000-0005-0000-0000-0000AD460000}"/>
    <cellStyle name="Heading 4 27" xfId="18099" xr:uid="{00000000-0005-0000-0000-0000AE460000}"/>
    <cellStyle name="Heading 4 3" xfId="18100" xr:uid="{00000000-0005-0000-0000-0000AF460000}"/>
    <cellStyle name="Heading 4 4" xfId="18101" xr:uid="{00000000-0005-0000-0000-0000B0460000}"/>
    <cellStyle name="Heading 4 5" xfId="18102" xr:uid="{00000000-0005-0000-0000-0000B1460000}"/>
    <cellStyle name="Heading 4 6" xfId="18103" xr:uid="{00000000-0005-0000-0000-0000B2460000}"/>
    <cellStyle name="Heading 4 7" xfId="18104" xr:uid="{00000000-0005-0000-0000-0000B3460000}"/>
    <cellStyle name="Heading 4 8" xfId="18105" xr:uid="{00000000-0005-0000-0000-0000B4460000}"/>
    <cellStyle name="Heading 4 9" xfId="18106" xr:uid="{00000000-0005-0000-0000-0000B5460000}"/>
    <cellStyle name="Input 10" xfId="18107" xr:uid="{00000000-0005-0000-0000-0000B6460000}"/>
    <cellStyle name="Input 10 2" xfId="18108" xr:uid="{00000000-0005-0000-0000-0000B7460000}"/>
    <cellStyle name="Input 11" xfId="18109" xr:uid="{00000000-0005-0000-0000-0000B8460000}"/>
    <cellStyle name="Input 11 2" xfId="18110" xr:uid="{00000000-0005-0000-0000-0000B9460000}"/>
    <cellStyle name="Input 12" xfId="18111" xr:uid="{00000000-0005-0000-0000-0000BA460000}"/>
    <cellStyle name="Input 12 2" xfId="18112" xr:uid="{00000000-0005-0000-0000-0000BB460000}"/>
    <cellStyle name="Input 13" xfId="18113" xr:uid="{00000000-0005-0000-0000-0000BC460000}"/>
    <cellStyle name="Input 13 2" xfId="18114" xr:uid="{00000000-0005-0000-0000-0000BD460000}"/>
    <cellStyle name="Input 14" xfId="18115" xr:uid="{00000000-0005-0000-0000-0000BE460000}"/>
    <cellStyle name="Input 14 2" xfId="18116" xr:uid="{00000000-0005-0000-0000-0000BF460000}"/>
    <cellStyle name="Input 15" xfId="18117" xr:uid="{00000000-0005-0000-0000-0000C0460000}"/>
    <cellStyle name="Input 15 2" xfId="18118" xr:uid="{00000000-0005-0000-0000-0000C1460000}"/>
    <cellStyle name="Input 16" xfId="18119" xr:uid="{00000000-0005-0000-0000-0000C2460000}"/>
    <cellStyle name="Input 16 2" xfId="18120" xr:uid="{00000000-0005-0000-0000-0000C3460000}"/>
    <cellStyle name="Input 17" xfId="18121" xr:uid="{00000000-0005-0000-0000-0000C4460000}"/>
    <cellStyle name="Input 17 2" xfId="18122" xr:uid="{00000000-0005-0000-0000-0000C5460000}"/>
    <cellStyle name="Input 18" xfId="18123" xr:uid="{00000000-0005-0000-0000-0000C6460000}"/>
    <cellStyle name="Input 18 2" xfId="18124" xr:uid="{00000000-0005-0000-0000-0000C7460000}"/>
    <cellStyle name="Input 19" xfId="18125" xr:uid="{00000000-0005-0000-0000-0000C8460000}"/>
    <cellStyle name="Input 19 2" xfId="18126" xr:uid="{00000000-0005-0000-0000-0000C9460000}"/>
    <cellStyle name="Input 2" xfId="18127" xr:uid="{00000000-0005-0000-0000-0000CA460000}"/>
    <cellStyle name="Input 2 2" xfId="18128" xr:uid="{00000000-0005-0000-0000-0000CB460000}"/>
    <cellStyle name="Input 20" xfId="18129" xr:uid="{00000000-0005-0000-0000-0000CC460000}"/>
    <cellStyle name="Input 20 2" xfId="18130" xr:uid="{00000000-0005-0000-0000-0000CD460000}"/>
    <cellStyle name="Input 21" xfId="18131" xr:uid="{00000000-0005-0000-0000-0000CE460000}"/>
    <cellStyle name="Input 21 2" xfId="18132" xr:uid="{00000000-0005-0000-0000-0000CF460000}"/>
    <cellStyle name="Input 22" xfId="18133" xr:uid="{00000000-0005-0000-0000-0000D0460000}"/>
    <cellStyle name="Input 22 2" xfId="18134" xr:uid="{00000000-0005-0000-0000-0000D1460000}"/>
    <cellStyle name="Input 23" xfId="18135" xr:uid="{00000000-0005-0000-0000-0000D2460000}"/>
    <cellStyle name="Input 23 2" xfId="18136" xr:uid="{00000000-0005-0000-0000-0000D3460000}"/>
    <cellStyle name="Input 24" xfId="18137" xr:uid="{00000000-0005-0000-0000-0000D4460000}"/>
    <cellStyle name="Input 24 2" xfId="18138" xr:uid="{00000000-0005-0000-0000-0000D5460000}"/>
    <cellStyle name="Input 25" xfId="18139" xr:uid="{00000000-0005-0000-0000-0000D6460000}"/>
    <cellStyle name="Input 25 2" xfId="18140" xr:uid="{00000000-0005-0000-0000-0000D7460000}"/>
    <cellStyle name="Input 26" xfId="18141" xr:uid="{00000000-0005-0000-0000-0000D8460000}"/>
    <cellStyle name="Input 26 2" xfId="18142" xr:uid="{00000000-0005-0000-0000-0000D9460000}"/>
    <cellStyle name="Input 27" xfId="18143" xr:uid="{00000000-0005-0000-0000-0000DA460000}"/>
    <cellStyle name="Input 27 2" xfId="18144" xr:uid="{00000000-0005-0000-0000-0000DB460000}"/>
    <cellStyle name="Input 3" xfId="18145" xr:uid="{00000000-0005-0000-0000-0000DC460000}"/>
    <cellStyle name="Input 3 2" xfId="18146" xr:uid="{00000000-0005-0000-0000-0000DD460000}"/>
    <cellStyle name="Input 4" xfId="18147" xr:uid="{00000000-0005-0000-0000-0000DE460000}"/>
    <cellStyle name="Input 4 2" xfId="18148" xr:uid="{00000000-0005-0000-0000-0000DF460000}"/>
    <cellStyle name="Input 5" xfId="18149" xr:uid="{00000000-0005-0000-0000-0000E0460000}"/>
    <cellStyle name="Input 5 2" xfId="18150" xr:uid="{00000000-0005-0000-0000-0000E1460000}"/>
    <cellStyle name="Input 6" xfId="18151" xr:uid="{00000000-0005-0000-0000-0000E2460000}"/>
    <cellStyle name="Input 6 2" xfId="18152" xr:uid="{00000000-0005-0000-0000-0000E3460000}"/>
    <cellStyle name="Input 7" xfId="18153" xr:uid="{00000000-0005-0000-0000-0000E4460000}"/>
    <cellStyle name="Input 7 2" xfId="18154" xr:uid="{00000000-0005-0000-0000-0000E5460000}"/>
    <cellStyle name="Input 8" xfId="18155" xr:uid="{00000000-0005-0000-0000-0000E6460000}"/>
    <cellStyle name="Input 8 2" xfId="18156" xr:uid="{00000000-0005-0000-0000-0000E7460000}"/>
    <cellStyle name="Input 9" xfId="18157" xr:uid="{00000000-0005-0000-0000-0000E8460000}"/>
    <cellStyle name="Input 9 2" xfId="18158" xr:uid="{00000000-0005-0000-0000-0000E9460000}"/>
    <cellStyle name="Linked Cell 10" xfId="18159" xr:uid="{00000000-0005-0000-0000-0000EA460000}"/>
    <cellStyle name="Linked Cell 11" xfId="18160" xr:uid="{00000000-0005-0000-0000-0000EB460000}"/>
    <cellStyle name="Linked Cell 12" xfId="18161" xr:uid="{00000000-0005-0000-0000-0000EC460000}"/>
    <cellStyle name="Linked Cell 13" xfId="18162" xr:uid="{00000000-0005-0000-0000-0000ED460000}"/>
    <cellStyle name="Linked Cell 14" xfId="18163" xr:uid="{00000000-0005-0000-0000-0000EE460000}"/>
    <cellStyle name="Linked Cell 15" xfId="18164" xr:uid="{00000000-0005-0000-0000-0000EF460000}"/>
    <cellStyle name="Linked Cell 16" xfId="18165" xr:uid="{00000000-0005-0000-0000-0000F0460000}"/>
    <cellStyle name="Linked Cell 17" xfId="18166" xr:uid="{00000000-0005-0000-0000-0000F1460000}"/>
    <cellStyle name="Linked Cell 18" xfId="18167" xr:uid="{00000000-0005-0000-0000-0000F2460000}"/>
    <cellStyle name="Linked Cell 19" xfId="18168" xr:uid="{00000000-0005-0000-0000-0000F3460000}"/>
    <cellStyle name="Linked Cell 2" xfId="18169" xr:uid="{00000000-0005-0000-0000-0000F4460000}"/>
    <cellStyle name="Linked Cell 20" xfId="18170" xr:uid="{00000000-0005-0000-0000-0000F5460000}"/>
    <cellStyle name="Linked Cell 21" xfId="18171" xr:uid="{00000000-0005-0000-0000-0000F6460000}"/>
    <cellStyle name="Linked Cell 22" xfId="18172" xr:uid="{00000000-0005-0000-0000-0000F7460000}"/>
    <cellStyle name="Linked Cell 23" xfId="18173" xr:uid="{00000000-0005-0000-0000-0000F8460000}"/>
    <cellStyle name="Linked Cell 24" xfId="18174" xr:uid="{00000000-0005-0000-0000-0000F9460000}"/>
    <cellStyle name="Linked Cell 25" xfId="18175" xr:uid="{00000000-0005-0000-0000-0000FA460000}"/>
    <cellStyle name="Linked Cell 26" xfId="18176" xr:uid="{00000000-0005-0000-0000-0000FB460000}"/>
    <cellStyle name="Linked Cell 27" xfId="18177" xr:uid="{00000000-0005-0000-0000-0000FC460000}"/>
    <cellStyle name="Linked Cell 3" xfId="18178" xr:uid="{00000000-0005-0000-0000-0000FD460000}"/>
    <cellStyle name="Linked Cell 4" xfId="18179" xr:uid="{00000000-0005-0000-0000-0000FE460000}"/>
    <cellStyle name="Linked Cell 5" xfId="18180" xr:uid="{00000000-0005-0000-0000-0000FF460000}"/>
    <cellStyle name="Linked Cell 6" xfId="18181" xr:uid="{00000000-0005-0000-0000-000000470000}"/>
    <cellStyle name="Linked Cell 7" xfId="18182" xr:uid="{00000000-0005-0000-0000-000001470000}"/>
    <cellStyle name="Linked Cell 8" xfId="18183" xr:uid="{00000000-0005-0000-0000-000002470000}"/>
    <cellStyle name="Linked Cell 9" xfId="18184" xr:uid="{00000000-0005-0000-0000-000003470000}"/>
    <cellStyle name="Neutral 10" xfId="18185" xr:uid="{00000000-0005-0000-0000-000004470000}"/>
    <cellStyle name="Neutral 11" xfId="18186" xr:uid="{00000000-0005-0000-0000-000005470000}"/>
    <cellStyle name="Neutral 12" xfId="18187" xr:uid="{00000000-0005-0000-0000-000006470000}"/>
    <cellStyle name="Neutral 13" xfId="18188" xr:uid="{00000000-0005-0000-0000-000007470000}"/>
    <cellStyle name="Neutral 14" xfId="18189" xr:uid="{00000000-0005-0000-0000-000008470000}"/>
    <cellStyle name="Neutral 15" xfId="18190" xr:uid="{00000000-0005-0000-0000-000009470000}"/>
    <cellStyle name="Neutral 16" xfId="18191" xr:uid="{00000000-0005-0000-0000-00000A470000}"/>
    <cellStyle name="Neutral 17" xfId="18192" xr:uid="{00000000-0005-0000-0000-00000B470000}"/>
    <cellStyle name="Neutral 18" xfId="18193" xr:uid="{00000000-0005-0000-0000-00000C470000}"/>
    <cellStyle name="Neutral 19" xfId="18194" xr:uid="{00000000-0005-0000-0000-00000D470000}"/>
    <cellStyle name="Neutral 2" xfId="18195" xr:uid="{00000000-0005-0000-0000-00000E470000}"/>
    <cellStyle name="Neutral 20" xfId="18196" xr:uid="{00000000-0005-0000-0000-00000F470000}"/>
    <cellStyle name="Neutral 21" xfId="18197" xr:uid="{00000000-0005-0000-0000-000010470000}"/>
    <cellStyle name="Neutral 22" xfId="18198" xr:uid="{00000000-0005-0000-0000-000011470000}"/>
    <cellStyle name="Neutral 23" xfId="18199" xr:uid="{00000000-0005-0000-0000-000012470000}"/>
    <cellStyle name="Neutral 24" xfId="18200" xr:uid="{00000000-0005-0000-0000-000013470000}"/>
    <cellStyle name="Neutral 25" xfId="18201" xr:uid="{00000000-0005-0000-0000-000014470000}"/>
    <cellStyle name="Neutral 26" xfId="18202" xr:uid="{00000000-0005-0000-0000-000015470000}"/>
    <cellStyle name="Neutral 27" xfId="18203" xr:uid="{00000000-0005-0000-0000-000016470000}"/>
    <cellStyle name="Neutral 3" xfId="18204" xr:uid="{00000000-0005-0000-0000-000017470000}"/>
    <cellStyle name="Neutral 4" xfId="18205" xr:uid="{00000000-0005-0000-0000-000018470000}"/>
    <cellStyle name="Neutral 5" xfId="18206" xr:uid="{00000000-0005-0000-0000-000019470000}"/>
    <cellStyle name="Neutral 6" xfId="18207" xr:uid="{00000000-0005-0000-0000-00001A470000}"/>
    <cellStyle name="Neutral 7" xfId="18208" xr:uid="{00000000-0005-0000-0000-00001B470000}"/>
    <cellStyle name="Neutral 8" xfId="18209" xr:uid="{00000000-0005-0000-0000-00001C470000}"/>
    <cellStyle name="Neutral 9" xfId="18210" xr:uid="{00000000-0005-0000-0000-00001D470000}"/>
    <cellStyle name="Normal" xfId="0" builtinId="0"/>
    <cellStyle name="Normal 10" xfId="18211" xr:uid="{00000000-0005-0000-0000-00001F470000}"/>
    <cellStyle name="Normal 10 2" xfId="18212" xr:uid="{00000000-0005-0000-0000-000020470000}"/>
    <cellStyle name="Normal 10 2 2" xfId="18213" xr:uid="{00000000-0005-0000-0000-000021470000}"/>
    <cellStyle name="Normal 10 2 2 2" xfId="18214" xr:uid="{00000000-0005-0000-0000-000022470000}"/>
    <cellStyle name="Normal 10 2 2 2 2" xfId="18215" xr:uid="{00000000-0005-0000-0000-000023470000}"/>
    <cellStyle name="Normal 10 2 2 2 2 2" xfId="18216" xr:uid="{00000000-0005-0000-0000-000024470000}"/>
    <cellStyle name="Normal 10 2 2 2 3" xfId="18217" xr:uid="{00000000-0005-0000-0000-000025470000}"/>
    <cellStyle name="Normal 10 2 2 3" xfId="18218" xr:uid="{00000000-0005-0000-0000-000026470000}"/>
    <cellStyle name="Normal 10 2 2 3 2" xfId="18219" xr:uid="{00000000-0005-0000-0000-000027470000}"/>
    <cellStyle name="Normal 10 2 2 4" xfId="18220" xr:uid="{00000000-0005-0000-0000-000028470000}"/>
    <cellStyle name="Normal 10 2 3" xfId="18221" xr:uid="{00000000-0005-0000-0000-000029470000}"/>
    <cellStyle name="Normal 10 2 3 2" xfId="18222" xr:uid="{00000000-0005-0000-0000-00002A470000}"/>
    <cellStyle name="Normal 10 2 3 2 2" xfId="18223" xr:uid="{00000000-0005-0000-0000-00002B470000}"/>
    <cellStyle name="Normal 10 2 3 3" xfId="18224" xr:uid="{00000000-0005-0000-0000-00002C470000}"/>
    <cellStyle name="Normal 10 2 4" xfId="18225" xr:uid="{00000000-0005-0000-0000-00002D470000}"/>
    <cellStyle name="Normal 10 2 4 2" xfId="18226" xr:uid="{00000000-0005-0000-0000-00002E470000}"/>
    <cellStyle name="Normal 10 2 5" xfId="18227" xr:uid="{00000000-0005-0000-0000-00002F470000}"/>
    <cellStyle name="Normal 10 2_draft transactions report_052009_rvsd" xfId="18228" xr:uid="{00000000-0005-0000-0000-000030470000}"/>
    <cellStyle name="Normal 10 3" xfId="18229" xr:uid="{00000000-0005-0000-0000-000031470000}"/>
    <cellStyle name="Normal 10 3 2" xfId="18230" xr:uid="{00000000-0005-0000-0000-000032470000}"/>
    <cellStyle name="Normal 10 3 2 2" xfId="18231" xr:uid="{00000000-0005-0000-0000-000033470000}"/>
    <cellStyle name="Normal 10 3 2 2 2" xfId="18232" xr:uid="{00000000-0005-0000-0000-000034470000}"/>
    <cellStyle name="Normal 10 3 2 3" xfId="18233" xr:uid="{00000000-0005-0000-0000-000035470000}"/>
    <cellStyle name="Normal 10 3 3" xfId="18234" xr:uid="{00000000-0005-0000-0000-000036470000}"/>
    <cellStyle name="Normal 10 3 3 2" xfId="18235" xr:uid="{00000000-0005-0000-0000-000037470000}"/>
    <cellStyle name="Normal 10 3 4" xfId="18236" xr:uid="{00000000-0005-0000-0000-000038470000}"/>
    <cellStyle name="Normal 10 4" xfId="18237" xr:uid="{00000000-0005-0000-0000-000039470000}"/>
    <cellStyle name="Normal 10 4 2" xfId="18238" xr:uid="{00000000-0005-0000-0000-00003A470000}"/>
    <cellStyle name="Normal 10 4 2 2" xfId="18239" xr:uid="{00000000-0005-0000-0000-00003B470000}"/>
    <cellStyle name="Normal 10 4 2 2 2" xfId="18240" xr:uid="{00000000-0005-0000-0000-00003C470000}"/>
    <cellStyle name="Normal 10 4 2 2 2 2" xfId="18241" xr:uid="{00000000-0005-0000-0000-00003D470000}"/>
    <cellStyle name="Normal 10 4 2 2 2 2 2" xfId="18242" xr:uid="{00000000-0005-0000-0000-00003E470000}"/>
    <cellStyle name="Normal 10 4 2 2 2 2 2 2" xfId="18243" xr:uid="{00000000-0005-0000-0000-00003F470000}"/>
    <cellStyle name="Normal 10 4 2 2 2 2 2 2 2" xfId="18244" xr:uid="{00000000-0005-0000-0000-000040470000}"/>
    <cellStyle name="Normal 10 4 2 2 2 2 2 2 2 2" xfId="18245" xr:uid="{00000000-0005-0000-0000-000041470000}"/>
    <cellStyle name="Normal 10 4 2 2 2 2 2 2 2 2 2" xfId="18246" xr:uid="{00000000-0005-0000-0000-000042470000}"/>
    <cellStyle name="Normal 10 4 2 2 2 2 2 2 2 2 2 2" xfId="18247" xr:uid="{00000000-0005-0000-0000-000043470000}"/>
    <cellStyle name="Normal 10 4 2 2 2 2 2 2 2 2 2 2 2" xfId="18248" xr:uid="{00000000-0005-0000-0000-000044470000}"/>
    <cellStyle name="Normal 10 4 2 2 2 2 2 2 2 2 2 2 2 2" xfId="18249" xr:uid="{00000000-0005-0000-0000-000045470000}"/>
    <cellStyle name="Normal 10 4 2 2 2 2 2 2 2 2 2 2 2 2 2" xfId="18250" xr:uid="{00000000-0005-0000-0000-000046470000}"/>
    <cellStyle name="Normal 10 4 2 2 2 2 2 2 2 2 2 2 2 2 2 2" xfId="18251" xr:uid="{00000000-0005-0000-0000-000047470000}"/>
    <cellStyle name="Normal 10 4 2 2 2 2 2 2 2 2 2 2 2 2 3" xfId="18252" xr:uid="{00000000-0005-0000-0000-000048470000}"/>
    <cellStyle name="Normal 10 4 2 2 2 2 2 2 2 2 2 2 2 3" xfId="18253" xr:uid="{00000000-0005-0000-0000-000049470000}"/>
    <cellStyle name="Normal 10 4 2 2 2 2 2 2 2 2 2 2 2 3 2" xfId="18254" xr:uid="{00000000-0005-0000-0000-00004A470000}"/>
    <cellStyle name="Normal 10 4 2 2 2 2 2 2 2 2 2 2 2 3 2 2" xfId="18255" xr:uid="{00000000-0005-0000-0000-00004B470000}"/>
    <cellStyle name="Normal 10 4 2 2 2 2 2 2 2 2 2 2 2 3 3" xfId="18256" xr:uid="{00000000-0005-0000-0000-00004C470000}"/>
    <cellStyle name="Normal 10 4 2 2 2 2 2 2 2 2 2 2 2 4" xfId="18257" xr:uid="{00000000-0005-0000-0000-00004D470000}"/>
    <cellStyle name="Normal 10 4 2 2 2 2 2 2 2 2 2 2 2 4 2" xfId="18258" xr:uid="{00000000-0005-0000-0000-00004E470000}"/>
    <cellStyle name="Normal 10 4 2 2 2 2 2 2 2 2 2 2 2 4 2 2" xfId="18259" xr:uid="{00000000-0005-0000-0000-00004F470000}"/>
    <cellStyle name="Normal 10 4 2 2 2 2 2 2 2 2 2 2 2 4 3" xfId="18260" xr:uid="{00000000-0005-0000-0000-000050470000}"/>
    <cellStyle name="Normal 10 4 2 2 2 2 2 2 2 2 2 2 2 5" xfId="18261" xr:uid="{00000000-0005-0000-0000-000051470000}"/>
    <cellStyle name="Normal 10 4 2 2 2 2 2 2 2 2 2 2 2 5 2" xfId="18262" xr:uid="{00000000-0005-0000-0000-000052470000}"/>
    <cellStyle name="Normal 10 4 2 2 2 2 2 2 2 2 2 2 2 6" xfId="18263" xr:uid="{00000000-0005-0000-0000-000053470000}"/>
    <cellStyle name="Normal 10 4 2 2 2 2 2 2 2 2 2 2 3" xfId="18264" xr:uid="{00000000-0005-0000-0000-000054470000}"/>
    <cellStyle name="Normal 10 4 2 2 2 2 2 2 2 2 2 2 3 2" xfId="18265" xr:uid="{00000000-0005-0000-0000-000055470000}"/>
    <cellStyle name="Normal 10 4 2 2 2 2 2 2 2 2 2 2 3 2 2" xfId="18266" xr:uid="{00000000-0005-0000-0000-000056470000}"/>
    <cellStyle name="Normal 10 4 2 2 2 2 2 2 2 2 2 2 3 3" xfId="18267" xr:uid="{00000000-0005-0000-0000-000057470000}"/>
    <cellStyle name="Normal 10 4 2 2 2 2 2 2 2 2 2 2 4" xfId="18268" xr:uid="{00000000-0005-0000-0000-000058470000}"/>
    <cellStyle name="Normal 10 4 2 2 2 2 2 2 2 2 2 2 4 2" xfId="18269" xr:uid="{00000000-0005-0000-0000-000059470000}"/>
    <cellStyle name="Normal 10 4 2 2 2 2 2 2 2 2 2 2 5" xfId="18270" xr:uid="{00000000-0005-0000-0000-00005A470000}"/>
    <cellStyle name="Normal 10 4 2 2 2 2 2 2 2 2 2 3" xfId="18271" xr:uid="{00000000-0005-0000-0000-00005B470000}"/>
    <cellStyle name="Normal 10 4 2 2 2 2 2 2 2 2 2 3 2" xfId="18272" xr:uid="{00000000-0005-0000-0000-00005C470000}"/>
    <cellStyle name="Normal 10 4 2 2 2 2 2 2 2 2 2 3 2 2" xfId="18273" xr:uid="{00000000-0005-0000-0000-00005D470000}"/>
    <cellStyle name="Normal 10 4 2 2 2 2 2 2 2 2 2 3 2 2 2" xfId="18274" xr:uid="{00000000-0005-0000-0000-00005E470000}"/>
    <cellStyle name="Normal 10 4 2 2 2 2 2 2 2 2 2 3 2 3" xfId="18275" xr:uid="{00000000-0005-0000-0000-00005F470000}"/>
    <cellStyle name="Normal 10 4 2 2 2 2 2 2 2 2 2 3 3" xfId="18276" xr:uid="{00000000-0005-0000-0000-000060470000}"/>
    <cellStyle name="Normal 10 4 2 2 2 2 2 2 2 2 2 3 3 2" xfId="18277" xr:uid="{00000000-0005-0000-0000-000061470000}"/>
    <cellStyle name="Normal 10 4 2 2 2 2 2 2 2 2 2 3 4" xfId="18278" xr:uid="{00000000-0005-0000-0000-000062470000}"/>
    <cellStyle name="Normal 10 4 2 2 2 2 2 2 2 2 2 4" xfId="18279" xr:uid="{00000000-0005-0000-0000-000063470000}"/>
    <cellStyle name="Normal 10 4 2 2 2 2 2 2 2 2 2 4 2" xfId="18280" xr:uid="{00000000-0005-0000-0000-000064470000}"/>
    <cellStyle name="Normal 10 4 2 2 2 2 2 2 2 2 2 4 2 2" xfId="18281" xr:uid="{00000000-0005-0000-0000-000065470000}"/>
    <cellStyle name="Normal 10 4 2 2 2 2 2 2 2 2 2 4 3" xfId="18282" xr:uid="{00000000-0005-0000-0000-000066470000}"/>
    <cellStyle name="Normal 10 4 2 2 2 2 2 2 2 2 2 5" xfId="18283" xr:uid="{00000000-0005-0000-0000-000067470000}"/>
    <cellStyle name="Normal 10 4 2 2 2 2 2 2 2 2 2 5 2" xfId="18284" xr:uid="{00000000-0005-0000-0000-000068470000}"/>
    <cellStyle name="Normal 10 4 2 2 2 2 2 2 2 2 2 6" xfId="18285" xr:uid="{00000000-0005-0000-0000-000069470000}"/>
    <cellStyle name="Normal 10 4 2 2 2 2 2 2 2 2 3" xfId="18286" xr:uid="{00000000-0005-0000-0000-00006A470000}"/>
    <cellStyle name="Normal 10 4 2 2 2 2 2 2 2 2 3 2" xfId="18287" xr:uid="{00000000-0005-0000-0000-00006B470000}"/>
    <cellStyle name="Normal 10 4 2 2 2 2 2 2 2 2 3 2 2" xfId="18288" xr:uid="{00000000-0005-0000-0000-00006C470000}"/>
    <cellStyle name="Normal 10 4 2 2 2 2 2 2 2 2 3 3" xfId="18289" xr:uid="{00000000-0005-0000-0000-00006D470000}"/>
    <cellStyle name="Normal 10 4 2 2 2 2 2 2 2 2 4" xfId="18290" xr:uid="{00000000-0005-0000-0000-00006E470000}"/>
    <cellStyle name="Normal 10 4 2 2 2 2 2 2 2 2 4 2" xfId="18291" xr:uid="{00000000-0005-0000-0000-00006F470000}"/>
    <cellStyle name="Normal 10 4 2 2 2 2 2 2 2 2 5" xfId="18292" xr:uid="{00000000-0005-0000-0000-000070470000}"/>
    <cellStyle name="Normal 10 4 2 2 2 2 2 2 2 3" xfId="18293" xr:uid="{00000000-0005-0000-0000-000071470000}"/>
    <cellStyle name="Normal 10 4 2 2 2 2 2 2 2 3 2" xfId="18294" xr:uid="{00000000-0005-0000-0000-000072470000}"/>
    <cellStyle name="Normal 10 4 2 2 2 2 2 2 2 3 2 2" xfId="18295" xr:uid="{00000000-0005-0000-0000-000073470000}"/>
    <cellStyle name="Normal 10 4 2 2 2 2 2 2 2 3 3" xfId="18296" xr:uid="{00000000-0005-0000-0000-000074470000}"/>
    <cellStyle name="Normal 10 4 2 2 2 2 2 2 2 4" xfId="18297" xr:uid="{00000000-0005-0000-0000-000075470000}"/>
    <cellStyle name="Normal 10 4 2 2 2 2 2 2 2 4 2" xfId="18298" xr:uid="{00000000-0005-0000-0000-000076470000}"/>
    <cellStyle name="Normal 10 4 2 2 2 2 2 2 2 5" xfId="18299" xr:uid="{00000000-0005-0000-0000-000077470000}"/>
    <cellStyle name="Normal 10 4 2 2 2 2 2 2 3" xfId="18300" xr:uid="{00000000-0005-0000-0000-000078470000}"/>
    <cellStyle name="Normal 10 4 2 2 2 2 2 2 3 2" xfId="18301" xr:uid="{00000000-0005-0000-0000-000079470000}"/>
    <cellStyle name="Normal 10 4 2 2 2 2 2 2 3 2 2" xfId="18302" xr:uid="{00000000-0005-0000-0000-00007A470000}"/>
    <cellStyle name="Normal 10 4 2 2 2 2 2 2 3 3" xfId="18303" xr:uid="{00000000-0005-0000-0000-00007B470000}"/>
    <cellStyle name="Normal 10 4 2 2 2 2 2 2 4" xfId="18304" xr:uid="{00000000-0005-0000-0000-00007C470000}"/>
    <cellStyle name="Normal 10 4 2 2 2 2 2 2 4 2" xfId="18305" xr:uid="{00000000-0005-0000-0000-00007D470000}"/>
    <cellStyle name="Normal 10 4 2 2 2 2 2 2 5" xfId="18306" xr:uid="{00000000-0005-0000-0000-00007E470000}"/>
    <cellStyle name="Normal 10 4 2 2 2 2 2 3" xfId="18307" xr:uid="{00000000-0005-0000-0000-00007F470000}"/>
    <cellStyle name="Normal 10 4 2 2 2 2 2 3 2" xfId="18308" xr:uid="{00000000-0005-0000-0000-000080470000}"/>
    <cellStyle name="Normal 10 4 2 2 2 2 2 3 2 2" xfId="18309" xr:uid="{00000000-0005-0000-0000-000081470000}"/>
    <cellStyle name="Normal 10 4 2 2 2 2 2 3 3" xfId="18310" xr:uid="{00000000-0005-0000-0000-000082470000}"/>
    <cellStyle name="Normal 10 4 2 2 2 2 2 4" xfId="18311" xr:uid="{00000000-0005-0000-0000-000083470000}"/>
    <cellStyle name="Normal 10 4 2 2 2 2 2 4 2" xfId="18312" xr:uid="{00000000-0005-0000-0000-000084470000}"/>
    <cellStyle name="Normal 10 4 2 2 2 2 2 5" xfId="18313" xr:uid="{00000000-0005-0000-0000-000085470000}"/>
    <cellStyle name="Normal 10 4 2 2 2 2 3" xfId="18314" xr:uid="{00000000-0005-0000-0000-000086470000}"/>
    <cellStyle name="Normal 10 4 2 2 2 2 3 2" xfId="18315" xr:uid="{00000000-0005-0000-0000-000087470000}"/>
    <cellStyle name="Normal 10 4 2 2 2 2 3 2 2" xfId="18316" xr:uid="{00000000-0005-0000-0000-000088470000}"/>
    <cellStyle name="Normal 10 4 2 2 2 2 3 3" xfId="18317" xr:uid="{00000000-0005-0000-0000-000089470000}"/>
    <cellStyle name="Normal 10 4 2 2 2 2 4" xfId="18318" xr:uid="{00000000-0005-0000-0000-00008A470000}"/>
    <cellStyle name="Normal 10 4 2 2 2 2 4 2" xfId="18319" xr:uid="{00000000-0005-0000-0000-00008B470000}"/>
    <cellStyle name="Normal 10 4 2 2 2 2 5" xfId="18320" xr:uid="{00000000-0005-0000-0000-00008C470000}"/>
    <cellStyle name="Normal 10 4 2 2 2 3" xfId="18321" xr:uid="{00000000-0005-0000-0000-00008D470000}"/>
    <cellStyle name="Normal 10 4 2 2 2 3 2" xfId="18322" xr:uid="{00000000-0005-0000-0000-00008E470000}"/>
    <cellStyle name="Normal 10 4 2 2 2 3 2 2" xfId="18323" xr:uid="{00000000-0005-0000-0000-00008F470000}"/>
    <cellStyle name="Normal 10 4 2 2 2 3 3" xfId="18324" xr:uid="{00000000-0005-0000-0000-000090470000}"/>
    <cellStyle name="Normal 10 4 2 2 2 4" xfId="18325" xr:uid="{00000000-0005-0000-0000-000091470000}"/>
    <cellStyle name="Normal 10 4 2 2 2 4 2" xfId="18326" xr:uid="{00000000-0005-0000-0000-000092470000}"/>
    <cellStyle name="Normal 10 4 2 2 2 5" xfId="18327" xr:uid="{00000000-0005-0000-0000-000093470000}"/>
    <cellStyle name="Normal 10 4 2 2 2_draft transactions report_052009_rvsd" xfId="18328" xr:uid="{00000000-0005-0000-0000-000094470000}"/>
    <cellStyle name="Normal 10 4 2 2 2_draft transactions report_052009_rvsd 2 2" xfId="18329" xr:uid="{00000000-0005-0000-0000-000095470000}"/>
    <cellStyle name="Normal 10 4 2 2 3" xfId="18330" xr:uid="{00000000-0005-0000-0000-000096470000}"/>
    <cellStyle name="Normal 10 4 2 2 3 2" xfId="18331" xr:uid="{00000000-0005-0000-0000-000097470000}"/>
    <cellStyle name="Normal 10 4 2 2 3 2 2" xfId="18332" xr:uid="{00000000-0005-0000-0000-000098470000}"/>
    <cellStyle name="Normal 10 4 2 2 3 3" xfId="18333" xr:uid="{00000000-0005-0000-0000-000099470000}"/>
    <cellStyle name="Normal 10 4 2 2 4" xfId="18334" xr:uid="{00000000-0005-0000-0000-00009A470000}"/>
    <cellStyle name="Normal 10 4 2 2 4 2" xfId="18335" xr:uid="{00000000-0005-0000-0000-00009B470000}"/>
    <cellStyle name="Normal 10 4 2 2 5" xfId="18336" xr:uid="{00000000-0005-0000-0000-00009C470000}"/>
    <cellStyle name="Normal 10 4 2 2_draft transactions report_052009_rvsd" xfId="18337" xr:uid="{00000000-0005-0000-0000-00009D470000}"/>
    <cellStyle name="Normal 10 4 2 3" xfId="18338" xr:uid="{00000000-0005-0000-0000-00009E470000}"/>
    <cellStyle name="Normal 10 4 2 3 2" xfId="18339" xr:uid="{00000000-0005-0000-0000-00009F470000}"/>
    <cellStyle name="Normal 10 4 2 3 2 2" xfId="18340" xr:uid="{00000000-0005-0000-0000-0000A0470000}"/>
    <cellStyle name="Normal 10 4 2 3 3" xfId="18341" xr:uid="{00000000-0005-0000-0000-0000A1470000}"/>
    <cellStyle name="Normal 10 4 2 4" xfId="18342" xr:uid="{00000000-0005-0000-0000-0000A2470000}"/>
    <cellStyle name="Normal 10 4 2 4 2" xfId="18343" xr:uid="{00000000-0005-0000-0000-0000A3470000}"/>
    <cellStyle name="Normal 10 4 2 5" xfId="18344" xr:uid="{00000000-0005-0000-0000-0000A4470000}"/>
    <cellStyle name="Normal 10 4 2_draft transactions report_052009_rvsd" xfId="18345" xr:uid="{00000000-0005-0000-0000-0000A5470000}"/>
    <cellStyle name="Normal 10 4 3" xfId="18346" xr:uid="{00000000-0005-0000-0000-0000A6470000}"/>
    <cellStyle name="Normal 10 4 3 2" xfId="18347" xr:uid="{00000000-0005-0000-0000-0000A7470000}"/>
    <cellStyle name="Normal 10 4 3 2 2" xfId="18348" xr:uid="{00000000-0005-0000-0000-0000A8470000}"/>
    <cellStyle name="Normal 10 4 3 3" xfId="18349" xr:uid="{00000000-0005-0000-0000-0000A9470000}"/>
    <cellStyle name="Normal 10 4 4" xfId="18350" xr:uid="{00000000-0005-0000-0000-0000AA470000}"/>
    <cellStyle name="Normal 10 4 4 2" xfId="18351" xr:uid="{00000000-0005-0000-0000-0000AB470000}"/>
    <cellStyle name="Normal 10 4 5" xfId="18352" xr:uid="{00000000-0005-0000-0000-0000AC470000}"/>
    <cellStyle name="Normal 10 4_draft transactions report_052009_rvsd" xfId="18353" xr:uid="{00000000-0005-0000-0000-0000AD470000}"/>
    <cellStyle name="Normal 10 5" xfId="18354" xr:uid="{00000000-0005-0000-0000-0000AE470000}"/>
    <cellStyle name="Normal 10 5 2" xfId="18355" xr:uid="{00000000-0005-0000-0000-0000AF470000}"/>
    <cellStyle name="Normal 10 5 2 2" xfId="18356" xr:uid="{00000000-0005-0000-0000-0000B0470000}"/>
    <cellStyle name="Normal 10 5 3" xfId="18357" xr:uid="{00000000-0005-0000-0000-0000B1470000}"/>
    <cellStyle name="Normal 10 6" xfId="18358" xr:uid="{00000000-0005-0000-0000-0000B2470000}"/>
    <cellStyle name="Normal 10 6 2" xfId="18359" xr:uid="{00000000-0005-0000-0000-0000B3470000}"/>
    <cellStyle name="Normal 10 7" xfId="18360" xr:uid="{00000000-0005-0000-0000-0000B4470000}"/>
    <cellStyle name="Normal 10_draft transactions report_052009_rvsd" xfId="18361" xr:uid="{00000000-0005-0000-0000-0000B5470000}"/>
    <cellStyle name="Normal 11" xfId="18362" xr:uid="{00000000-0005-0000-0000-0000B6470000}"/>
    <cellStyle name="Normal 11 2" xfId="18363" xr:uid="{00000000-0005-0000-0000-0000B7470000}"/>
    <cellStyle name="Normal 11 2 2" xfId="18364" xr:uid="{00000000-0005-0000-0000-0000B8470000}"/>
    <cellStyle name="Normal 11 2 2 2" xfId="18365" xr:uid="{00000000-0005-0000-0000-0000B9470000}"/>
    <cellStyle name="Normal 11 2 3" xfId="18366" xr:uid="{00000000-0005-0000-0000-0000BA470000}"/>
    <cellStyle name="Normal 11 3" xfId="18367" xr:uid="{00000000-0005-0000-0000-0000BB470000}"/>
    <cellStyle name="Normal 11 3 2" xfId="18368" xr:uid="{00000000-0005-0000-0000-0000BC470000}"/>
    <cellStyle name="Normal 11 4" xfId="18369" xr:uid="{00000000-0005-0000-0000-0000BD470000}"/>
    <cellStyle name="Normal 12" xfId="18370" xr:uid="{00000000-0005-0000-0000-0000BE470000}"/>
    <cellStyle name="Normal 13" xfId="18371" xr:uid="{00000000-0005-0000-0000-0000BF470000}"/>
    <cellStyle name="Normal 13 2" xfId="18372" xr:uid="{00000000-0005-0000-0000-0000C0470000}"/>
    <cellStyle name="Normal 13 2 2" xfId="18373" xr:uid="{00000000-0005-0000-0000-0000C1470000}"/>
    <cellStyle name="Normal 13 2 2 2" xfId="18374" xr:uid="{00000000-0005-0000-0000-0000C2470000}"/>
    <cellStyle name="Normal 13 2 3" xfId="18375" xr:uid="{00000000-0005-0000-0000-0000C3470000}"/>
    <cellStyle name="Normal 13 3" xfId="18376" xr:uid="{00000000-0005-0000-0000-0000C4470000}"/>
    <cellStyle name="Normal 13 3 2" xfId="18377" xr:uid="{00000000-0005-0000-0000-0000C5470000}"/>
    <cellStyle name="Normal 13 4" xfId="18378" xr:uid="{00000000-0005-0000-0000-0000C6470000}"/>
    <cellStyle name="Normal 14" xfId="18379" xr:uid="{00000000-0005-0000-0000-0000C7470000}"/>
    <cellStyle name="Normal 14 2" xfId="18380" xr:uid="{00000000-0005-0000-0000-0000C8470000}"/>
    <cellStyle name="Normal 14 2 2" xfId="3" xr:uid="{00000000-0005-0000-0000-0000C9470000}"/>
    <cellStyle name="Normal 14 2 2 2" xfId="18381" xr:uid="{00000000-0005-0000-0000-0000CA470000}"/>
    <cellStyle name="Normal 14 2 2 2 2" xfId="18382" xr:uid="{00000000-0005-0000-0000-0000CB470000}"/>
    <cellStyle name="Normal 14 2 2 2 2 2" xfId="18383" xr:uid="{00000000-0005-0000-0000-0000CC470000}"/>
    <cellStyle name="Normal 14 2 2 2 3" xfId="18384" xr:uid="{00000000-0005-0000-0000-0000CD470000}"/>
    <cellStyle name="Normal 14 2 2 3" xfId="18385" xr:uid="{00000000-0005-0000-0000-0000CE470000}"/>
    <cellStyle name="Normal 14 2 2 3 2" xfId="18386" xr:uid="{00000000-0005-0000-0000-0000CF470000}"/>
    <cellStyle name="Normal 14 2 2 4" xfId="18387" xr:uid="{00000000-0005-0000-0000-0000D0470000}"/>
    <cellStyle name="Normal 14 2 3" xfId="18388" xr:uid="{00000000-0005-0000-0000-0000D1470000}"/>
    <cellStyle name="Normal 14 2 3 2" xfId="18389" xr:uid="{00000000-0005-0000-0000-0000D2470000}"/>
    <cellStyle name="Normal 14 2 3 2 2" xfId="18390" xr:uid="{00000000-0005-0000-0000-0000D3470000}"/>
    <cellStyle name="Normal 14 2 3 3" xfId="18391" xr:uid="{00000000-0005-0000-0000-0000D4470000}"/>
    <cellStyle name="Normal 14 2 4" xfId="18392" xr:uid="{00000000-0005-0000-0000-0000D5470000}"/>
    <cellStyle name="Normal 14 2 4 2" xfId="18393" xr:uid="{00000000-0005-0000-0000-0000D6470000}"/>
    <cellStyle name="Normal 14 2 5" xfId="18394" xr:uid="{00000000-0005-0000-0000-0000D7470000}"/>
    <cellStyle name="Normal 14 3" xfId="18395" xr:uid="{00000000-0005-0000-0000-0000D8470000}"/>
    <cellStyle name="Normal 14 3 2" xfId="1" xr:uid="{00000000-0005-0000-0000-0000D9470000}"/>
    <cellStyle name="Normal 14 3 2 2" xfId="18396" xr:uid="{00000000-0005-0000-0000-0000DA470000}"/>
    <cellStyle name="Normal 14 3 2 2 2" xfId="18397" xr:uid="{00000000-0005-0000-0000-0000DB470000}"/>
    <cellStyle name="Normal 14 3 2 2 2 2" xfId="18398" xr:uid="{00000000-0005-0000-0000-0000DC470000}"/>
    <cellStyle name="Normal 14 3 2 2 3" xfId="18399" xr:uid="{00000000-0005-0000-0000-0000DD470000}"/>
    <cellStyle name="Normal 14 3 2 3" xfId="18400" xr:uid="{00000000-0005-0000-0000-0000DE470000}"/>
    <cellStyle name="Normal 14 3 2 3 2" xfId="18401" xr:uid="{00000000-0005-0000-0000-0000DF470000}"/>
    <cellStyle name="Normal 14 3 2 4" xfId="18402" xr:uid="{00000000-0005-0000-0000-0000E0470000}"/>
    <cellStyle name="Normal 14 3 3" xfId="18403" xr:uid="{00000000-0005-0000-0000-0000E1470000}"/>
    <cellStyle name="Normal 14 3 3 2" xfId="18404" xr:uid="{00000000-0005-0000-0000-0000E2470000}"/>
    <cellStyle name="Normal 14 3 3 2 2" xfId="18405" xr:uid="{00000000-0005-0000-0000-0000E3470000}"/>
    <cellStyle name="Normal 14 3 3 3" xfId="18406" xr:uid="{00000000-0005-0000-0000-0000E4470000}"/>
    <cellStyle name="Normal 14 3 4" xfId="18407" xr:uid="{00000000-0005-0000-0000-0000E5470000}"/>
    <cellStyle name="Normal 14 3 4 2" xfId="18408" xr:uid="{00000000-0005-0000-0000-0000E6470000}"/>
    <cellStyle name="Normal 14 3 5" xfId="18409" xr:uid="{00000000-0005-0000-0000-0000E7470000}"/>
    <cellStyle name="Normal 14 4" xfId="18410" xr:uid="{00000000-0005-0000-0000-0000E8470000}"/>
    <cellStyle name="Normal 14 4 2" xfId="18411" xr:uid="{00000000-0005-0000-0000-0000E9470000}"/>
    <cellStyle name="Normal 14 4 2 2" xfId="18412" xr:uid="{00000000-0005-0000-0000-0000EA470000}"/>
    <cellStyle name="Normal 14 4 3" xfId="18413" xr:uid="{00000000-0005-0000-0000-0000EB470000}"/>
    <cellStyle name="Normal 14 5" xfId="18414" xr:uid="{00000000-0005-0000-0000-0000EC470000}"/>
    <cellStyle name="Normal 14 5 2" xfId="18415" xr:uid="{00000000-0005-0000-0000-0000ED470000}"/>
    <cellStyle name="Normal 14 6" xfId="18416" xr:uid="{00000000-0005-0000-0000-0000EE470000}"/>
    <cellStyle name="Normal 15" xfId="18417" xr:uid="{00000000-0005-0000-0000-0000EF470000}"/>
    <cellStyle name="Normal 15 2" xfId="18418" xr:uid="{00000000-0005-0000-0000-0000F0470000}"/>
    <cellStyle name="Normal 15 2 2" xfId="18419" xr:uid="{00000000-0005-0000-0000-0000F1470000}"/>
    <cellStyle name="Normal 16" xfId="18420" xr:uid="{00000000-0005-0000-0000-0000F2470000}"/>
    <cellStyle name="Normal 16 2" xfId="18421" xr:uid="{00000000-0005-0000-0000-0000F3470000}"/>
    <cellStyle name="Normal 16 2 2" xfId="18422" xr:uid="{00000000-0005-0000-0000-0000F4470000}"/>
    <cellStyle name="Normal 16 2 2 2" xfId="18423" xr:uid="{00000000-0005-0000-0000-0000F5470000}"/>
    <cellStyle name="Normal 16 2 2 2 2" xfId="18424" xr:uid="{00000000-0005-0000-0000-0000F6470000}"/>
    <cellStyle name="Normal 16 2 2 3" xfId="18425" xr:uid="{00000000-0005-0000-0000-0000F7470000}"/>
    <cellStyle name="Normal 16 2 3" xfId="18426" xr:uid="{00000000-0005-0000-0000-0000F8470000}"/>
    <cellStyle name="Normal 16 2 3 2" xfId="18427" xr:uid="{00000000-0005-0000-0000-0000F9470000}"/>
    <cellStyle name="Normal 16 2 4" xfId="18428" xr:uid="{00000000-0005-0000-0000-0000FA470000}"/>
    <cellStyle name="Normal 16 3" xfId="18429" xr:uid="{00000000-0005-0000-0000-0000FB470000}"/>
    <cellStyle name="Normal 16 3 2" xfId="18430" xr:uid="{00000000-0005-0000-0000-0000FC470000}"/>
    <cellStyle name="Normal 16 3 2 2" xfId="18431" xr:uid="{00000000-0005-0000-0000-0000FD470000}"/>
    <cellStyle name="Normal 16 3 2 2 2" xfId="18432" xr:uid="{00000000-0005-0000-0000-0000FE470000}"/>
    <cellStyle name="Normal 16 3 2 2 2 2" xfId="18433" xr:uid="{00000000-0005-0000-0000-0000FF470000}"/>
    <cellStyle name="Normal 16 3 2 2 2 2 2" xfId="18434" xr:uid="{00000000-0005-0000-0000-000000480000}"/>
    <cellStyle name="Normal 16 3 2 2 2 3" xfId="18435" xr:uid="{00000000-0005-0000-0000-000001480000}"/>
    <cellStyle name="Normal 16 3 2 2 3" xfId="18436" xr:uid="{00000000-0005-0000-0000-000002480000}"/>
    <cellStyle name="Normal 16 3 2 2 3 2" xfId="18437" xr:uid="{00000000-0005-0000-0000-000003480000}"/>
    <cellStyle name="Normal 16 3 2 2 4" xfId="18438" xr:uid="{00000000-0005-0000-0000-000004480000}"/>
    <cellStyle name="Normal 16 3 2 3" xfId="18439" xr:uid="{00000000-0005-0000-0000-000005480000}"/>
    <cellStyle name="Normal 16 3 2 3 2" xfId="18440" xr:uid="{00000000-0005-0000-0000-000006480000}"/>
    <cellStyle name="Normal 16 3 2 3 2 2" xfId="18441" xr:uid="{00000000-0005-0000-0000-000007480000}"/>
    <cellStyle name="Normal 16 3 2 3 3" xfId="18442" xr:uid="{00000000-0005-0000-0000-000008480000}"/>
    <cellStyle name="Normal 16 3 2 4" xfId="18443" xr:uid="{00000000-0005-0000-0000-000009480000}"/>
    <cellStyle name="Normal 16 3 2 4 2" xfId="18444" xr:uid="{00000000-0005-0000-0000-00000A480000}"/>
    <cellStyle name="Normal 16 3 2 5" xfId="18445" xr:uid="{00000000-0005-0000-0000-00000B480000}"/>
    <cellStyle name="Normal 16 3 3" xfId="18446" xr:uid="{00000000-0005-0000-0000-00000C480000}"/>
    <cellStyle name="Normal 16 3 3 2" xfId="18447" xr:uid="{00000000-0005-0000-0000-00000D480000}"/>
    <cellStyle name="Normal 16 3 3 2 2" xfId="18448" xr:uid="{00000000-0005-0000-0000-00000E480000}"/>
    <cellStyle name="Normal 16 3 3 3" xfId="18449" xr:uid="{00000000-0005-0000-0000-00000F480000}"/>
    <cellStyle name="Normal 16 3 4" xfId="18450" xr:uid="{00000000-0005-0000-0000-000010480000}"/>
    <cellStyle name="Normal 16 3 4 2" xfId="18451" xr:uid="{00000000-0005-0000-0000-000011480000}"/>
    <cellStyle name="Normal 16 3 5" xfId="18452" xr:uid="{00000000-0005-0000-0000-000012480000}"/>
    <cellStyle name="Normal 16 4" xfId="18453" xr:uid="{00000000-0005-0000-0000-000013480000}"/>
    <cellStyle name="Normal 16 4 2" xfId="18454" xr:uid="{00000000-0005-0000-0000-000014480000}"/>
    <cellStyle name="Normal 16 4 2 2" xfId="18455" xr:uid="{00000000-0005-0000-0000-000015480000}"/>
    <cellStyle name="Normal 16 4 3" xfId="18456" xr:uid="{00000000-0005-0000-0000-000016480000}"/>
    <cellStyle name="Normal 16 5" xfId="18457" xr:uid="{00000000-0005-0000-0000-000017480000}"/>
    <cellStyle name="Normal 16 5 2" xfId="18458" xr:uid="{00000000-0005-0000-0000-000018480000}"/>
    <cellStyle name="Normal 16 6" xfId="18459" xr:uid="{00000000-0005-0000-0000-000019480000}"/>
    <cellStyle name="Normal 16_draft transactions report_052009_rvsd" xfId="18460" xr:uid="{00000000-0005-0000-0000-00001A480000}"/>
    <cellStyle name="Normal 17" xfId="18461" xr:uid="{00000000-0005-0000-0000-00001B480000}"/>
    <cellStyle name="Normal 17 2" xfId="18462" xr:uid="{00000000-0005-0000-0000-00001C480000}"/>
    <cellStyle name="Normal 17 2 2" xfId="18463" xr:uid="{00000000-0005-0000-0000-00001D480000}"/>
    <cellStyle name="Normal 17 2 2 2" xfId="18464" xr:uid="{00000000-0005-0000-0000-00001E480000}"/>
    <cellStyle name="Normal 17 2 2 2 2" xfId="18465" xr:uid="{00000000-0005-0000-0000-00001F480000}"/>
    <cellStyle name="Normal 17 2 2 3" xfId="18466" xr:uid="{00000000-0005-0000-0000-000020480000}"/>
    <cellStyle name="Normal 17 2 3" xfId="18467" xr:uid="{00000000-0005-0000-0000-000021480000}"/>
    <cellStyle name="Normal 17 2 3 2" xfId="18468" xr:uid="{00000000-0005-0000-0000-000022480000}"/>
    <cellStyle name="Normal 17 2 4" xfId="18469" xr:uid="{00000000-0005-0000-0000-000023480000}"/>
    <cellStyle name="Normal 17 3" xfId="18470" xr:uid="{00000000-0005-0000-0000-000024480000}"/>
    <cellStyle name="Normal 17 3 2" xfId="18471" xr:uid="{00000000-0005-0000-0000-000025480000}"/>
    <cellStyle name="Normal 17 3 2 2" xfId="18472" xr:uid="{00000000-0005-0000-0000-000026480000}"/>
    <cellStyle name="Normal 17 3 2 2 2" xfId="18473" xr:uid="{00000000-0005-0000-0000-000027480000}"/>
    <cellStyle name="Normal 17 3 2 2 2 2" xfId="18474" xr:uid="{00000000-0005-0000-0000-000028480000}"/>
    <cellStyle name="Normal 17 3 2 2 2 2 2" xfId="18475" xr:uid="{00000000-0005-0000-0000-000029480000}"/>
    <cellStyle name="Normal 17 3 2 2 2 3" xfId="18476" xr:uid="{00000000-0005-0000-0000-00002A480000}"/>
    <cellStyle name="Normal 17 3 2 2 3" xfId="18477" xr:uid="{00000000-0005-0000-0000-00002B480000}"/>
    <cellStyle name="Normal 17 3 2 2 3 2" xfId="18478" xr:uid="{00000000-0005-0000-0000-00002C480000}"/>
    <cellStyle name="Normal 17 3 2 2 3 2 2" xfId="18479" xr:uid="{00000000-0005-0000-0000-00002D480000}"/>
    <cellStyle name="Normal 17 3 2 2 3 3" xfId="18480" xr:uid="{00000000-0005-0000-0000-00002E480000}"/>
    <cellStyle name="Normal 17 3 2 2 4" xfId="18481" xr:uid="{00000000-0005-0000-0000-00002F480000}"/>
    <cellStyle name="Normal 17 3 2 2 4 2" xfId="18482" xr:uid="{00000000-0005-0000-0000-000030480000}"/>
    <cellStyle name="Normal 17 3 2 2 4 2 2" xfId="18483" xr:uid="{00000000-0005-0000-0000-000031480000}"/>
    <cellStyle name="Normal 17 3 2 2 4 3" xfId="18484" xr:uid="{00000000-0005-0000-0000-000032480000}"/>
    <cellStyle name="Normal 17 3 2 2 5" xfId="18485" xr:uid="{00000000-0005-0000-0000-000033480000}"/>
    <cellStyle name="Normal 17 3 2 2 5 2" xfId="18486" xr:uid="{00000000-0005-0000-0000-000034480000}"/>
    <cellStyle name="Normal 17 3 2 2 6" xfId="18487" xr:uid="{00000000-0005-0000-0000-000035480000}"/>
    <cellStyle name="Normal 17 3 2 3" xfId="18488" xr:uid="{00000000-0005-0000-0000-000036480000}"/>
    <cellStyle name="Normal 17 3 2 3 2" xfId="18489" xr:uid="{00000000-0005-0000-0000-000037480000}"/>
    <cellStyle name="Normal 17 3 2 3 2 2" xfId="18490" xr:uid="{00000000-0005-0000-0000-000038480000}"/>
    <cellStyle name="Normal 17 3 2 3 3" xfId="18491" xr:uid="{00000000-0005-0000-0000-000039480000}"/>
    <cellStyle name="Normal 17 3 2 4" xfId="18492" xr:uid="{00000000-0005-0000-0000-00003A480000}"/>
    <cellStyle name="Normal 17 3 2 4 2" xfId="18493" xr:uid="{00000000-0005-0000-0000-00003B480000}"/>
    <cellStyle name="Normal 17 3 2 5" xfId="18494" xr:uid="{00000000-0005-0000-0000-00003C480000}"/>
    <cellStyle name="Normal 17 3 3" xfId="18495" xr:uid="{00000000-0005-0000-0000-00003D480000}"/>
    <cellStyle name="Normal 17 3 3 2" xfId="18496" xr:uid="{00000000-0005-0000-0000-00003E480000}"/>
    <cellStyle name="Normal 17 3 3 2 2" xfId="18497" xr:uid="{00000000-0005-0000-0000-00003F480000}"/>
    <cellStyle name="Normal 17 3 3 3" xfId="18498" xr:uid="{00000000-0005-0000-0000-000040480000}"/>
    <cellStyle name="Normal 17 3 4" xfId="18499" xr:uid="{00000000-0005-0000-0000-000041480000}"/>
    <cellStyle name="Normal 17 3 4 2" xfId="18500" xr:uid="{00000000-0005-0000-0000-000042480000}"/>
    <cellStyle name="Normal 17 3 5" xfId="18501" xr:uid="{00000000-0005-0000-0000-000043480000}"/>
    <cellStyle name="Normal 17 4" xfId="18502" xr:uid="{00000000-0005-0000-0000-000044480000}"/>
    <cellStyle name="Normal 17 4 2" xfId="18503" xr:uid="{00000000-0005-0000-0000-000045480000}"/>
    <cellStyle name="Normal 17 4 2 2" xfId="18504" xr:uid="{00000000-0005-0000-0000-000046480000}"/>
    <cellStyle name="Normal 17 4 3" xfId="18505" xr:uid="{00000000-0005-0000-0000-000047480000}"/>
    <cellStyle name="Normal 17 5" xfId="18506" xr:uid="{00000000-0005-0000-0000-000048480000}"/>
    <cellStyle name="Normal 17 5 2" xfId="18507" xr:uid="{00000000-0005-0000-0000-000049480000}"/>
    <cellStyle name="Normal 17 6" xfId="18508" xr:uid="{00000000-0005-0000-0000-00004A480000}"/>
    <cellStyle name="Normal 17_draft transactions report_052009_rvsd" xfId="18509" xr:uid="{00000000-0005-0000-0000-00004B480000}"/>
    <cellStyle name="Normal 18" xfId="18510" xr:uid="{00000000-0005-0000-0000-00004C480000}"/>
    <cellStyle name="Normal 2" xfId="18511" xr:uid="{00000000-0005-0000-0000-00004D480000}"/>
    <cellStyle name="Normal 2 10" xfId="18512" xr:uid="{00000000-0005-0000-0000-00004E480000}"/>
    <cellStyle name="Normal 2 10 2" xfId="18513" xr:uid="{00000000-0005-0000-0000-00004F480000}"/>
    <cellStyle name="Normal 2 10 2 2" xfId="18514" xr:uid="{00000000-0005-0000-0000-000050480000}"/>
    <cellStyle name="Normal 2 10 2 2 2" xfId="18515" xr:uid="{00000000-0005-0000-0000-000051480000}"/>
    <cellStyle name="Normal 2 10 2 3" xfId="18516" xr:uid="{00000000-0005-0000-0000-000052480000}"/>
    <cellStyle name="Normal 2 10 3" xfId="18517" xr:uid="{00000000-0005-0000-0000-000053480000}"/>
    <cellStyle name="Normal 2 10 3 2" xfId="18518" xr:uid="{00000000-0005-0000-0000-000054480000}"/>
    <cellStyle name="Normal 2 10 4" xfId="18519" xr:uid="{00000000-0005-0000-0000-000055480000}"/>
    <cellStyle name="Normal 2 100 2" xfId="18520" xr:uid="{00000000-0005-0000-0000-000056480000}"/>
    <cellStyle name="Normal 2 11" xfId="18521" xr:uid="{00000000-0005-0000-0000-000057480000}"/>
    <cellStyle name="Normal 2 11 2" xfId="18522" xr:uid="{00000000-0005-0000-0000-000058480000}"/>
    <cellStyle name="Normal 2 11 2 10" xfId="18523" xr:uid="{00000000-0005-0000-0000-000059480000}"/>
    <cellStyle name="Normal 2 11 2 10 2" xfId="18524" xr:uid="{00000000-0005-0000-0000-00005A480000}"/>
    <cellStyle name="Normal 2 11 2 11" xfId="18525" xr:uid="{00000000-0005-0000-0000-00005B480000}"/>
    <cellStyle name="Normal 2 11 2 2" xfId="18526" xr:uid="{00000000-0005-0000-0000-00005C480000}"/>
    <cellStyle name="Normal 2 11 2 2 2" xfId="18527" xr:uid="{00000000-0005-0000-0000-00005D480000}"/>
    <cellStyle name="Normal 2 11 2 2 2 2" xfId="18528" xr:uid="{00000000-0005-0000-0000-00005E480000}"/>
    <cellStyle name="Normal 2 11 2 2 2 2 2" xfId="18529" xr:uid="{00000000-0005-0000-0000-00005F480000}"/>
    <cellStyle name="Normal 2 11 2 2 2 2 2 2" xfId="18530" xr:uid="{00000000-0005-0000-0000-000060480000}"/>
    <cellStyle name="Normal 2 11 2 2 2 2 2 2 2" xfId="18531" xr:uid="{00000000-0005-0000-0000-000061480000}"/>
    <cellStyle name="Normal 2 11 2 2 2 2 2 3" xfId="18532" xr:uid="{00000000-0005-0000-0000-000062480000}"/>
    <cellStyle name="Normal 2 11 2 2 2 2 3" xfId="18533" xr:uid="{00000000-0005-0000-0000-000063480000}"/>
    <cellStyle name="Normal 2 11 2 2 2 2 3 2" xfId="18534" xr:uid="{00000000-0005-0000-0000-000064480000}"/>
    <cellStyle name="Normal 2 11 2 2 2 2 4" xfId="18535" xr:uid="{00000000-0005-0000-0000-000065480000}"/>
    <cellStyle name="Normal 2 11 2 2 2 3" xfId="18536" xr:uid="{00000000-0005-0000-0000-000066480000}"/>
    <cellStyle name="Normal 2 11 2 2 2 3 2" xfId="18537" xr:uid="{00000000-0005-0000-0000-000067480000}"/>
    <cellStyle name="Normal 2 11 2 2 2 3 2 2" xfId="18538" xr:uid="{00000000-0005-0000-0000-000068480000}"/>
    <cellStyle name="Normal 2 11 2 2 2 3 2 2 2" xfId="18539" xr:uid="{00000000-0005-0000-0000-000069480000}"/>
    <cellStyle name="Normal 2 11 2 2 2 3 2 2 2 2" xfId="18540" xr:uid="{00000000-0005-0000-0000-00006A480000}"/>
    <cellStyle name="Normal 2 11 2 2 2 3 2 2 2 2 2" xfId="18541" xr:uid="{00000000-0005-0000-0000-00006B480000}"/>
    <cellStyle name="Normal 2 11 2 2 2 3 2 2 2 3" xfId="18542" xr:uid="{00000000-0005-0000-0000-00006C480000}"/>
    <cellStyle name="Normal 2 11 2 2 2 3 2 2 3" xfId="18543" xr:uid="{00000000-0005-0000-0000-00006D480000}"/>
    <cellStyle name="Normal 2 11 2 2 2 3 2 2 3 2" xfId="18544" xr:uid="{00000000-0005-0000-0000-00006E480000}"/>
    <cellStyle name="Normal 2 11 2 2 2 3 2 2 4" xfId="18545" xr:uid="{00000000-0005-0000-0000-00006F480000}"/>
    <cellStyle name="Normal 2 11 2 2 2 3 2 3" xfId="18546" xr:uid="{00000000-0005-0000-0000-000070480000}"/>
    <cellStyle name="Normal 2 11 2 2 2 3 2 3 2" xfId="18547" xr:uid="{00000000-0005-0000-0000-000071480000}"/>
    <cellStyle name="Normal 2 11 2 2 2 3 2 3 2 2" xfId="18548" xr:uid="{00000000-0005-0000-0000-000072480000}"/>
    <cellStyle name="Normal 2 11 2 2 2 3 2 3 3" xfId="18549" xr:uid="{00000000-0005-0000-0000-000073480000}"/>
    <cellStyle name="Normal 2 11 2 2 2 3 2 4" xfId="18550" xr:uid="{00000000-0005-0000-0000-000074480000}"/>
    <cellStyle name="Normal 2 11 2 2 2 3 2 4 2" xfId="18551" xr:uid="{00000000-0005-0000-0000-000075480000}"/>
    <cellStyle name="Normal 2 11 2 2 2 3 2 5" xfId="18552" xr:uid="{00000000-0005-0000-0000-000076480000}"/>
    <cellStyle name="Normal 2 11 2 2 2 3 3" xfId="18553" xr:uid="{00000000-0005-0000-0000-000077480000}"/>
    <cellStyle name="Normal 2 11 2 2 2 3 3 2" xfId="18554" xr:uid="{00000000-0005-0000-0000-000078480000}"/>
    <cellStyle name="Normal 2 11 2 2 2 3 3 2 2" xfId="18555" xr:uid="{00000000-0005-0000-0000-000079480000}"/>
    <cellStyle name="Normal 2 11 2 2 2 3 3 3" xfId="18556" xr:uid="{00000000-0005-0000-0000-00007A480000}"/>
    <cellStyle name="Normal 2 11 2 2 2 3 4" xfId="18557" xr:uid="{00000000-0005-0000-0000-00007B480000}"/>
    <cellStyle name="Normal 2 11 2 2 2 3 4 2" xfId="18558" xr:uid="{00000000-0005-0000-0000-00007C480000}"/>
    <cellStyle name="Normal 2 11 2 2 2 3 5" xfId="18559" xr:uid="{00000000-0005-0000-0000-00007D480000}"/>
    <cellStyle name="Normal 2 11 2 2 2 4" xfId="18560" xr:uid="{00000000-0005-0000-0000-00007E480000}"/>
    <cellStyle name="Normal 2 11 2 2 2 4 2" xfId="18561" xr:uid="{00000000-0005-0000-0000-00007F480000}"/>
    <cellStyle name="Normal 2 11 2 2 2 4 2 2" xfId="18562" xr:uid="{00000000-0005-0000-0000-000080480000}"/>
    <cellStyle name="Normal 2 11 2 2 2 4 3" xfId="18563" xr:uid="{00000000-0005-0000-0000-000081480000}"/>
    <cellStyle name="Normal 2 11 2 2 2 5" xfId="18564" xr:uid="{00000000-0005-0000-0000-000082480000}"/>
    <cellStyle name="Normal 2 11 2 2 2 5 2" xfId="18565" xr:uid="{00000000-0005-0000-0000-000083480000}"/>
    <cellStyle name="Normal 2 11 2 2 2 6" xfId="18566" xr:uid="{00000000-0005-0000-0000-000084480000}"/>
    <cellStyle name="Normal 2 11 2 2 3" xfId="18567" xr:uid="{00000000-0005-0000-0000-000085480000}"/>
    <cellStyle name="Normal 2 11 2 2 3 2" xfId="18568" xr:uid="{00000000-0005-0000-0000-000086480000}"/>
    <cellStyle name="Normal 2 11 2 2 3 2 2" xfId="18569" xr:uid="{00000000-0005-0000-0000-000087480000}"/>
    <cellStyle name="Normal 2 11 2 2 3 2 2 2" xfId="18570" xr:uid="{00000000-0005-0000-0000-000088480000}"/>
    <cellStyle name="Normal 2 11 2 2 3 2 2 2 2" xfId="18571" xr:uid="{00000000-0005-0000-0000-000089480000}"/>
    <cellStyle name="Normal 2 11 2 2 3 2 2 2 2 2" xfId="18572" xr:uid="{00000000-0005-0000-0000-00008A480000}"/>
    <cellStyle name="Normal 2 11 2 2 3 2 2 2 3" xfId="18573" xr:uid="{00000000-0005-0000-0000-00008B480000}"/>
    <cellStyle name="Normal 2 11 2 2 3 2 2 3" xfId="18574" xr:uid="{00000000-0005-0000-0000-00008C480000}"/>
    <cellStyle name="Normal 2 11 2 2 3 2 2 3 2" xfId="18575" xr:uid="{00000000-0005-0000-0000-00008D480000}"/>
    <cellStyle name="Normal 2 11 2 2 3 2 2 4" xfId="18576" xr:uid="{00000000-0005-0000-0000-00008E480000}"/>
    <cellStyle name="Normal 2 11 2 2 3 2 3" xfId="18577" xr:uid="{00000000-0005-0000-0000-00008F480000}"/>
    <cellStyle name="Normal 2 11 2 2 3 2 3 2" xfId="18578" xr:uid="{00000000-0005-0000-0000-000090480000}"/>
    <cellStyle name="Normal 2 11 2 2 3 2 3 2 2" xfId="18579" xr:uid="{00000000-0005-0000-0000-000091480000}"/>
    <cellStyle name="Normal 2 11 2 2 3 2 3 3" xfId="18580" xr:uid="{00000000-0005-0000-0000-000092480000}"/>
    <cellStyle name="Normal 2 11 2 2 3 2 4" xfId="18581" xr:uid="{00000000-0005-0000-0000-000093480000}"/>
    <cellStyle name="Normal 2 11 2 2 3 2 4 2" xfId="18582" xr:uid="{00000000-0005-0000-0000-000094480000}"/>
    <cellStyle name="Normal 2 11 2 2 3 2 5" xfId="18583" xr:uid="{00000000-0005-0000-0000-000095480000}"/>
    <cellStyle name="Normal 2 11 2 2 3 3" xfId="18584" xr:uid="{00000000-0005-0000-0000-000096480000}"/>
    <cellStyle name="Normal 2 11 2 2 3 3 2" xfId="18585" xr:uid="{00000000-0005-0000-0000-000097480000}"/>
    <cellStyle name="Normal 2 11 2 2 3 3 2 2" xfId="18586" xr:uid="{00000000-0005-0000-0000-000098480000}"/>
    <cellStyle name="Normal 2 11 2 2 3 3 3" xfId="18587" xr:uid="{00000000-0005-0000-0000-000099480000}"/>
    <cellStyle name="Normal 2 11 2 2 3 4" xfId="18588" xr:uid="{00000000-0005-0000-0000-00009A480000}"/>
    <cellStyle name="Normal 2 11 2 2 3 4 2" xfId="18589" xr:uid="{00000000-0005-0000-0000-00009B480000}"/>
    <cellStyle name="Normal 2 11 2 2 3 5" xfId="18590" xr:uid="{00000000-0005-0000-0000-00009C480000}"/>
    <cellStyle name="Normal 2 11 2 2 4" xfId="18591" xr:uid="{00000000-0005-0000-0000-00009D480000}"/>
    <cellStyle name="Normal 2 11 2 2 4 2" xfId="18592" xr:uid="{00000000-0005-0000-0000-00009E480000}"/>
    <cellStyle name="Normal 2 11 2 2 4 2 2" xfId="18593" xr:uid="{00000000-0005-0000-0000-00009F480000}"/>
    <cellStyle name="Normal 2 11 2 2 4 2 2 2" xfId="18594" xr:uid="{00000000-0005-0000-0000-0000A0480000}"/>
    <cellStyle name="Normal 2 11 2 2 4 2 3" xfId="18595" xr:uid="{00000000-0005-0000-0000-0000A1480000}"/>
    <cellStyle name="Normal 2 11 2 2 4 3" xfId="18596" xr:uid="{00000000-0005-0000-0000-0000A2480000}"/>
    <cellStyle name="Normal 2 11 2 2 4 3 2" xfId="18597" xr:uid="{00000000-0005-0000-0000-0000A3480000}"/>
    <cellStyle name="Normal 2 11 2 2 4 3 2 2" xfId="18598" xr:uid="{00000000-0005-0000-0000-0000A4480000}"/>
    <cellStyle name="Normal 2 11 2 2 4 3 3" xfId="18599" xr:uid="{00000000-0005-0000-0000-0000A5480000}"/>
    <cellStyle name="Normal 2 11 2 2 4 4" xfId="18600" xr:uid="{00000000-0005-0000-0000-0000A6480000}"/>
    <cellStyle name="Normal 2 11 2 2 4 4 2" xfId="18601" xr:uid="{00000000-0005-0000-0000-0000A7480000}"/>
    <cellStyle name="Normal 2 11 2 2 4 4 2 2" xfId="18602" xr:uid="{00000000-0005-0000-0000-0000A8480000}"/>
    <cellStyle name="Normal 2 11 2 2 4 4 3" xfId="18603" xr:uid="{00000000-0005-0000-0000-0000A9480000}"/>
    <cellStyle name="Normal 2 11 2 2 4 5" xfId="18604" xr:uid="{00000000-0005-0000-0000-0000AA480000}"/>
    <cellStyle name="Normal 2 11 2 2 4 5 2" xfId="18605" xr:uid="{00000000-0005-0000-0000-0000AB480000}"/>
    <cellStyle name="Normal 2 11 2 2 4 6" xfId="18606" xr:uid="{00000000-0005-0000-0000-0000AC480000}"/>
    <cellStyle name="Normal 2 11 2 2 5" xfId="18607" xr:uid="{00000000-0005-0000-0000-0000AD480000}"/>
    <cellStyle name="Normal 2 11 2 2 5 2" xfId="18608" xr:uid="{00000000-0005-0000-0000-0000AE480000}"/>
    <cellStyle name="Normal 2 11 2 2 5 2 2" xfId="18609" xr:uid="{00000000-0005-0000-0000-0000AF480000}"/>
    <cellStyle name="Normal 2 11 2 2 5 3" xfId="18610" xr:uid="{00000000-0005-0000-0000-0000B0480000}"/>
    <cellStyle name="Normal 2 11 2 2 6" xfId="18611" xr:uid="{00000000-0005-0000-0000-0000B1480000}"/>
    <cellStyle name="Normal 2 11 2 2 6 2" xfId="18612" xr:uid="{00000000-0005-0000-0000-0000B2480000}"/>
    <cellStyle name="Normal 2 11 2 2 7" xfId="18613" xr:uid="{00000000-0005-0000-0000-0000B3480000}"/>
    <cellStyle name="Normal 2 11 2 3" xfId="18614" xr:uid="{00000000-0005-0000-0000-0000B4480000}"/>
    <cellStyle name="Normal 2 11 2 3 2" xfId="18615" xr:uid="{00000000-0005-0000-0000-0000B5480000}"/>
    <cellStyle name="Normal 2 11 2 3 2 2" xfId="18616" xr:uid="{00000000-0005-0000-0000-0000B6480000}"/>
    <cellStyle name="Normal 2 11 2 3 2 2 2" xfId="18617" xr:uid="{00000000-0005-0000-0000-0000B7480000}"/>
    <cellStyle name="Normal 2 11 2 3 2 3" xfId="18618" xr:uid="{00000000-0005-0000-0000-0000B8480000}"/>
    <cellStyle name="Normal 2 11 2 3 3" xfId="18619" xr:uid="{00000000-0005-0000-0000-0000B9480000}"/>
    <cellStyle name="Normal 2 11 2 3 3 2" xfId="18620" xr:uid="{00000000-0005-0000-0000-0000BA480000}"/>
    <cellStyle name="Normal 2 11 2 3 3 2 2" xfId="18621" xr:uid="{00000000-0005-0000-0000-0000BB480000}"/>
    <cellStyle name="Normal 2 11 2 3 3 3" xfId="18622" xr:uid="{00000000-0005-0000-0000-0000BC480000}"/>
    <cellStyle name="Normal 2 11 2 3 4" xfId="18623" xr:uid="{00000000-0005-0000-0000-0000BD480000}"/>
    <cellStyle name="Normal 2 11 2 3 4 2" xfId="18624" xr:uid="{00000000-0005-0000-0000-0000BE480000}"/>
    <cellStyle name="Normal 2 11 2 3 4 2 2" xfId="18625" xr:uid="{00000000-0005-0000-0000-0000BF480000}"/>
    <cellStyle name="Normal 2 11 2 3 4 3" xfId="18626" xr:uid="{00000000-0005-0000-0000-0000C0480000}"/>
    <cellStyle name="Normal 2 11 2 3 5" xfId="18627" xr:uid="{00000000-0005-0000-0000-0000C1480000}"/>
    <cellStyle name="Normal 2 11 2 3 5 2" xfId="18628" xr:uid="{00000000-0005-0000-0000-0000C2480000}"/>
    <cellStyle name="Normal 2 11 2 3 6" xfId="18629" xr:uid="{00000000-0005-0000-0000-0000C3480000}"/>
    <cellStyle name="Normal 2 11 2 4" xfId="18630" xr:uid="{00000000-0005-0000-0000-0000C4480000}"/>
    <cellStyle name="Normal 2 11 2 4 2" xfId="18631" xr:uid="{00000000-0005-0000-0000-0000C5480000}"/>
    <cellStyle name="Normal 2 11 2 4 2 2" xfId="18632" xr:uid="{00000000-0005-0000-0000-0000C6480000}"/>
    <cellStyle name="Normal 2 11 2 4 2 2 2" xfId="18633" xr:uid="{00000000-0005-0000-0000-0000C7480000}"/>
    <cellStyle name="Normal 2 11 2 4 2 2 2 2" xfId="18634" xr:uid="{00000000-0005-0000-0000-0000C8480000}"/>
    <cellStyle name="Normal 2 11 2 4 2 2 3" xfId="18635" xr:uid="{00000000-0005-0000-0000-0000C9480000}"/>
    <cellStyle name="Normal 2 11 2 4 2 3" xfId="18636" xr:uid="{00000000-0005-0000-0000-0000CA480000}"/>
    <cellStyle name="Normal 2 11 2 4 2 3 2" xfId="18637" xr:uid="{00000000-0005-0000-0000-0000CB480000}"/>
    <cellStyle name="Normal 2 11 2 4 2 4" xfId="18638" xr:uid="{00000000-0005-0000-0000-0000CC480000}"/>
    <cellStyle name="Normal 2 11 2 4 3" xfId="18639" xr:uid="{00000000-0005-0000-0000-0000CD480000}"/>
    <cellStyle name="Normal 2 11 2 4 3 2" xfId="18640" xr:uid="{00000000-0005-0000-0000-0000CE480000}"/>
    <cellStyle name="Normal 2 11 2 4 3 2 2" xfId="18641" xr:uid="{00000000-0005-0000-0000-0000CF480000}"/>
    <cellStyle name="Normal 2 11 2 4 3 2 2 2" xfId="18642" xr:uid="{00000000-0005-0000-0000-0000D0480000}"/>
    <cellStyle name="Normal 2 11 2 4 3 2 2 2 2" xfId="18643" xr:uid="{00000000-0005-0000-0000-0000D1480000}"/>
    <cellStyle name="Normal 2 11 2 4 3 2 2 2 2 2" xfId="18644" xr:uid="{00000000-0005-0000-0000-0000D2480000}"/>
    <cellStyle name="Normal 2 11 2 4 3 2 2 2 2 2 2" xfId="18645" xr:uid="{00000000-0005-0000-0000-0000D3480000}"/>
    <cellStyle name="Normal 2 11 2 4 3 2 2 2 2 3" xfId="18646" xr:uid="{00000000-0005-0000-0000-0000D4480000}"/>
    <cellStyle name="Normal 2 11 2 4 3 2 2 2 3" xfId="18647" xr:uid="{00000000-0005-0000-0000-0000D5480000}"/>
    <cellStyle name="Normal 2 11 2 4 3 2 2 2 3 2" xfId="18648" xr:uid="{00000000-0005-0000-0000-0000D6480000}"/>
    <cellStyle name="Normal 2 11 2 4 3 2 2 2 3 2 2" xfId="18649" xr:uid="{00000000-0005-0000-0000-0000D7480000}"/>
    <cellStyle name="Normal 2 11 2 4 3 2 2 2 3 3" xfId="18650" xr:uid="{00000000-0005-0000-0000-0000D8480000}"/>
    <cellStyle name="Normal 2 11 2 4 3 2 2 2 4" xfId="18651" xr:uid="{00000000-0005-0000-0000-0000D9480000}"/>
    <cellStyle name="Normal 2 11 2 4 3 2 2 2 4 2" xfId="18652" xr:uid="{00000000-0005-0000-0000-0000DA480000}"/>
    <cellStyle name="Normal 2 11 2 4 3 2 2 2 4 2 2" xfId="18653" xr:uid="{00000000-0005-0000-0000-0000DB480000}"/>
    <cellStyle name="Normal 2 11 2 4 3 2 2 2 4 3" xfId="18654" xr:uid="{00000000-0005-0000-0000-0000DC480000}"/>
    <cellStyle name="Normal 2 11 2 4 3 2 2 2 5" xfId="18655" xr:uid="{00000000-0005-0000-0000-0000DD480000}"/>
    <cellStyle name="Normal 2 11 2 4 3 2 2 2 5 2" xfId="18656" xr:uid="{00000000-0005-0000-0000-0000DE480000}"/>
    <cellStyle name="Normal 2 11 2 4 3 2 2 2 6" xfId="18657" xr:uid="{00000000-0005-0000-0000-0000DF480000}"/>
    <cellStyle name="Normal 2 11 2 4 3 2 2 3" xfId="18658" xr:uid="{00000000-0005-0000-0000-0000E0480000}"/>
    <cellStyle name="Normal 2 11 2 4 3 2 2 3 2" xfId="18659" xr:uid="{00000000-0005-0000-0000-0000E1480000}"/>
    <cellStyle name="Normal 2 11 2 4 3 2 2 3 2 2" xfId="18660" xr:uid="{00000000-0005-0000-0000-0000E2480000}"/>
    <cellStyle name="Normal 2 11 2 4 3 2 2 3 3" xfId="18661" xr:uid="{00000000-0005-0000-0000-0000E3480000}"/>
    <cellStyle name="Normal 2 11 2 4 3 2 2 4" xfId="18662" xr:uid="{00000000-0005-0000-0000-0000E4480000}"/>
    <cellStyle name="Normal 2 11 2 4 3 2 2 4 2" xfId="18663" xr:uid="{00000000-0005-0000-0000-0000E5480000}"/>
    <cellStyle name="Normal 2 11 2 4 3 2 2 5" xfId="18664" xr:uid="{00000000-0005-0000-0000-0000E6480000}"/>
    <cellStyle name="Normal 2 11 2 4 3 2 3" xfId="18665" xr:uid="{00000000-0005-0000-0000-0000E7480000}"/>
    <cellStyle name="Normal 2 11 2 4 3 2 3 2" xfId="18666" xr:uid="{00000000-0005-0000-0000-0000E8480000}"/>
    <cellStyle name="Normal 2 11 2 4 3 2 3 2 2" xfId="18667" xr:uid="{00000000-0005-0000-0000-0000E9480000}"/>
    <cellStyle name="Normal 2 11 2 4 3 2 3 3" xfId="18668" xr:uid="{00000000-0005-0000-0000-0000EA480000}"/>
    <cellStyle name="Normal 2 11 2 4 3 2 4" xfId="18669" xr:uid="{00000000-0005-0000-0000-0000EB480000}"/>
    <cellStyle name="Normal 2 11 2 4 3 2 4 2" xfId="18670" xr:uid="{00000000-0005-0000-0000-0000EC480000}"/>
    <cellStyle name="Normal 2 11 2 4 3 2 5" xfId="18671" xr:uid="{00000000-0005-0000-0000-0000ED480000}"/>
    <cellStyle name="Normal 2 11 2 4 3 3" xfId="18672" xr:uid="{00000000-0005-0000-0000-0000EE480000}"/>
    <cellStyle name="Normal 2 11 2 4 3 3 2" xfId="18673" xr:uid="{00000000-0005-0000-0000-0000EF480000}"/>
    <cellStyle name="Normal 2 11 2 4 3 3 2 2" xfId="18674" xr:uid="{00000000-0005-0000-0000-0000F0480000}"/>
    <cellStyle name="Normal 2 11 2 4 3 3 3" xfId="18675" xr:uid="{00000000-0005-0000-0000-0000F1480000}"/>
    <cellStyle name="Normal 2 11 2 4 3 4" xfId="18676" xr:uid="{00000000-0005-0000-0000-0000F2480000}"/>
    <cellStyle name="Normal 2 11 2 4 3 4 2" xfId="18677" xr:uid="{00000000-0005-0000-0000-0000F3480000}"/>
    <cellStyle name="Normal 2 11 2 4 3 5" xfId="18678" xr:uid="{00000000-0005-0000-0000-0000F4480000}"/>
    <cellStyle name="Normal 2 11 2 4 4" xfId="18679" xr:uid="{00000000-0005-0000-0000-0000F5480000}"/>
    <cellStyle name="Normal 2 11 2 4 4 2" xfId="18680" xr:uid="{00000000-0005-0000-0000-0000F6480000}"/>
    <cellStyle name="Normal 2 11 2 4 4 2 2" xfId="18681" xr:uid="{00000000-0005-0000-0000-0000F7480000}"/>
    <cellStyle name="Normal 2 11 2 4 4 3" xfId="18682" xr:uid="{00000000-0005-0000-0000-0000F8480000}"/>
    <cellStyle name="Normal 2 11 2 4 5" xfId="18683" xr:uid="{00000000-0005-0000-0000-0000F9480000}"/>
    <cellStyle name="Normal 2 11 2 4 5 2" xfId="18684" xr:uid="{00000000-0005-0000-0000-0000FA480000}"/>
    <cellStyle name="Normal 2 11 2 4 6" xfId="18685" xr:uid="{00000000-0005-0000-0000-0000FB480000}"/>
    <cellStyle name="Normal 2 11 2 5" xfId="18686" xr:uid="{00000000-0005-0000-0000-0000FC480000}"/>
    <cellStyle name="Normal 2 11 2 5 2" xfId="4" xr:uid="{00000000-0005-0000-0000-0000FD480000}"/>
    <cellStyle name="Normal 2 11 2 5 2 2" xfId="18687" xr:uid="{00000000-0005-0000-0000-0000FE480000}"/>
    <cellStyle name="Normal 2 11 2 5 2 2 2" xfId="18688" xr:uid="{00000000-0005-0000-0000-0000FF480000}"/>
    <cellStyle name="Normal 2 11 2 5 2 2 2 2" xfId="18689" xr:uid="{00000000-0005-0000-0000-000000490000}"/>
    <cellStyle name="Normal 2 11 2 5 2 2 2 2 2" xfId="18690" xr:uid="{00000000-0005-0000-0000-000001490000}"/>
    <cellStyle name="Normal 2 11 2 5 2 2 2 3" xfId="18691" xr:uid="{00000000-0005-0000-0000-000002490000}"/>
    <cellStyle name="Normal 2 11 2 5 2 2 3" xfId="18692" xr:uid="{00000000-0005-0000-0000-000003490000}"/>
    <cellStyle name="Normal 2 11 2 5 2 2 3 2" xfId="18693" xr:uid="{00000000-0005-0000-0000-000004490000}"/>
    <cellStyle name="Normal 2 11 2 5 2 2 3 2 2" xfId="18694" xr:uid="{00000000-0005-0000-0000-000005490000}"/>
    <cellStyle name="Normal 2 11 2 5 2 2 3 3" xfId="18695" xr:uid="{00000000-0005-0000-0000-000006490000}"/>
    <cellStyle name="Normal 2 11 2 5 2 2 4" xfId="18696" xr:uid="{00000000-0005-0000-0000-000007490000}"/>
    <cellStyle name="Normal 2 11 2 5 2 2 4 2" xfId="18697" xr:uid="{00000000-0005-0000-0000-000008490000}"/>
    <cellStyle name="Normal 2 11 2 5 2 2 4 2 2" xfId="18698" xr:uid="{00000000-0005-0000-0000-000009490000}"/>
    <cellStyle name="Normal 2 11 2 5 2 2 4 3" xfId="18699" xr:uid="{00000000-0005-0000-0000-00000A490000}"/>
    <cellStyle name="Normal 2 11 2 5 2 2 5" xfId="18700" xr:uid="{00000000-0005-0000-0000-00000B490000}"/>
    <cellStyle name="Normal 2 11 2 5 2 2 5 2" xfId="18701" xr:uid="{00000000-0005-0000-0000-00000C490000}"/>
    <cellStyle name="Normal 2 11 2 5 2 2 6" xfId="18702" xr:uid="{00000000-0005-0000-0000-00000D490000}"/>
    <cellStyle name="Normal 2 11 2 5 2 3" xfId="18703" xr:uid="{00000000-0005-0000-0000-00000E490000}"/>
    <cellStyle name="Normal 2 11 2 5 2 3 2" xfId="18704" xr:uid="{00000000-0005-0000-0000-00000F490000}"/>
    <cellStyle name="Normal 2 11 2 5 2 3 2 2" xfId="18705" xr:uid="{00000000-0005-0000-0000-000010490000}"/>
    <cellStyle name="Normal 2 11 2 5 2 3 3" xfId="18706" xr:uid="{00000000-0005-0000-0000-000011490000}"/>
    <cellStyle name="Normal 2 11 2 5 2 4" xfId="18707" xr:uid="{00000000-0005-0000-0000-000012490000}"/>
    <cellStyle name="Normal 2 11 2 5 2 4 2" xfId="18708" xr:uid="{00000000-0005-0000-0000-000013490000}"/>
    <cellStyle name="Normal 2 11 2 5 2 5" xfId="18709" xr:uid="{00000000-0005-0000-0000-000014490000}"/>
    <cellStyle name="Normal 2 11 2 5 3" xfId="18710" xr:uid="{00000000-0005-0000-0000-000015490000}"/>
    <cellStyle name="Normal 2 11 2 5 3 2" xfId="18711" xr:uid="{00000000-0005-0000-0000-000016490000}"/>
    <cellStyle name="Normal 2 11 2 5 3 2 2" xfId="18712" xr:uid="{00000000-0005-0000-0000-000017490000}"/>
    <cellStyle name="Normal 2 11 2 5 3 3" xfId="18713" xr:uid="{00000000-0005-0000-0000-000018490000}"/>
    <cellStyle name="Normal 2 11 2 5 4" xfId="18714" xr:uid="{00000000-0005-0000-0000-000019490000}"/>
    <cellStyle name="Normal 2 11 2 5 4 2" xfId="18715" xr:uid="{00000000-0005-0000-0000-00001A490000}"/>
    <cellStyle name="Normal 2 11 2 5 5" xfId="18716" xr:uid="{00000000-0005-0000-0000-00001B490000}"/>
    <cellStyle name="Normal 2 11 2 6" xfId="18717" xr:uid="{00000000-0005-0000-0000-00001C490000}"/>
    <cellStyle name="Normal 2 11 2 6 2" xfId="18718" xr:uid="{00000000-0005-0000-0000-00001D490000}"/>
    <cellStyle name="Normal 2 11 2 6 2 2" xfId="18719" xr:uid="{00000000-0005-0000-0000-00001E490000}"/>
    <cellStyle name="Normal 2 11 2 6 2 2 2" xfId="18720" xr:uid="{00000000-0005-0000-0000-00001F490000}"/>
    <cellStyle name="Normal 2 11 2 6 2 3" xfId="18721" xr:uid="{00000000-0005-0000-0000-000020490000}"/>
    <cellStyle name="Normal 2 11 2 6 3" xfId="18722" xr:uid="{00000000-0005-0000-0000-000021490000}"/>
    <cellStyle name="Normal 2 11 2 6 3 2" xfId="18723" xr:uid="{00000000-0005-0000-0000-000022490000}"/>
    <cellStyle name="Normal 2 11 2 6 3 2 2" xfId="18724" xr:uid="{00000000-0005-0000-0000-000023490000}"/>
    <cellStyle name="Normal 2 11 2 6 3 3" xfId="18725" xr:uid="{00000000-0005-0000-0000-000024490000}"/>
    <cellStyle name="Normal 2 11 2 6 4" xfId="18726" xr:uid="{00000000-0005-0000-0000-000025490000}"/>
    <cellStyle name="Normal 2 11 2 6 4 2" xfId="18727" xr:uid="{00000000-0005-0000-0000-000026490000}"/>
    <cellStyle name="Normal 2 11 2 6 4 2 2" xfId="18728" xr:uid="{00000000-0005-0000-0000-000027490000}"/>
    <cellStyle name="Normal 2 11 2 6 4 3" xfId="18729" xr:uid="{00000000-0005-0000-0000-000028490000}"/>
    <cellStyle name="Normal 2 11 2 6 5" xfId="18730" xr:uid="{00000000-0005-0000-0000-000029490000}"/>
    <cellStyle name="Normal 2 11 2 6 5 2" xfId="18731" xr:uid="{00000000-0005-0000-0000-00002A490000}"/>
    <cellStyle name="Normal 2 11 2 6 6" xfId="18732" xr:uid="{00000000-0005-0000-0000-00002B490000}"/>
    <cellStyle name="Normal 2 11 2 7" xfId="18733" xr:uid="{00000000-0005-0000-0000-00002C490000}"/>
    <cellStyle name="Normal 2 11 2 7 2" xfId="18734" xr:uid="{00000000-0005-0000-0000-00002D490000}"/>
    <cellStyle name="Normal 2 11 2 7 2 2" xfId="18735" xr:uid="{00000000-0005-0000-0000-00002E490000}"/>
    <cellStyle name="Normal 2 11 2 7 2 2 2" xfId="18736" xr:uid="{00000000-0005-0000-0000-00002F490000}"/>
    <cellStyle name="Normal 2 11 2 7 2 3" xfId="18737" xr:uid="{00000000-0005-0000-0000-000030490000}"/>
    <cellStyle name="Normal 2 11 2 7 3" xfId="18738" xr:uid="{00000000-0005-0000-0000-000031490000}"/>
    <cellStyle name="Normal 2 11 2 7 3 2" xfId="18739" xr:uid="{00000000-0005-0000-0000-000032490000}"/>
    <cellStyle name="Normal 2 11 2 7 4" xfId="18740" xr:uid="{00000000-0005-0000-0000-000033490000}"/>
    <cellStyle name="Normal 2 11 2 8" xfId="18741" xr:uid="{00000000-0005-0000-0000-000034490000}"/>
    <cellStyle name="Normal 2 11 2 8 2" xfId="18742" xr:uid="{00000000-0005-0000-0000-000035490000}"/>
    <cellStyle name="Normal 2 11 2 8 2 2" xfId="18743" xr:uid="{00000000-0005-0000-0000-000036490000}"/>
    <cellStyle name="Normal 2 11 2 8 2 2 2" xfId="18744" xr:uid="{00000000-0005-0000-0000-000037490000}"/>
    <cellStyle name="Normal 2 11 2 8 2 2 2 2" xfId="18745" xr:uid="{00000000-0005-0000-0000-000038490000}"/>
    <cellStyle name="Normal 2 11 2 8 2 2 2 2 2" xfId="20218" xr:uid="{00000000-0005-0000-0000-000039490000}"/>
    <cellStyle name="Normal 2 11 2 8 2 2 3" xfId="18746" xr:uid="{00000000-0005-0000-0000-00003A490000}"/>
    <cellStyle name="Normal 2 11 2 8 2 3" xfId="18747" xr:uid="{00000000-0005-0000-0000-00003B490000}"/>
    <cellStyle name="Normal 2 11 2 8 2 3 2" xfId="18748" xr:uid="{00000000-0005-0000-0000-00003C490000}"/>
    <cellStyle name="Normal 2 11 2 8 2 4" xfId="18749" xr:uid="{00000000-0005-0000-0000-00003D490000}"/>
    <cellStyle name="Normal 2 11 2 8 3" xfId="18750" xr:uid="{00000000-0005-0000-0000-00003E490000}"/>
    <cellStyle name="Normal 2 11 2 8 3 2" xfId="18751" xr:uid="{00000000-0005-0000-0000-00003F490000}"/>
    <cellStyle name="Normal 2 11 2 8 4" xfId="18752" xr:uid="{00000000-0005-0000-0000-000040490000}"/>
    <cellStyle name="Normal 2 11 2 9" xfId="18753" xr:uid="{00000000-0005-0000-0000-000041490000}"/>
    <cellStyle name="Normal 2 11 2 9 2" xfId="18754" xr:uid="{00000000-0005-0000-0000-000042490000}"/>
    <cellStyle name="Normal 2 11 2 9 2 2" xfId="18755" xr:uid="{00000000-0005-0000-0000-000043490000}"/>
    <cellStyle name="Normal 2 11 2 9 3" xfId="18756" xr:uid="{00000000-0005-0000-0000-000044490000}"/>
    <cellStyle name="Normal 2 11 3" xfId="18757" xr:uid="{00000000-0005-0000-0000-000045490000}"/>
    <cellStyle name="Normal 2 11 3 2" xfId="18758" xr:uid="{00000000-0005-0000-0000-000046490000}"/>
    <cellStyle name="Normal 2 11 3 2 2" xfId="18759" xr:uid="{00000000-0005-0000-0000-000047490000}"/>
    <cellStyle name="Normal 2 11 3 2 2 2" xfId="18760" xr:uid="{00000000-0005-0000-0000-000048490000}"/>
    <cellStyle name="Normal 2 11 3 2 2 2 2" xfId="18761" xr:uid="{00000000-0005-0000-0000-000049490000}"/>
    <cellStyle name="Normal 2 11 3 2 2 2 2 2" xfId="18762" xr:uid="{00000000-0005-0000-0000-00004A490000}"/>
    <cellStyle name="Normal 2 11 3 2 2 2 2 2 2" xfId="18763" xr:uid="{00000000-0005-0000-0000-00004B490000}"/>
    <cellStyle name="Normal 2 11 3 2 2 2 2 2 2 2" xfId="18764" xr:uid="{00000000-0005-0000-0000-00004C490000}"/>
    <cellStyle name="Normal 2 11 3 2 2 2 2 2 2 2 2" xfId="18765" xr:uid="{00000000-0005-0000-0000-00004D490000}"/>
    <cellStyle name="Normal 2 11 3 2 2 2 2 2 2 3" xfId="18766" xr:uid="{00000000-0005-0000-0000-00004E490000}"/>
    <cellStyle name="Normal 2 11 3 2 2 2 2 2 3" xfId="18767" xr:uid="{00000000-0005-0000-0000-00004F490000}"/>
    <cellStyle name="Normal 2 11 3 2 2 2 2 2 3 2" xfId="18768" xr:uid="{00000000-0005-0000-0000-000050490000}"/>
    <cellStyle name="Normal 2 11 3 2 2 2 2 2 3 2 2" xfId="18769" xr:uid="{00000000-0005-0000-0000-000051490000}"/>
    <cellStyle name="Normal 2 11 3 2 2 2 2 2 3 3" xfId="18770" xr:uid="{00000000-0005-0000-0000-000052490000}"/>
    <cellStyle name="Normal 2 11 3 2 2 2 2 2 4" xfId="18771" xr:uid="{00000000-0005-0000-0000-000053490000}"/>
    <cellStyle name="Normal 2 11 3 2 2 2 2 2 4 2" xfId="18772" xr:uid="{00000000-0005-0000-0000-000054490000}"/>
    <cellStyle name="Normal 2 11 3 2 2 2 2 2 4 2 2" xfId="18773" xr:uid="{00000000-0005-0000-0000-000055490000}"/>
    <cellStyle name="Normal 2 11 3 2 2 2 2 2 4 3" xfId="18774" xr:uid="{00000000-0005-0000-0000-000056490000}"/>
    <cellStyle name="Normal 2 11 3 2 2 2 2 2 5" xfId="18775" xr:uid="{00000000-0005-0000-0000-000057490000}"/>
    <cellStyle name="Normal 2 11 3 2 2 2 2 2 5 2" xfId="18776" xr:uid="{00000000-0005-0000-0000-000058490000}"/>
    <cellStyle name="Normal 2 11 3 2 2 2 2 2 6" xfId="18777" xr:uid="{00000000-0005-0000-0000-000059490000}"/>
    <cellStyle name="Normal 2 11 3 2 2 2 2 3" xfId="18778" xr:uid="{00000000-0005-0000-0000-00005A490000}"/>
    <cellStyle name="Normal 2 11 3 2 2 2 2 3 2" xfId="18779" xr:uid="{00000000-0005-0000-0000-00005B490000}"/>
    <cellStyle name="Normal 2 11 3 2 2 2 2 3 2 2" xfId="18780" xr:uid="{00000000-0005-0000-0000-00005C490000}"/>
    <cellStyle name="Normal 2 11 3 2 2 2 2 3 3" xfId="18781" xr:uid="{00000000-0005-0000-0000-00005D490000}"/>
    <cellStyle name="Normal 2 11 3 2 2 2 2 4" xfId="18782" xr:uid="{00000000-0005-0000-0000-00005E490000}"/>
    <cellStyle name="Normal 2 11 3 2 2 2 2 4 2" xfId="18783" xr:uid="{00000000-0005-0000-0000-00005F490000}"/>
    <cellStyle name="Normal 2 11 3 2 2 2 2 5" xfId="18784" xr:uid="{00000000-0005-0000-0000-000060490000}"/>
    <cellStyle name="Normal 2 11 3 2 2 2 3" xfId="18785" xr:uid="{00000000-0005-0000-0000-000061490000}"/>
    <cellStyle name="Normal 2 11 3 2 2 2 3 2" xfId="18786" xr:uid="{00000000-0005-0000-0000-000062490000}"/>
    <cellStyle name="Normal 2 11 3 2 2 2 3 2 2" xfId="18787" xr:uid="{00000000-0005-0000-0000-000063490000}"/>
    <cellStyle name="Normal 2 11 3 2 2 2 3 2 2 2" xfId="18788" xr:uid="{00000000-0005-0000-0000-000064490000}"/>
    <cellStyle name="Normal 2 11 3 2 2 2 3 2 3" xfId="18789" xr:uid="{00000000-0005-0000-0000-000065490000}"/>
    <cellStyle name="Normal 2 11 3 2 2 2 3 3" xfId="18790" xr:uid="{00000000-0005-0000-0000-000066490000}"/>
    <cellStyle name="Normal 2 11 3 2 2 2 3 3 2" xfId="18791" xr:uid="{00000000-0005-0000-0000-000067490000}"/>
    <cellStyle name="Normal 2 11 3 2 2 2 3 4" xfId="18792" xr:uid="{00000000-0005-0000-0000-000068490000}"/>
    <cellStyle name="Normal 2 11 3 2 2 2 4" xfId="18793" xr:uid="{00000000-0005-0000-0000-000069490000}"/>
    <cellStyle name="Normal 2 11 3 2 2 2 4 2" xfId="18794" xr:uid="{00000000-0005-0000-0000-00006A490000}"/>
    <cellStyle name="Normal 2 11 3 2 2 2 4 2 2" xfId="18795" xr:uid="{00000000-0005-0000-0000-00006B490000}"/>
    <cellStyle name="Normal 2 11 3 2 2 2 4 3" xfId="18796" xr:uid="{00000000-0005-0000-0000-00006C490000}"/>
    <cellStyle name="Normal 2 11 3 2 2 2 5" xfId="18797" xr:uid="{00000000-0005-0000-0000-00006D490000}"/>
    <cellStyle name="Normal 2 11 3 2 2 2 5 2" xfId="18798" xr:uid="{00000000-0005-0000-0000-00006E490000}"/>
    <cellStyle name="Normal 2 11 3 2 2 2 6" xfId="18799" xr:uid="{00000000-0005-0000-0000-00006F490000}"/>
    <cellStyle name="Normal 2 11 3 2 2 3" xfId="18800" xr:uid="{00000000-0005-0000-0000-000070490000}"/>
    <cellStyle name="Normal 2 11 3 2 2 3 2" xfId="18801" xr:uid="{00000000-0005-0000-0000-000071490000}"/>
    <cellStyle name="Normal 2 11 3 2 2 3 2 2" xfId="18802" xr:uid="{00000000-0005-0000-0000-000072490000}"/>
    <cellStyle name="Normal 2 11 3 2 2 3 3" xfId="18803" xr:uid="{00000000-0005-0000-0000-000073490000}"/>
    <cellStyle name="Normal 2 11 3 2 2 4" xfId="18804" xr:uid="{00000000-0005-0000-0000-000074490000}"/>
    <cellStyle name="Normal 2 11 3 2 2 4 2" xfId="18805" xr:uid="{00000000-0005-0000-0000-000075490000}"/>
    <cellStyle name="Normal 2 11 3 2 2 5" xfId="18806" xr:uid="{00000000-0005-0000-0000-000076490000}"/>
    <cellStyle name="Normal 2 11 3 2 3" xfId="18807" xr:uid="{00000000-0005-0000-0000-000077490000}"/>
    <cellStyle name="Normal 2 11 3 2 3 2" xfId="18808" xr:uid="{00000000-0005-0000-0000-000078490000}"/>
    <cellStyle name="Normal 2 11 3 2 3 2 2" xfId="18809" xr:uid="{00000000-0005-0000-0000-000079490000}"/>
    <cellStyle name="Normal 2 11 3 2 3 3" xfId="18810" xr:uid="{00000000-0005-0000-0000-00007A490000}"/>
    <cellStyle name="Normal 2 11 3 2 4" xfId="18811" xr:uid="{00000000-0005-0000-0000-00007B490000}"/>
    <cellStyle name="Normal 2 11 3 2 4 2" xfId="18812" xr:uid="{00000000-0005-0000-0000-00007C490000}"/>
    <cellStyle name="Normal 2 11 3 2 5" xfId="18813" xr:uid="{00000000-0005-0000-0000-00007D490000}"/>
    <cellStyle name="Normal 2 11 3 3" xfId="18814" xr:uid="{00000000-0005-0000-0000-00007E490000}"/>
    <cellStyle name="Normal 2 11 3 3 2" xfId="18815" xr:uid="{00000000-0005-0000-0000-00007F490000}"/>
    <cellStyle name="Normal 2 11 3 3 2 2" xfId="18816" xr:uid="{00000000-0005-0000-0000-000080490000}"/>
    <cellStyle name="Normal 2 11 3 3 3" xfId="18817" xr:uid="{00000000-0005-0000-0000-000081490000}"/>
    <cellStyle name="Normal 2 11 3 4" xfId="18818" xr:uid="{00000000-0005-0000-0000-000082490000}"/>
    <cellStyle name="Normal 2 11 3 4 2" xfId="18819" xr:uid="{00000000-0005-0000-0000-000083490000}"/>
    <cellStyle name="Normal 2 11 3 5" xfId="18820" xr:uid="{00000000-0005-0000-0000-000084490000}"/>
    <cellStyle name="Normal 2 11 4" xfId="18821" xr:uid="{00000000-0005-0000-0000-000085490000}"/>
    <cellStyle name="Normal 2 11 4 2" xfId="18822" xr:uid="{00000000-0005-0000-0000-000086490000}"/>
    <cellStyle name="Normal 2 11 4 2 2" xfId="18823" xr:uid="{00000000-0005-0000-0000-000087490000}"/>
    <cellStyle name="Normal 2 11 4 3" xfId="18824" xr:uid="{00000000-0005-0000-0000-000088490000}"/>
    <cellStyle name="Normal 2 11 5" xfId="18825" xr:uid="{00000000-0005-0000-0000-000089490000}"/>
    <cellStyle name="Normal 2 11 5 2" xfId="18826" xr:uid="{00000000-0005-0000-0000-00008A490000}"/>
    <cellStyle name="Normal 2 11 6" xfId="18827" xr:uid="{00000000-0005-0000-0000-00008B490000}"/>
    <cellStyle name="Normal 2 12" xfId="18828" xr:uid="{00000000-0005-0000-0000-00008C490000}"/>
    <cellStyle name="Normal 2 12 2" xfId="18829" xr:uid="{00000000-0005-0000-0000-00008D490000}"/>
    <cellStyle name="Normal 2 13" xfId="18830" xr:uid="{00000000-0005-0000-0000-00008E490000}"/>
    <cellStyle name="Normal 2 13 2" xfId="18831" xr:uid="{00000000-0005-0000-0000-00008F490000}"/>
    <cellStyle name="Normal 2 14" xfId="18832" xr:uid="{00000000-0005-0000-0000-000090490000}"/>
    <cellStyle name="Normal 2 14 2" xfId="18833" xr:uid="{00000000-0005-0000-0000-000091490000}"/>
    <cellStyle name="Normal 2 15" xfId="18834" xr:uid="{00000000-0005-0000-0000-000092490000}"/>
    <cellStyle name="Normal 2 15 2" xfId="18835" xr:uid="{00000000-0005-0000-0000-000093490000}"/>
    <cellStyle name="Normal 2 16" xfId="18836" xr:uid="{00000000-0005-0000-0000-000094490000}"/>
    <cellStyle name="Normal 2 16 2" xfId="18837" xr:uid="{00000000-0005-0000-0000-000095490000}"/>
    <cellStyle name="Normal 2 17" xfId="18838" xr:uid="{00000000-0005-0000-0000-000096490000}"/>
    <cellStyle name="Normal 2 17 2" xfId="18839" xr:uid="{00000000-0005-0000-0000-000097490000}"/>
    <cellStyle name="Normal 2 18" xfId="18840" xr:uid="{00000000-0005-0000-0000-000098490000}"/>
    <cellStyle name="Normal 2 18 2" xfId="18841" xr:uid="{00000000-0005-0000-0000-000099490000}"/>
    <cellStyle name="Normal 2 19" xfId="18842" xr:uid="{00000000-0005-0000-0000-00009A490000}"/>
    <cellStyle name="Normal 2 19 2" xfId="18843" xr:uid="{00000000-0005-0000-0000-00009B490000}"/>
    <cellStyle name="Normal 2 2" xfId="18844" xr:uid="{00000000-0005-0000-0000-00009C490000}"/>
    <cellStyle name="Normal 2 2 2" xfId="18845" xr:uid="{00000000-0005-0000-0000-00009D490000}"/>
    <cellStyle name="Normal 2 2 2 2" xfId="18846" xr:uid="{00000000-0005-0000-0000-00009E490000}"/>
    <cellStyle name="Normal 2 2 2 2 2" xfId="18847" xr:uid="{00000000-0005-0000-0000-00009F490000}"/>
    <cellStyle name="Normal 2 2 2 2 2 2" xfId="18848" xr:uid="{00000000-0005-0000-0000-0000A0490000}"/>
    <cellStyle name="Normal 2 2 2 2 3" xfId="18849" xr:uid="{00000000-0005-0000-0000-0000A1490000}"/>
    <cellStyle name="Normal 2 2 2 3" xfId="18850" xr:uid="{00000000-0005-0000-0000-0000A2490000}"/>
    <cellStyle name="Normal 2 2 2 3 2" xfId="18851" xr:uid="{00000000-0005-0000-0000-0000A3490000}"/>
    <cellStyle name="Normal 2 2 2 4" xfId="18852" xr:uid="{00000000-0005-0000-0000-0000A4490000}"/>
    <cellStyle name="Normal 2 2 3" xfId="18853" xr:uid="{00000000-0005-0000-0000-0000A5490000}"/>
    <cellStyle name="Normal 2 2 3 2" xfId="18854" xr:uid="{00000000-0005-0000-0000-0000A6490000}"/>
    <cellStyle name="Normal 2 2 3 2 2" xfId="18855" xr:uid="{00000000-0005-0000-0000-0000A7490000}"/>
    <cellStyle name="Normal 2 2 3 2 2 2" xfId="18856" xr:uid="{00000000-0005-0000-0000-0000A8490000}"/>
    <cellStyle name="Normal 2 2 3 2 2 2 2" xfId="18857" xr:uid="{00000000-0005-0000-0000-0000A9490000}"/>
    <cellStyle name="Normal 2 2 3 2 2 2 2 2" xfId="18858" xr:uid="{00000000-0005-0000-0000-0000AA490000}"/>
    <cellStyle name="Normal 2 2 3 2 2 2 3" xfId="18859" xr:uid="{00000000-0005-0000-0000-0000AB490000}"/>
    <cellStyle name="Normal 2 2 3 2 2 3" xfId="18860" xr:uid="{00000000-0005-0000-0000-0000AC490000}"/>
    <cellStyle name="Normal 2 2 3 2 2 3 2" xfId="18861" xr:uid="{00000000-0005-0000-0000-0000AD490000}"/>
    <cellStyle name="Normal 2 2 3 2 2 4" xfId="18862" xr:uid="{00000000-0005-0000-0000-0000AE490000}"/>
    <cellStyle name="Normal 2 2 3 2 3" xfId="18863" xr:uid="{00000000-0005-0000-0000-0000AF490000}"/>
    <cellStyle name="Normal 2 2 3 2 3 2" xfId="18864" xr:uid="{00000000-0005-0000-0000-0000B0490000}"/>
    <cellStyle name="Normal 2 2 3 2 3 2 2" xfId="18865" xr:uid="{00000000-0005-0000-0000-0000B1490000}"/>
    <cellStyle name="Normal 2 2 3 2 3 3" xfId="18866" xr:uid="{00000000-0005-0000-0000-0000B2490000}"/>
    <cellStyle name="Normal 2 2 3 2 4" xfId="18867" xr:uid="{00000000-0005-0000-0000-0000B3490000}"/>
    <cellStyle name="Normal 2 2 3 2 4 2" xfId="18868" xr:uid="{00000000-0005-0000-0000-0000B4490000}"/>
    <cellStyle name="Normal 2 2 3 2 5" xfId="18869" xr:uid="{00000000-0005-0000-0000-0000B5490000}"/>
    <cellStyle name="Normal 2 2 3 3" xfId="18870" xr:uid="{00000000-0005-0000-0000-0000B6490000}"/>
    <cellStyle name="Normal 2 2 3 3 2" xfId="18871" xr:uid="{00000000-0005-0000-0000-0000B7490000}"/>
    <cellStyle name="Normal 2 2 3 3 2 2" xfId="18872" xr:uid="{00000000-0005-0000-0000-0000B8490000}"/>
    <cellStyle name="Normal 2 2 3 3 3" xfId="18873" xr:uid="{00000000-0005-0000-0000-0000B9490000}"/>
    <cellStyle name="Normal 2 2 3 4" xfId="18874" xr:uid="{00000000-0005-0000-0000-0000BA490000}"/>
    <cellStyle name="Normal 2 2 3 4 2" xfId="18875" xr:uid="{00000000-0005-0000-0000-0000BB490000}"/>
    <cellStyle name="Normal 2 2 3 5" xfId="18876" xr:uid="{00000000-0005-0000-0000-0000BC490000}"/>
    <cellStyle name="Normal 2 2 4" xfId="18877" xr:uid="{00000000-0005-0000-0000-0000BD490000}"/>
    <cellStyle name="Normal 2 2 5" xfId="18878" xr:uid="{00000000-0005-0000-0000-0000BE490000}"/>
    <cellStyle name="Normal 2 2 5 2" xfId="18879" xr:uid="{00000000-0005-0000-0000-0000BF490000}"/>
    <cellStyle name="Normal 2 2 5 2 2" xfId="18880" xr:uid="{00000000-0005-0000-0000-0000C0490000}"/>
    <cellStyle name="Normal 2 2 5 3" xfId="18881" xr:uid="{00000000-0005-0000-0000-0000C1490000}"/>
    <cellStyle name="Normal 2 2 6" xfId="18882" xr:uid="{00000000-0005-0000-0000-0000C2490000}"/>
    <cellStyle name="Normal 2 2 6 2" xfId="18883" xr:uid="{00000000-0005-0000-0000-0000C3490000}"/>
    <cellStyle name="Normal 2 2 7" xfId="18884" xr:uid="{00000000-0005-0000-0000-0000C4490000}"/>
    <cellStyle name="Normal 2 2_draft transactions report_052009_rvsd" xfId="18885" xr:uid="{00000000-0005-0000-0000-0000C5490000}"/>
    <cellStyle name="Normal 2 20" xfId="18886" xr:uid="{00000000-0005-0000-0000-0000C6490000}"/>
    <cellStyle name="Normal 2 20 2" xfId="18887" xr:uid="{00000000-0005-0000-0000-0000C7490000}"/>
    <cellStyle name="Normal 2 21" xfId="18888" xr:uid="{00000000-0005-0000-0000-0000C8490000}"/>
    <cellStyle name="Normal 2 21 2" xfId="18889" xr:uid="{00000000-0005-0000-0000-0000C9490000}"/>
    <cellStyle name="Normal 2 22" xfId="18890" xr:uid="{00000000-0005-0000-0000-0000CA490000}"/>
    <cellStyle name="Normal 2 22 2" xfId="18891" xr:uid="{00000000-0005-0000-0000-0000CB490000}"/>
    <cellStyle name="Normal 2 23" xfId="18892" xr:uid="{00000000-0005-0000-0000-0000CC490000}"/>
    <cellStyle name="Normal 2 23 2" xfId="18893" xr:uid="{00000000-0005-0000-0000-0000CD490000}"/>
    <cellStyle name="Normal 2 24" xfId="18894" xr:uid="{00000000-0005-0000-0000-0000CE490000}"/>
    <cellStyle name="Normal 2 24 2" xfId="18895" xr:uid="{00000000-0005-0000-0000-0000CF490000}"/>
    <cellStyle name="Normal 2 25" xfId="18896" xr:uid="{00000000-0005-0000-0000-0000D0490000}"/>
    <cellStyle name="Normal 2 26" xfId="18897" xr:uid="{00000000-0005-0000-0000-0000D1490000}"/>
    <cellStyle name="Normal 2 27" xfId="18898" xr:uid="{00000000-0005-0000-0000-0000D2490000}"/>
    <cellStyle name="Normal 2 28" xfId="18899" xr:uid="{00000000-0005-0000-0000-0000D3490000}"/>
    <cellStyle name="Normal 2 29" xfId="18900" xr:uid="{00000000-0005-0000-0000-0000D4490000}"/>
    <cellStyle name="Normal 2 3" xfId="18901" xr:uid="{00000000-0005-0000-0000-0000D5490000}"/>
    <cellStyle name="Normal 2 3 2" xfId="18902" xr:uid="{00000000-0005-0000-0000-0000D6490000}"/>
    <cellStyle name="Normal 2 3 2 2" xfId="18903" xr:uid="{00000000-0005-0000-0000-0000D7490000}"/>
    <cellStyle name="Normal 2 3 2 2 2" xfId="18904" xr:uid="{00000000-0005-0000-0000-0000D8490000}"/>
    <cellStyle name="Normal 2 3 2 3" xfId="18905" xr:uid="{00000000-0005-0000-0000-0000D9490000}"/>
    <cellStyle name="Normal 2 3 3" xfId="18906" xr:uid="{00000000-0005-0000-0000-0000DA490000}"/>
    <cellStyle name="Normal 2 3 3 2" xfId="18907" xr:uid="{00000000-0005-0000-0000-0000DB490000}"/>
    <cellStyle name="Normal 2 3 4" xfId="18908" xr:uid="{00000000-0005-0000-0000-0000DC490000}"/>
    <cellStyle name="Normal 2 30" xfId="18909" xr:uid="{00000000-0005-0000-0000-0000DD490000}"/>
    <cellStyle name="Normal 2 31" xfId="18910" xr:uid="{00000000-0005-0000-0000-0000DE490000}"/>
    <cellStyle name="Normal 2 32" xfId="18911" xr:uid="{00000000-0005-0000-0000-0000DF490000}"/>
    <cellStyle name="Normal 2 33" xfId="18912" xr:uid="{00000000-0005-0000-0000-0000E0490000}"/>
    <cellStyle name="Normal 2 34" xfId="18913" xr:uid="{00000000-0005-0000-0000-0000E1490000}"/>
    <cellStyle name="Normal 2 35" xfId="18914" xr:uid="{00000000-0005-0000-0000-0000E2490000}"/>
    <cellStyle name="Normal 2 36" xfId="18915" xr:uid="{00000000-0005-0000-0000-0000E3490000}"/>
    <cellStyle name="Normal 2 37" xfId="18916" xr:uid="{00000000-0005-0000-0000-0000E4490000}"/>
    <cellStyle name="Normal 2 38" xfId="18917" xr:uid="{00000000-0005-0000-0000-0000E5490000}"/>
    <cellStyle name="Normal 2 39" xfId="18918" xr:uid="{00000000-0005-0000-0000-0000E6490000}"/>
    <cellStyle name="Normal 2 4" xfId="18919" xr:uid="{00000000-0005-0000-0000-0000E7490000}"/>
    <cellStyle name="Normal 2 4 2" xfId="18920" xr:uid="{00000000-0005-0000-0000-0000E8490000}"/>
    <cellStyle name="Normal 2 4 2 2" xfId="18921" xr:uid="{00000000-0005-0000-0000-0000E9490000}"/>
    <cellStyle name="Normal 2 4 2 2 2" xfId="18922" xr:uid="{00000000-0005-0000-0000-0000EA490000}"/>
    <cellStyle name="Normal 2 4 2 3" xfId="18923" xr:uid="{00000000-0005-0000-0000-0000EB490000}"/>
    <cellStyle name="Normal 2 4 3" xfId="18924" xr:uid="{00000000-0005-0000-0000-0000EC490000}"/>
    <cellStyle name="Normal 2 4 3 2" xfId="18925" xr:uid="{00000000-0005-0000-0000-0000ED490000}"/>
    <cellStyle name="Normal 2 4 4" xfId="18926" xr:uid="{00000000-0005-0000-0000-0000EE490000}"/>
    <cellStyle name="Normal 2 40" xfId="18927" xr:uid="{00000000-0005-0000-0000-0000EF490000}"/>
    <cellStyle name="Normal 2 41" xfId="18928" xr:uid="{00000000-0005-0000-0000-0000F0490000}"/>
    <cellStyle name="Normal 2 42" xfId="18929" xr:uid="{00000000-0005-0000-0000-0000F1490000}"/>
    <cellStyle name="Normal 2 42 2" xfId="18930" xr:uid="{00000000-0005-0000-0000-0000F2490000}"/>
    <cellStyle name="Normal 2 42 2 2" xfId="18931" xr:uid="{00000000-0005-0000-0000-0000F3490000}"/>
    <cellStyle name="Normal 2 42 3" xfId="18932" xr:uid="{00000000-0005-0000-0000-0000F4490000}"/>
    <cellStyle name="Normal 2 43" xfId="18933" xr:uid="{00000000-0005-0000-0000-0000F5490000}"/>
    <cellStyle name="Normal 2 43 2" xfId="18934" xr:uid="{00000000-0005-0000-0000-0000F6490000}"/>
    <cellStyle name="Normal 2 44" xfId="18935" xr:uid="{00000000-0005-0000-0000-0000F7490000}"/>
    <cellStyle name="Normal 2 5" xfId="18936" xr:uid="{00000000-0005-0000-0000-0000F8490000}"/>
    <cellStyle name="Normal 2 5 2" xfId="18937" xr:uid="{00000000-0005-0000-0000-0000F9490000}"/>
    <cellStyle name="Normal 2 5 2 2" xfId="18938" xr:uid="{00000000-0005-0000-0000-0000FA490000}"/>
    <cellStyle name="Normal 2 5 2 2 2" xfId="18939" xr:uid="{00000000-0005-0000-0000-0000FB490000}"/>
    <cellStyle name="Normal 2 5 2 2 2 2" xfId="18940" xr:uid="{00000000-0005-0000-0000-0000FC490000}"/>
    <cellStyle name="Normal 2 5 2 2 2 2 2" xfId="18941" xr:uid="{00000000-0005-0000-0000-0000FD490000}"/>
    <cellStyle name="Normal 2 5 2 2 2 2 2 2" xfId="18942" xr:uid="{00000000-0005-0000-0000-0000FE490000}"/>
    <cellStyle name="Normal 2 5 2 2 2 2 2 2 2" xfId="18943" xr:uid="{00000000-0005-0000-0000-0000FF490000}"/>
    <cellStyle name="Normal 2 5 2 2 2 2 2 2 2 2" xfId="18944" xr:uid="{00000000-0005-0000-0000-0000004A0000}"/>
    <cellStyle name="Normal 2 5 2 2 2 2 2 2 2 2 2" xfId="18945" xr:uid="{00000000-0005-0000-0000-0000014A0000}"/>
    <cellStyle name="Normal 2 5 2 2 2 2 2 2 2 2 2 2" xfId="18946" xr:uid="{00000000-0005-0000-0000-0000024A0000}"/>
    <cellStyle name="Normal 2 5 2 2 2 2 2 2 2 2 2 2 2" xfId="18947" xr:uid="{00000000-0005-0000-0000-0000034A0000}"/>
    <cellStyle name="Normal 2 5 2 2 2 2 2 2 2 2 2 2 2 2" xfId="18948" xr:uid="{00000000-0005-0000-0000-0000044A0000}"/>
    <cellStyle name="Normal 2 5 2 2 2 2 2 2 2 2 2 2 2 2 2" xfId="18949" xr:uid="{00000000-0005-0000-0000-0000054A0000}"/>
    <cellStyle name="Normal 2 5 2 2 2 2 2 2 2 2 2 2 2 2 2 2" xfId="18950" xr:uid="{00000000-0005-0000-0000-0000064A0000}"/>
    <cellStyle name="Normal 2 5 2 2 2 2 2 2 2 2 2 2 2 2 3" xfId="18951" xr:uid="{00000000-0005-0000-0000-0000074A0000}"/>
    <cellStyle name="Normal 2 5 2 2 2 2 2 2 2 2 2 2 2 3" xfId="18952" xr:uid="{00000000-0005-0000-0000-0000084A0000}"/>
    <cellStyle name="Normal 2 5 2 2 2 2 2 2 2 2 2 2 2 3 2" xfId="18953" xr:uid="{00000000-0005-0000-0000-0000094A0000}"/>
    <cellStyle name="Normal 2 5 2 2 2 2 2 2 2 2 2 2 2 3 2 2" xfId="18954" xr:uid="{00000000-0005-0000-0000-00000A4A0000}"/>
    <cellStyle name="Normal 2 5 2 2 2 2 2 2 2 2 2 2 2 3 3" xfId="18955" xr:uid="{00000000-0005-0000-0000-00000B4A0000}"/>
    <cellStyle name="Normal 2 5 2 2 2 2 2 2 2 2 2 2 2 4" xfId="18956" xr:uid="{00000000-0005-0000-0000-00000C4A0000}"/>
    <cellStyle name="Normal 2 5 2 2 2 2 2 2 2 2 2 2 2 4 2" xfId="18957" xr:uid="{00000000-0005-0000-0000-00000D4A0000}"/>
    <cellStyle name="Normal 2 5 2 2 2 2 2 2 2 2 2 2 2 4 2 2" xfId="18958" xr:uid="{00000000-0005-0000-0000-00000E4A0000}"/>
    <cellStyle name="Normal 2 5 2 2 2 2 2 2 2 2 2 2 2 4 3" xfId="18959" xr:uid="{00000000-0005-0000-0000-00000F4A0000}"/>
    <cellStyle name="Normal 2 5 2 2 2 2 2 2 2 2 2 2 2 5" xfId="18960" xr:uid="{00000000-0005-0000-0000-0000104A0000}"/>
    <cellStyle name="Normal 2 5 2 2 2 2 2 2 2 2 2 2 2 5 2" xfId="18961" xr:uid="{00000000-0005-0000-0000-0000114A0000}"/>
    <cellStyle name="Normal 2 5 2 2 2 2 2 2 2 2 2 2 2 6" xfId="18962" xr:uid="{00000000-0005-0000-0000-0000124A0000}"/>
    <cellStyle name="Normal 2 5 2 2 2 2 2 2 2 2 2 2 3" xfId="18963" xr:uid="{00000000-0005-0000-0000-0000134A0000}"/>
    <cellStyle name="Normal 2 5 2 2 2 2 2 2 2 2 2 2 3 2" xfId="18964" xr:uid="{00000000-0005-0000-0000-0000144A0000}"/>
    <cellStyle name="Normal 2 5 2 2 2 2 2 2 2 2 2 2 3 2 2" xfId="18965" xr:uid="{00000000-0005-0000-0000-0000154A0000}"/>
    <cellStyle name="Normal 2 5 2 2 2 2 2 2 2 2 2 2 3 3" xfId="18966" xr:uid="{00000000-0005-0000-0000-0000164A0000}"/>
    <cellStyle name="Normal 2 5 2 2 2 2 2 2 2 2 2 2 4" xfId="18967" xr:uid="{00000000-0005-0000-0000-0000174A0000}"/>
    <cellStyle name="Normal 2 5 2 2 2 2 2 2 2 2 2 2 4 2" xfId="18968" xr:uid="{00000000-0005-0000-0000-0000184A0000}"/>
    <cellStyle name="Normal 2 5 2 2 2 2 2 2 2 2 2 2 5" xfId="18969" xr:uid="{00000000-0005-0000-0000-0000194A0000}"/>
    <cellStyle name="Normal 2 5 2 2 2 2 2 2 2 2 2 3" xfId="18970" xr:uid="{00000000-0005-0000-0000-00001A4A0000}"/>
    <cellStyle name="Normal 2 5 2 2 2 2 2 2 2 2 2 3 2" xfId="18971" xr:uid="{00000000-0005-0000-0000-00001B4A0000}"/>
    <cellStyle name="Normal 2 5 2 2 2 2 2 2 2 2 2 3 2 2" xfId="18972" xr:uid="{00000000-0005-0000-0000-00001C4A0000}"/>
    <cellStyle name="Normal 2 5 2 2 2 2 2 2 2 2 2 3 2 2 2" xfId="18973" xr:uid="{00000000-0005-0000-0000-00001D4A0000}"/>
    <cellStyle name="Normal 2 5 2 2 2 2 2 2 2 2 2 3 2 3" xfId="18974" xr:uid="{00000000-0005-0000-0000-00001E4A0000}"/>
    <cellStyle name="Normal 2 5 2 2 2 2 2 2 2 2 2 3 3" xfId="18975" xr:uid="{00000000-0005-0000-0000-00001F4A0000}"/>
    <cellStyle name="Normal 2 5 2 2 2 2 2 2 2 2 2 3 3 2" xfId="18976" xr:uid="{00000000-0005-0000-0000-0000204A0000}"/>
    <cellStyle name="Normal 2 5 2 2 2 2 2 2 2 2 2 3 4" xfId="18977" xr:uid="{00000000-0005-0000-0000-0000214A0000}"/>
    <cellStyle name="Normal 2 5 2 2 2 2 2 2 2 2 2 4" xfId="18978" xr:uid="{00000000-0005-0000-0000-0000224A0000}"/>
    <cellStyle name="Normal 2 5 2 2 2 2 2 2 2 2 2 4 2" xfId="18979" xr:uid="{00000000-0005-0000-0000-0000234A0000}"/>
    <cellStyle name="Normal 2 5 2 2 2 2 2 2 2 2 2 4 2 2" xfId="18980" xr:uid="{00000000-0005-0000-0000-0000244A0000}"/>
    <cellStyle name="Normal 2 5 2 2 2 2 2 2 2 2 2 4 3" xfId="18981" xr:uid="{00000000-0005-0000-0000-0000254A0000}"/>
    <cellStyle name="Normal 2 5 2 2 2 2 2 2 2 2 2 5" xfId="18982" xr:uid="{00000000-0005-0000-0000-0000264A0000}"/>
    <cellStyle name="Normal 2 5 2 2 2 2 2 2 2 2 2 5 2" xfId="18983" xr:uid="{00000000-0005-0000-0000-0000274A0000}"/>
    <cellStyle name="Normal 2 5 2 2 2 2 2 2 2 2 2 6" xfId="18984" xr:uid="{00000000-0005-0000-0000-0000284A0000}"/>
    <cellStyle name="Normal 2 5 2 2 2 2 2 2 2 2 3" xfId="18985" xr:uid="{00000000-0005-0000-0000-0000294A0000}"/>
    <cellStyle name="Normal 2 5 2 2 2 2 2 2 2 2 3 2" xfId="18986" xr:uid="{00000000-0005-0000-0000-00002A4A0000}"/>
    <cellStyle name="Normal 2 5 2 2 2 2 2 2 2 2 3 2 2" xfId="18987" xr:uid="{00000000-0005-0000-0000-00002B4A0000}"/>
    <cellStyle name="Normal 2 5 2 2 2 2 2 2 2 2 3 3" xfId="18988" xr:uid="{00000000-0005-0000-0000-00002C4A0000}"/>
    <cellStyle name="Normal 2 5 2 2 2 2 2 2 2 2 4" xfId="18989" xr:uid="{00000000-0005-0000-0000-00002D4A0000}"/>
    <cellStyle name="Normal 2 5 2 2 2 2 2 2 2 2 4 2" xfId="18990" xr:uid="{00000000-0005-0000-0000-00002E4A0000}"/>
    <cellStyle name="Normal 2 5 2 2 2 2 2 2 2 2 5" xfId="18991" xr:uid="{00000000-0005-0000-0000-00002F4A0000}"/>
    <cellStyle name="Normal 2 5 2 2 2 2 2 2 2 3" xfId="18992" xr:uid="{00000000-0005-0000-0000-0000304A0000}"/>
    <cellStyle name="Normal 2 5 2 2 2 2 2 2 2 3 2" xfId="18993" xr:uid="{00000000-0005-0000-0000-0000314A0000}"/>
    <cellStyle name="Normal 2 5 2 2 2 2 2 2 2 3 2 2" xfId="18994" xr:uid="{00000000-0005-0000-0000-0000324A0000}"/>
    <cellStyle name="Normal 2 5 2 2 2 2 2 2 2 3 3" xfId="18995" xr:uid="{00000000-0005-0000-0000-0000334A0000}"/>
    <cellStyle name="Normal 2 5 2 2 2 2 2 2 2 4" xfId="18996" xr:uid="{00000000-0005-0000-0000-0000344A0000}"/>
    <cellStyle name="Normal 2 5 2 2 2 2 2 2 2 4 2" xfId="18997" xr:uid="{00000000-0005-0000-0000-0000354A0000}"/>
    <cellStyle name="Normal 2 5 2 2 2 2 2 2 2 5" xfId="18998" xr:uid="{00000000-0005-0000-0000-0000364A0000}"/>
    <cellStyle name="Normal 2 5 2 2 2 2 2 2 3" xfId="18999" xr:uid="{00000000-0005-0000-0000-0000374A0000}"/>
    <cellStyle name="Normal 2 5 2 2 2 2 2 2 3 2" xfId="19000" xr:uid="{00000000-0005-0000-0000-0000384A0000}"/>
    <cellStyle name="Normal 2 5 2 2 2 2 2 2 3 2 2" xfId="19001" xr:uid="{00000000-0005-0000-0000-0000394A0000}"/>
    <cellStyle name="Normal 2 5 2 2 2 2 2 2 3 2 2 2" xfId="19002" xr:uid="{00000000-0005-0000-0000-00003A4A0000}"/>
    <cellStyle name="Normal 2 5 2 2 2 2 2 2 3 2 3" xfId="19003" xr:uid="{00000000-0005-0000-0000-00003B4A0000}"/>
    <cellStyle name="Normal 2 5 2 2 2 2 2 2 3 3" xfId="19004" xr:uid="{00000000-0005-0000-0000-00003C4A0000}"/>
    <cellStyle name="Normal 2 5 2 2 2 2 2 2 3 3 2" xfId="19005" xr:uid="{00000000-0005-0000-0000-00003D4A0000}"/>
    <cellStyle name="Normal 2 5 2 2 2 2 2 2 3 4" xfId="19006" xr:uid="{00000000-0005-0000-0000-00003E4A0000}"/>
    <cellStyle name="Normal 2 5 2 2 2 2 2 2 4" xfId="19007" xr:uid="{00000000-0005-0000-0000-00003F4A0000}"/>
    <cellStyle name="Normal 2 5 2 2 2 2 2 2 4 2" xfId="19008" xr:uid="{00000000-0005-0000-0000-0000404A0000}"/>
    <cellStyle name="Normal 2 5 2 2 2 2 2 2 4 2 2" xfId="19009" xr:uid="{00000000-0005-0000-0000-0000414A0000}"/>
    <cellStyle name="Normal 2 5 2 2 2 2 2 2 4 2 2 2" xfId="19010" xr:uid="{00000000-0005-0000-0000-0000424A0000}"/>
    <cellStyle name="Normal 2 5 2 2 2 2 2 2 4 2 3" xfId="19011" xr:uid="{00000000-0005-0000-0000-0000434A0000}"/>
    <cellStyle name="Normal 2 5 2 2 2 2 2 2 4 3" xfId="19012" xr:uid="{00000000-0005-0000-0000-0000444A0000}"/>
    <cellStyle name="Normal 2 5 2 2 2 2 2 2 4 3 2" xfId="19013" xr:uid="{00000000-0005-0000-0000-0000454A0000}"/>
    <cellStyle name="Normal 2 5 2 2 2 2 2 2 4 4" xfId="19014" xr:uid="{00000000-0005-0000-0000-0000464A0000}"/>
    <cellStyle name="Normal 2 5 2 2 2 2 2 2 5" xfId="19015" xr:uid="{00000000-0005-0000-0000-0000474A0000}"/>
    <cellStyle name="Normal 2 5 2 2 2 2 2 2 5 2" xfId="19016" xr:uid="{00000000-0005-0000-0000-0000484A0000}"/>
    <cellStyle name="Normal 2 5 2 2 2 2 2 2 5 2 2" xfId="19017" xr:uid="{00000000-0005-0000-0000-0000494A0000}"/>
    <cellStyle name="Normal 2 5 2 2 2 2 2 2 5 2 2 2" xfId="19018" xr:uid="{00000000-0005-0000-0000-00004A4A0000}"/>
    <cellStyle name="Normal 2 5 2 2 2 2 2 2 5 2 3" xfId="19019" xr:uid="{00000000-0005-0000-0000-00004B4A0000}"/>
    <cellStyle name="Normal 2 5 2 2 2 2 2 2 5 3" xfId="19020" xr:uid="{00000000-0005-0000-0000-00004C4A0000}"/>
    <cellStyle name="Normal 2 5 2 2 2 2 2 2 5 3 2" xfId="19021" xr:uid="{00000000-0005-0000-0000-00004D4A0000}"/>
    <cellStyle name="Normal 2 5 2 2 2 2 2 2 5 3 2 2" xfId="19022" xr:uid="{00000000-0005-0000-0000-00004E4A0000}"/>
    <cellStyle name="Normal 2 5 2 2 2 2 2 2 5 3 3" xfId="19023" xr:uid="{00000000-0005-0000-0000-00004F4A0000}"/>
    <cellStyle name="Normal 2 5 2 2 2 2 2 2 5 4" xfId="19024" xr:uid="{00000000-0005-0000-0000-0000504A0000}"/>
    <cellStyle name="Normal 2 5 2 2 2 2 2 2 5 4 2" xfId="19025" xr:uid="{00000000-0005-0000-0000-0000514A0000}"/>
    <cellStyle name="Normal 2 5 2 2 2 2 2 2 5 4 2 2" xfId="19026" xr:uid="{00000000-0005-0000-0000-0000524A0000}"/>
    <cellStyle name="Normal 2 5 2 2 2 2 2 2 5 4 3" xfId="19027" xr:uid="{00000000-0005-0000-0000-0000534A0000}"/>
    <cellStyle name="Normal 2 5 2 2 2 2 2 2 5 5" xfId="19028" xr:uid="{00000000-0005-0000-0000-0000544A0000}"/>
    <cellStyle name="Normal 2 5 2 2 2 2 2 2 5 5 2" xfId="19029" xr:uid="{00000000-0005-0000-0000-0000554A0000}"/>
    <cellStyle name="Normal 2 5 2 2 2 2 2 2 5 6" xfId="19030" xr:uid="{00000000-0005-0000-0000-0000564A0000}"/>
    <cellStyle name="Normal 2 5 2 2 2 2 2 2 6" xfId="19031" xr:uid="{00000000-0005-0000-0000-0000574A0000}"/>
    <cellStyle name="Normal 2 5 2 2 2 2 2 2 6 2" xfId="19032" xr:uid="{00000000-0005-0000-0000-0000584A0000}"/>
    <cellStyle name="Normal 2 5 2 2 2 2 2 2 6 2 2" xfId="19033" xr:uid="{00000000-0005-0000-0000-0000594A0000}"/>
    <cellStyle name="Normal 2 5 2 2 2 2 2 2 6 3" xfId="19034" xr:uid="{00000000-0005-0000-0000-00005A4A0000}"/>
    <cellStyle name="Normal 2 5 2 2 2 2 2 2 7" xfId="19035" xr:uid="{00000000-0005-0000-0000-00005B4A0000}"/>
    <cellStyle name="Normal 2 5 2 2 2 2 2 2 7 2" xfId="19036" xr:uid="{00000000-0005-0000-0000-00005C4A0000}"/>
    <cellStyle name="Normal 2 5 2 2 2 2 2 2 8" xfId="19037" xr:uid="{00000000-0005-0000-0000-00005D4A0000}"/>
    <cellStyle name="Normal 2 5 2 2 2 2 2 3" xfId="19038" xr:uid="{00000000-0005-0000-0000-00005E4A0000}"/>
    <cellStyle name="Normal 2 5 2 2 2 2 2 3 2" xfId="19039" xr:uid="{00000000-0005-0000-0000-00005F4A0000}"/>
    <cellStyle name="Normal 2 5 2 2 2 2 2 3 2 2" xfId="19040" xr:uid="{00000000-0005-0000-0000-0000604A0000}"/>
    <cellStyle name="Normal 2 5 2 2 2 2 2 3 3" xfId="19041" xr:uid="{00000000-0005-0000-0000-0000614A0000}"/>
    <cellStyle name="Normal 2 5 2 2 2 2 2 4" xfId="19042" xr:uid="{00000000-0005-0000-0000-0000624A0000}"/>
    <cellStyle name="Normal 2 5 2 2 2 2 2 4 2" xfId="19043" xr:uid="{00000000-0005-0000-0000-0000634A0000}"/>
    <cellStyle name="Normal 2 5 2 2 2 2 2 5" xfId="19044" xr:uid="{00000000-0005-0000-0000-0000644A0000}"/>
    <cellStyle name="Normal 2 5 2 2 2 2 3" xfId="19045" xr:uid="{00000000-0005-0000-0000-0000654A0000}"/>
    <cellStyle name="Normal 2 5 2 2 2 2 3 2" xfId="19046" xr:uid="{00000000-0005-0000-0000-0000664A0000}"/>
    <cellStyle name="Normal 2 5 2 2 2 2 3 2 2" xfId="19047" xr:uid="{00000000-0005-0000-0000-0000674A0000}"/>
    <cellStyle name="Normal 2 5 2 2 2 2 3 3" xfId="19048" xr:uid="{00000000-0005-0000-0000-0000684A0000}"/>
    <cellStyle name="Normal 2 5 2 2 2 2 4" xfId="19049" xr:uid="{00000000-0005-0000-0000-0000694A0000}"/>
    <cellStyle name="Normal 2 5 2 2 2 2 4 2" xfId="19050" xr:uid="{00000000-0005-0000-0000-00006A4A0000}"/>
    <cellStyle name="Normal 2 5 2 2 2 2 5" xfId="19051" xr:uid="{00000000-0005-0000-0000-00006B4A0000}"/>
    <cellStyle name="Normal 2 5 2 2 2 3" xfId="19052" xr:uid="{00000000-0005-0000-0000-00006C4A0000}"/>
    <cellStyle name="Normal 2 5 2 2 2 3 2" xfId="19053" xr:uid="{00000000-0005-0000-0000-00006D4A0000}"/>
    <cellStyle name="Normal 2 5 2 2 2 3 2 2" xfId="19054" xr:uid="{00000000-0005-0000-0000-00006E4A0000}"/>
    <cellStyle name="Normal 2 5 2 2 2 3 3" xfId="19055" xr:uid="{00000000-0005-0000-0000-00006F4A0000}"/>
    <cellStyle name="Normal 2 5 2 2 2 4" xfId="19056" xr:uid="{00000000-0005-0000-0000-0000704A0000}"/>
    <cellStyle name="Normal 2 5 2 2 2 4 2" xfId="19057" xr:uid="{00000000-0005-0000-0000-0000714A0000}"/>
    <cellStyle name="Normal 2 5 2 2 2 5" xfId="19058" xr:uid="{00000000-0005-0000-0000-0000724A0000}"/>
    <cellStyle name="Normal 2 5 2 2 3" xfId="19059" xr:uid="{00000000-0005-0000-0000-0000734A0000}"/>
    <cellStyle name="Normal 2 5 2 2 3 2" xfId="19060" xr:uid="{00000000-0005-0000-0000-0000744A0000}"/>
    <cellStyle name="Normal 2 5 2 2 3 2 2" xfId="19061" xr:uid="{00000000-0005-0000-0000-0000754A0000}"/>
    <cellStyle name="Normal 2 5 2 2 3 3" xfId="19062" xr:uid="{00000000-0005-0000-0000-0000764A0000}"/>
    <cellStyle name="Normal 2 5 2 2 4" xfId="19063" xr:uid="{00000000-0005-0000-0000-0000774A0000}"/>
    <cellStyle name="Normal 2 5 2 2 4 2" xfId="19064" xr:uid="{00000000-0005-0000-0000-0000784A0000}"/>
    <cellStyle name="Normal 2 5 2 2 5" xfId="19065" xr:uid="{00000000-0005-0000-0000-0000794A0000}"/>
    <cellStyle name="Normal 2 5 2 2_draft transactions report_052009_rvsd" xfId="19066" xr:uid="{00000000-0005-0000-0000-00007A4A0000}"/>
    <cellStyle name="Normal 2 5 2 3" xfId="19067" xr:uid="{00000000-0005-0000-0000-00007B4A0000}"/>
    <cellStyle name="Normal 2 5 2 3 2" xfId="19068" xr:uid="{00000000-0005-0000-0000-00007C4A0000}"/>
    <cellStyle name="Normal 2 5 2 3 2 2" xfId="19069" xr:uid="{00000000-0005-0000-0000-00007D4A0000}"/>
    <cellStyle name="Normal 2 5 2 3 3" xfId="19070" xr:uid="{00000000-0005-0000-0000-00007E4A0000}"/>
    <cellStyle name="Normal 2 5 2 4" xfId="19071" xr:uid="{00000000-0005-0000-0000-00007F4A0000}"/>
    <cellStyle name="Normal 2 5 2 4 2" xfId="19072" xr:uid="{00000000-0005-0000-0000-0000804A0000}"/>
    <cellStyle name="Normal 2 5 2 5" xfId="19073" xr:uid="{00000000-0005-0000-0000-0000814A0000}"/>
    <cellStyle name="Normal 2 5 2_draft transactions report_052009_rvsd" xfId="19074" xr:uid="{00000000-0005-0000-0000-0000824A0000}"/>
    <cellStyle name="Normal 2 5 3" xfId="19075" xr:uid="{00000000-0005-0000-0000-0000834A0000}"/>
    <cellStyle name="Normal 2 5 3 2" xfId="19076" xr:uid="{00000000-0005-0000-0000-0000844A0000}"/>
    <cellStyle name="Normal 2 5 3 2 2" xfId="19077" xr:uid="{00000000-0005-0000-0000-0000854A0000}"/>
    <cellStyle name="Normal 2 5 3 3" xfId="19078" xr:uid="{00000000-0005-0000-0000-0000864A0000}"/>
    <cellStyle name="Normal 2 5 4" xfId="19079" xr:uid="{00000000-0005-0000-0000-0000874A0000}"/>
    <cellStyle name="Normal 2 5 4 2" xfId="19080" xr:uid="{00000000-0005-0000-0000-0000884A0000}"/>
    <cellStyle name="Normal 2 5 5" xfId="19081" xr:uid="{00000000-0005-0000-0000-0000894A0000}"/>
    <cellStyle name="Normal 2 5_draft transactions report_052009_rvsd" xfId="19082" xr:uid="{00000000-0005-0000-0000-00008A4A0000}"/>
    <cellStyle name="Normal 2 6" xfId="19083" xr:uid="{00000000-0005-0000-0000-00008B4A0000}"/>
    <cellStyle name="Normal 2 6 2" xfId="19084" xr:uid="{00000000-0005-0000-0000-00008C4A0000}"/>
    <cellStyle name="Normal 2 6 2 2" xfId="19085" xr:uid="{00000000-0005-0000-0000-00008D4A0000}"/>
    <cellStyle name="Normal 2 6 2 2 2" xfId="19086" xr:uid="{00000000-0005-0000-0000-00008E4A0000}"/>
    <cellStyle name="Normal 2 6 2 2 2 2" xfId="19087" xr:uid="{00000000-0005-0000-0000-00008F4A0000}"/>
    <cellStyle name="Normal 2 6 2 2 2 2 2" xfId="19088" xr:uid="{00000000-0005-0000-0000-0000904A0000}"/>
    <cellStyle name="Normal 2 6 2 2 2 2 2 2" xfId="19089" xr:uid="{00000000-0005-0000-0000-0000914A0000}"/>
    <cellStyle name="Normal 2 6 2 2 2 2 2 2 2" xfId="19090" xr:uid="{00000000-0005-0000-0000-0000924A0000}"/>
    <cellStyle name="Normal 2 6 2 2 2 2 2 2 2 2" xfId="19091" xr:uid="{00000000-0005-0000-0000-0000934A0000}"/>
    <cellStyle name="Normal 2 6 2 2 2 2 2 2 3" xfId="19092" xr:uid="{00000000-0005-0000-0000-0000944A0000}"/>
    <cellStyle name="Normal 2 6 2 2 2 2 2 3" xfId="19093" xr:uid="{00000000-0005-0000-0000-0000954A0000}"/>
    <cellStyle name="Normal 2 6 2 2 2 2 2 3 2" xfId="19094" xr:uid="{00000000-0005-0000-0000-0000964A0000}"/>
    <cellStyle name="Normal 2 6 2 2 2 2 2 4" xfId="19095" xr:uid="{00000000-0005-0000-0000-0000974A0000}"/>
    <cellStyle name="Normal 2 6 2 2 2 2 3" xfId="19096" xr:uid="{00000000-0005-0000-0000-0000984A0000}"/>
    <cellStyle name="Normal 2 6 2 2 2 2 3 2" xfId="19097" xr:uid="{00000000-0005-0000-0000-0000994A0000}"/>
    <cellStyle name="Normal 2 6 2 2 2 2 3 2 2" xfId="19098" xr:uid="{00000000-0005-0000-0000-00009A4A0000}"/>
    <cellStyle name="Normal 2 6 2 2 2 2 3 3" xfId="19099" xr:uid="{00000000-0005-0000-0000-00009B4A0000}"/>
    <cellStyle name="Normal 2 6 2 2 2 2 4" xfId="19100" xr:uid="{00000000-0005-0000-0000-00009C4A0000}"/>
    <cellStyle name="Normal 2 6 2 2 2 2 4 2" xfId="19101" xr:uid="{00000000-0005-0000-0000-00009D4A0000}"/>
    <cellStyle name="Normal 2 6 2 2 2 2 5" xfId="19102" xr:uid="{00000000-0005-0000-0000-00009E4A0000}"/>
    <cellStyle name="Normal 2 6 2 2 2 3" xfId="19103" xr:uid="{00000000-0005-0000-0000-00009F4A0000}"/>
    <cellStyle name="Normal 2 6 2 2 2 3 2" xfId="19104" xr:uid="{00000000-0005-0000-0000-0000A04A0000}"/>
    <cellStyle name="Normal 2 6 2 2 2 3 2 2" xfId="19105" xr:uid="{00000000-0005-0000-0000-0000A14A0000}"/>
    <cellStyle name="Normal 2 6 2 2 2 3 2 2 2" xfId="19106" xr:uid="{00000000-0005-0000-0000-0000A24A0000}"/>
    <cellStyle name="Normal 2 6 2 2 2 3 2 2 2 2" xfId="19107" xr:uid="{00000000-0005-0000-0000-0000A34A0000}"/>
    <cellStyle name="Normal 2 6 2 2 2 3 2 2 2 2 2" xfId="19108" xr:uid="{00000000-0005-0000-0000-0000A44A0000}"/>
    <cellStyle name="Normal 2 6 2 2 2 3 2 2 2 2 2 2" xfId="19109" xr:uid="{00000000-0005-0000-0000-0000A54A0000}"/>
    <cellStyle name="Normal 2 6 2 2 2 3 2 2 2 2 3" xfId="19110" xr:uid="{00000000-0005-0000-0000-0000A64A0000}"/>
    <cellStyle name="Normal 2 6 2 2 2 3 2 2 2 3" xfId="19111" xr:uid="{00000000-0005-0000-0000-0000A74A0000}"/>
    <cellStyle name="Normal 2 6 2 2 2 3 2 2 2 3 2" xfId="19112" xr:uid="{00000000-0005-0000-0000-0000A84A0000}"/>
    <cellStyle name="Normal 2 6 2 2 2 3 2 2 2 4" xfId="19113" xr:uid="{00000000-0005-0000-0000-0000A94A0000}"/>
    <cellStyle name="Normal 2 6 2 2 2 3 2 2 3" xfId="19114" xr:uid="{00000000-0005-0000-0000-0000AA4A0000}"/>
    <cellStyle name="Normal 2 6 2 2 2 3 2 2 3 2" xfId="19115" xr:uid="{00000000-0005-0000-0000-0000AB4A0000}"/>
    <cellStyle name="Normal 2 6 2 2 2 3 2 2 3 2 2" xfId="19116" xr:uid="{00000000-0005-0000-0000-0000AC4A0000}"/>
    <cellStyle name="Normal 2 6 2 2 2 3 2 2 3 3" xfId="19117" xr:uid="{00000000-0005-0000-0000-0000AD4A0000}"/>
    <cellStyle name="Normal 2 6 2 2 2 3 2 2 4" xfId="19118" xr:uid="{00000000-0005-0000-0000-0000AE4A0000}"/>
    <cellStyle name="Normal 2 6 2 2 2 3 2 2 4 2" xfId="19119" xr:uid="{00000000-0005-0000-0000-0000AF4A0000}"/>
    <cellStyle name="Normal 2 6 2 2 2 3 2 2 5" xfId="19120" xr:uid="{00000000-0005-0000-0000-0000B04A0000}"/>
    <cellStyle name="Normal 2 6 2 2 2 3 2 3" xfId="19121" xr:uid="{00000000-0005-0000-0000-0000B14A0000}"/>
    <cellStyle name="Normal 2 6 2 2 2 3 2 3 2" xfId="19122" xr:uid="{00000000-0005-0000-0000-0000B24A0000}"/>
    <cellStyle name="Normal 2 6 2 2 2 3 2 3 2 2" xfId="19123" xr:uid="{00000000-0005-0000-0000-0000B34A0000}"/>
    <cellStyle name="Normal 2 6 2 2 2 3 2 3 3" xfId="19124" xr:uid="{00000000-0005-0000-0000-0000B44A0000}"/>
    <cellStyle name="Normal 2 6 2 2 2 3 2 4" xfId="19125" xr:uid="{00000000-0005-0000-0000-0000B54A0000}"/>
    <cellStyle name="Normal 2 6 2 2 2 3 2 4 2" xfId="19126" xr:uid="{00000000-0005-0000-0000-0000B64A0000}"/>
    <cellStyle name="Normal 2 6 2 2 2 3 2 5" xfId="19127" xr:uid="{00000000-0005-0000-0000-0000B74A0000}"/>
    <cellStyle name="Normal 2 6 2 2 2 3 3" xfId="19128" xr:uid="{00000000-0005-0000-0000-0000B84A0000}"/>
    <cellStyle name="Normal 2 6 2 2 2 3 3 2" xfId="19129" xr:uid="{00000000-0005-0000-0000-0000B94A0000}"/>
    <cellStyle name="Normal 2 6 2 2 2 3 3 2 2" xfId="19130" xr:uid="{00000000-0005-0000-0000-0000BA4A0000}"/>
    <cellStyle name="Normal 2 6 2 2 2 3 3 3" xfId="19131" xr:uid="{00000000-0005-0000-0000-0000BB4A0000}"/>
    <cellStyle name="Normal 2 6 2 2 2 3 4" xfId="19132" xr:uid="{00000000-0005-0000-0000-0000BC4A0000}"/>
    <cellStyle name="Normal 2 6 2 2 2 3 4 2" xfId="19133" xr:uid="{00000000-0005-0000-0000-0000BD4A0000}"/>
    <cellStyle name="Normal 2 6 2 2 2 3 5" xfId="19134" xr:uid="{00000000-0005-0000-0000-0000BE4A0000}"/>
    <cellStyle name="Normal 2 6 2 2 2 4" xfId="19135" xr:uid="{00000000-0005-0000-0000-0000BF4A0000}"/>
    <cellStyle name="Normal 2 6 2 2 2 4 2" xfId="19136" xr:uid="{00000000-0005-0000-0000-0000C04A0000}"/>
    <cellStyle name="Normal 2 6 2 2 2 4 2 2" xfId="19137" xr:uid="{00000000-0005-0000-0000-0000C14A0000}"/>
    <cellStyle name="Normal 2 6 2 2 2 4 3" xfId="19138" xr:uid="{00000000-0005-0000-0000-0000C24A0000}"/>
    <cellStyle name="Normal 2 6 2 2 2 5" xfId="19139" xr:uid="{00000000-0005-0000-0000-0000C34A0000}"/>
    <cellStyle name="Normal 2 6 2 2 2 5 2" xfId="19140" xr:uid="{00000000-0005-0000-0000-0000C44A0000}"/>
    <cellStyle name="Normal 2 6 2 2 2 6" xfId="19141" xr:uid="{00000000-0005-0000-0000-0000C54A0000}"/>
    <cellStyle name="Normal 2 6 2 2 3" xfId="19142" xr:uid="{00000000-0005-0000-0000-0000C64A0000}"/>
    <cellStyle name="Normal 2 6 2 2 3 2" xfId="19143" xr:uid="{00000000-0005-0000-0000-0000C74A0000}"/>
    <cellStyle name="Normal 2 6 2 2 3 2 2" xfId="19144" xr:uid="{00000000-0005-0000-0000-0000C84A0000}"/>
    <cellStyle name="Normal 2 6 2 2 3 3" xfId="19145" xr:uid="{00000000-0005-0000-0000-0000C94A0000}"/>
    <cellStyle name="Normal 2 6 2 2 4" xfId="19146" xr:uid="{00000000-0005-0000-0000-0000CA4A0000}"/>
    <cellStyle name="Normal 2 6 2 2 4 2" xfId="19147" xr:uid="{00000000-0005-0000-0000-0000CB4A0000}"/>
    <cellStyle name="Normal 2 6 2 2 5" xfId="19148" xr:uid="{00000000-0005-0000-0000-0000CC4A0000}"/>
    <cellStyle name="Normal 2 6 2 3" xfId="19149" xr:uid="{00000000-0005-0000-0000-0000CD4A0000}"/>
    <cellStyle name="Normal 2 6 2 3 2" xfId="19150" xr:uid="{00000000-0005-0000-0000-0000CE4A0000}"/>
    <cellStyle name="Normal 2 6 2 3 2 2" xfId="19151" xr:uid="{00000000-0005-0000-0000-0000CF4A0000}"/>
    <cellStyle name="Normal 2 6 2 3 3" xfId="19152" xr:uid="{00000000-0005-0000-0000-0000D04A0000}"/>
    <cellStyle name="Normal 2 6 2 4" xfId="19153" xr:uid="{00000000-0005-0000-0000-0000D14A0000}"/>
    <cellStyle name="Normal 2 6 2 4 2" xfId="19154" xr:uid="{00000000-0005-0000-0000-0000D24A0000}"/>
    <cellStyle name="Normal 2 6 2 5" xfId="19155" xr:uid="{00000000-0005-0000-0000-0000D34A0000}"/>
    <cellStyle name="Normal 2 6 3" xfId="19156" xr:uid="{00000000-0005-0000-0000-0000D44A0000}"/>
    <cellStyle name="Normal 2 6 3 2" xfId="19157" xr:uid="{00000000-0005-0000-0000-0000D54A0000}"/>
    <cellStyle name="Normal 2 6 3 2 2" xfId="19158" xr:uid="{00000000-0005-0000-0000-0000D64A0000}"/>
    <cellStyle name="Normal 2 6 3 3" xfId="19159" xr:uid="{00000000-0005-0000-0000-0000D74A0000}"/>
    <cellStyle name="Normal 2 6 4" xfId="19160" xr:uid="{00000000-0005-0000-0000-0000D84A0000}"/>
    <cellStyle name="Normal 2 6 4 2" xfId="19161" xr:uid="{00000000-0005-0000-0000-0000D94A0000}"/>
    <cellStyle name="Normal 2 6 5" xfId="19162" xr:uid="{00000000-0005-0000-0000-0000DA4A0000}"/>
    <cellStyle name="Normal 2 6_draft transactions report_052009_rvsd" xfId="19163" xr:uid="{00000000-0005-0000-0000-0000DB4A0000}"/>
    <cellStyle name="Normal 2 7" xfId="19164" xr:uid="{00000000-0005-0000-0000-0000DC4A0000}"/>
    <cellStyle name="Normal 2 7 2" xfId="19165" xr:uid="{00000000-0005-0000-0000-0000DD4A0000}"/>
    <cellStyle name="Normal 2 7 2 2" xfId="19166" xr:uid="{00000000-0005-0000-0000-0000DE4A0000}"/>
    <cellStyle name="Normal 2 7 2 2 2" xfId="19167" xr:uid="{00000000-0005-0000-0000-0000DF4A0000}"/>
    <cellStyle name="Normal 2 7 2 3" xfId="19168" xr:uid="{00000000-0005-0000-0000-0000E04A0000}"/>
    <cellStyle name="Normal 2 7 3" xfId="19169" xr:uid="{00000000-0005-0000-0000-0000E14A0000}"/>
    <cellStyle name="Normal 2 7 3 2" xfId="19170" xr:uid="{00000000-0005-0000-0000-0000E24A0000}"/>
    <cellStyle name="Normal 2 7 4" xfId="19171" xr:uid="{00000000-0005-0000-0000-0000E34A0000}"/>
    <cellStyle name="Normal 2 8" xfId="19172" xr:uid="{00000000-0005-0000-0000-0000E44A0000}"/>
    <cellStyle name="Normal 2 8 2" xfId="19173" xr:uid="{00000000-0005-0000-0000-0000E54A0000}"/>
    <cellStyle name="Normal 2 8 2 2" xfId="19174" xr:uid="{00000000-0005-0000-0000-0000E64A0000}"/>
    <cellStyle name="Normal 2 8 2 2 2" xfId="19175" xr:uid="{00000000-0005-0000-0000-0000E74A0000}"/>
    <cellStyle name="Normal 2 8 2 3" xfId="19176" xr:uid="{00000000-0005-0000-0000-0000E84A0000}"/>
    <cellStyle name="Normal 2 8 3" xfId="19177" xr:uid="{00000000-0005-0000-0000-0000E94A0000}"/>
    <cellStyle name="Normal 2 8 3 2" xfId="19178" xr:uid="{00000000-0005-0000-0000-0000EA4A0000}"/>
    <cellStyle name="Normal 2 8 4" xfId="19179" xr:uid="{00000000-0005-0000-0000-0000EB4A0000}"/>
    <cellStyle name="Normal 2 9" xfId="19180" xr:uid="{00000000-0005-0000-0000-0000EC4A0000}"/>
    <cellStyle name="Normal 2 9 2" xfId="19181" xr:uid="{00000000-0005-0000-0000-0000ED4A0000}"/>
    <cellStyle name="Normal 2 9 2 2" xfId="19182" xr:uid="{00000000-0005-0000-0000-0000EE4A0000}"/>
    <cellStyle name="Normal 2 9 2 2 2" xfId="19183" xr:uid="{00000000-0005-0000-0000-0000EF4A0000}"/>
    <cellStyle name="Normal 2 9 2 3" xfId="19184" xr:uid="{00000000-0005-0000-0000-0000F04A0000}"/>
    <cellStyle name="Normal 2 9 3" xfId="19185" xr:uid="{00000000-0005-0000-0000-0000F14A0000}"/>
    <cellStyle name="Normal 2 9 3 2" xfId="19186" xr:uid="{00000000-0005-0000-0000-0000F24A0000}"/>
    <cellStyle name="Normal 2 9 4" xfId="19187" xr:uid="{00000000-0005-0000-0000-0000F34A0000}"/>
    <cellStyle name="Normal 2_draft transactions report_052009_rvsd" xfId="19188" xr:uid="{00000000-0005-0000-0000-0000F44A0000}"/>
    <cellStyle name="Normal 3" xfId="19189" xr:uid="{00000000-0005-0000-0000-0000F54A0000}"/>
    <cellStyle name="Normal 3 2" xfId="5" xr:uid="{00000000-0005-0000-0000-0000F64A0000}"/>
    <cellStyle name="Normal 3 3" xfId="19190" xr:uid="{00000000-0005-0000-0000-0000F74A0000}"/>
    <cellStyle name="Normal 3 4" xfId="19191" xr:uid="{00000000-0005-0000-0000-0000F84A0000}"/>
    <cellStyle name="Normal 3 4 2" xfId="19192" xr:uid="{00000000-0005-0000-0000-0000F94A0000}"/>
    <cellStyle name="Normal 3 4 2 2" xfId="19193" xr:uid="{00000000-0005-0000-0000-0000FA4A0000}"/>
    <cellStyle name="Normal 3 4 2 2 2" xfId="19194" xr:uid="{00000000-0005-0000-0000-0000FB4A0000}"/>
    <cellStyle name="Normal 3 4 2 3" xfId="19195" xr:uid="{00000000-0005-0000-0000-0000FC4A0000}"/>
    <cellStyle name="Normal 3 4 3" xfId="19196" xr:uid="{00000000-0005-0000-0000-0000FD4A0000}"/>
    <cellStyle name="Normal 3 4 3 2" xfId="19197" xr:uid="{00000000-0005-0000-0000-0000FE4A0000}"/>
    <cellStyle name="Normal 3 4 4" xfId="19198" xr:uid="{00000000-0005-0000-0000-0000FF4A0000}"/>
    <cellStyle name="Normal 3_draft transactions report_052009_rvsd" xfId="19199" xr:uid="{00000000-0005-0000-0000-0000004B0000}"/>
    <cellStyle name="Normal 4" xfId="19200" xr:uid="{00000000-0005-0000-0000-0000014B0000}"/>
    <cellStyle name="Normal 4 2" xfId="19201" xr:uid="{00000000-0005-0000-0000-0000024B0000}"/>
    <cellStyle name="Normal 4 2 2" xfId="19202" xr:uid="{00000000-0005-0000-0000-0000034B0000}"/>
    <cellStyle name="Normal 4 2 2 2" xfId="19203" xr:uid="{00000000-0005-0000-0000-0000044B0000}"/>
    <cellStyle name="Normal 4 2 2 2 2" xfId="19204" xr:uid="{00000000-0005-0000-0000-0000054B0000}"/>
    <cellStyle name="Normal 4 2 2 3" xfId="19205" xr:uid="{00000000-0005-0000-0000-0000064B0000}"/>
    <cellStyle name="Normal 4 2 3" xfId="19206" xr:uid="{00000000-0005-0000-0000-0000074B0000}"/>
    <cellStyle name="Normal 4 2 3 2" xfId="19207" xr:uid="{00000000-0005-0000-0000-0000084B0000}"/>
    <cellStyle name="Normal 4 2 4" xfId="19208" xr:uid="{00000000-0005-0000-0000-0000094B0000}"/>
    <cellStyle name="Normal 4 3" xfId="19209" xr:uid="{00000000-0005-0000-0000-00000A4B0000}"/>
    <cellStyle name="Normal 4 4" xfId="19210" xr:uid="{00000000-0005-0000-0000-00000B4B0000}"/>
    <cellStyle name="Normal 4 4 2" xfId="19211" xr:uid="{00000000-0005-0000-0000-00000C4B0000}"/>
    <cellStyle name="Normal 4 4 2 2" xfId="19212" xr:uid="{00000000-0005-0000-0000-00000D4B0000}"/>
    <cellStyle name="Normal 4 4 3" xfId="19213" xr:uid="{00000000-0005-0000-0000-00000E4B0000}"/>
    <cellStyle name="Normal 4 5" xfId="19214" xr:uid="{00000000-0005-0000-0000-00000F4B0000}"/>
    <cellStyle name="Normal 4 5 2" xfId="19215" xr:uid="{00000000-0005-0000-0000-0000104B0000}"/>
    <cellStyle name="Normal 4 6" xfId="19216" xr:uid="{00000000-0005-0000-0000-0000114B0000}"/>
    <cellStyle name="Normal 5" xfId="19217" xr:uid="{00000000-0005-0000-0000-0000124B0000}"/>
    <cellStyle name="Normal 5 2" xfId="19218" xr:uid="{00000000-0005-0000-0000-0000134B0000}"/>
    <cellStyle name="Normal 5 2 2" xfId="19219" xr:uid="{00000000-0005-0000-0000-0000144B0000}"/>
    <cellStyle name="Normal 5 2 2 2" xfId="19220" xr:uid="{00000000-0005-0000-0000-0000154B0000}"/>
    <cellStyle name="Normal 5 2 2 2 2" xfId="19221" xr:uid="{00000000-0005-0000-0000-0000164B0000}"/>
    <cellStyle name="Normal 5 2 2 2 2 2" xfId="19222" xr:uid="{00000000-0005-0000-0000-0000174B0000}"/>
    <cellStyle name="Normal 5 2 2 2 3" xfId="19223" xr:uid="{00000000-0005-0000-0000-0000184B0000}"/>
    <cellStyle name="Normal 5 2 2 3" xfId="19224" xr:uid="{00000000-0005-0000-0000-0000194B0000}"/>
    <cellStyle name="Normal 5 2 2 3 2" xfId="19225" xr:uid="{00000000-0005-0000-0000-00001A4B0000}"/>
    <cellStyle name="Normal 5 2 2 4" xfId="19226" xr:uid="{00000000-0005-0000-0000-00001B4B0000}"/>
    <cellStyle name="Normal 5 2 3" xfId="19227" xr:uid="{00000000-0005-0000-0000-00001C4B0000}"/>
    <cellStyle name="Normal 5 2 3 2" xfId="19228" xr:uid="{00000000-0005-0000-0000-00001D4B0000}"/>
    <cellStyle name="Normal 5 2 3 2 2" xfId="19229" xr:uid="{00000000-0005-0000-0000-00001E4B0000}"/>
    <cellStyle name="Normal 5 2 3 3" xfId="19230" xr:uid="{00000000-0005-0000-0000-00001F4B0000}"/>
    <cellStyle name="Normal 5 2 4" xfId="19231" xr:uid="{00000000-0005-0000-0000-0000204B0000}"/>
    <cellStyle name="Normal 5 2 4 2" xfId="19232" xr:uid="{00000000-0005-0000-0000-0000214B0000}"/>
    <cellStyle name="Normal 5 2 5" xfId="19233" xr:uid="{00000000-0005-0000-0000-0000224B0000}"/>
    <cellStyle name="Normal 5 2_draft transactions report_052009_rvsd" xfId="19234" xr:uid="{00000000-0005-0000-0000-0000234B0000}"/>
    <cellStyle name="Normal 5 3" xfId="19235" xr:uid="{00000000-0005-0000-0000-0000244B0000}"/>
    <cellStyle name="Normal 5 3 2" xfId="19236" xr:uid="{00000000-0005-0000-0000-0000254B0000}"/>
    <cellStyle name="Normal 5 3 2 2" xfId="19237" xr:uid="{00000000-0005-0000-0000-0000264B0000}"/>
    <cellStyle name="Normal 5 3 2 2 2" xfId="19238" xr:uid="{00000000-0005-0000-0000-0000274B0000}"/>
    <cellStyle name="Normal 5 3 2 3" xfId="19239" xr:uid="{00000000-0005-0000-0000-0000284B0000}"/>
    <cellStyle name="Normal 5 3 3" xfId="19240" xr:uid="{00000000-0005-0000-0000-0000294B0000}"/>
    <cellStyle name="Normal 5 3 3 2" xfId="19241" xr:uid="{00000000-0005-0000-0000-00002A4B0000}"/>
    <cellStyle name="Normal 5 3 4" xfId="19242" xr:uid="{00000000-0005-0000-0000-00002B4B0000}"/>
    <cellStyle name="Normal 5 4" xfId="19243" xr:uid="{00000000-0005-0000-0000-00002C4B0000}"/>
    <cellStyle name="Normal 5 4 2" xfId="19244" xr:uid="{00000000-0005-0000-0000-00002D4B0000}"/>
    <cellStyle name="Normal 5 4 2 2" xfId="19245" xr:uid="{00000000-0005-0000-0000-00002E4B0000}"/>
    <cellStyle name="Normal 5 4 2 2 2" xfId="19246" xr:uid="{00000000-0005-0000-0000-00002F4B0000}"/>
    <cellStyle name="Normal 5 4 2 2 2 2" xfId="19247" xr:uid="{00000000-0005-0000-0000-0000304B0000}"/>
    <cellStyle name="Normal 5 4 2 2 2 2 2" xfId="19248" xr:uid="{00000000-0005-0000-0000-0000314B0000}"/>
    <cellStyle name="Normal 5 4 2 2 2 2 2 2" xfId="19249" xr:uid="{00000000-0005-0000-0000-0000324B0000}"/>
    <cellStyle name="Normal 5 4 2 2 2 2 3" xfId="19250" xr:uid="{00000000-0005-0000-0000-0000334B0000}"/>
    <cellStyle name="Normal 5 4 2 2 2 3" xfId="19251" xr:uid="{00000000-0005-0000-0000-0000344B0000}"/>
    <cellStyle name="Normal 5 4 2 2 2 3 2" xfId="19252" xr:uid="{00000000-0005-0000-0000-0000354B0000}"/>
    <cellStyle name="Normal 5 4 2 2 2 4" xfId="19253" xr:uid="{00000000-0005-0000-0000-0000364B0000}"/>
    <cellStyle name="Normal 5 4 2 2 3" xfId="19254" xr:uid="{00000000-0005-0000-0000-0000374B0000}"/>
    <cellStyle name="Normal 5 4 2 2 3 2" xfId="19255" xr:uid="{00000000-0005-0000-0000-0000384B0000}"/>
    <cellStyle name="Normal 5 4 2 2 3 2 2" xfId="19256" xr:uid="{00000000-0005-0000-0000-0000394B0000}"/>
    <cellStyle name="Normal 5 4 2 2 3 2 2 2" xfId="19257" xr:uid="{00000000-0005-0000-0000-00003A4B0000}"/>
    <cellStyle name="Normal 5 4 2 2 3 2 2 2 2" xfId="19258" xr:uid="{00000000-0005-0000-0000-00003B4B0000}"/>
    <cellStyle name="Normal 5 4 2 2 3 2 2 2 2 2" xfId="19259" xr:uid="{00000000-0005-0000-0000-00003C4B0000}"/>
    <cellStyle name="Normal 5 4 2 2 3 2 2 2 3" xfId="19260" xr:uid="{00000000-0005-0000-0000-00003D4B0000}"/>
    <cellStyle name="Normal 5 4 2 2 3 2 2 3" xfId="19261" xr:uid="{00000000-0005-0000-0000-00003E4B0000}"/>
    <cellStyle name="Normal 5 4 2 2 3 2 2 3 2" xfId="19262" xr:uid="{00000000-0005-0000-0000-00003F4B0000}"/>
    <cellStyle name="Normal 5 4 2 2 3 2 2 4" xfId="19263" xr:uid="{00000000-0005-0000-0000-0000404B0000}"/>
    <cellStyle name="Normal 5 4 2 2 3 2 3" xfId="19264" xr:uid="{00000000-0005-0000-0000-0000414B0000}"/>
    <cellStyle name="Normal 5 4 2 2 3 2 3 2" xfId="19265" xr:uid="{00000000-0005-0000-0000-0000424B0000}"/>
    <cellStyle name="Normal 5 4 2 2 3 2 3 2 2" xfId="19266" xr:uid="{00000000-0005-0000-0000-0000434B0000}"/>
    <cellStyle name="Normal 5 4 2 2 3 2 3 3" xfId="19267" xr:uid="{00000000-0005-0000-0000-0000444B0000}"/>
    <cellStyle name="Normal 5 4 2 2 3 2 4" xfId="19268" xr:uid="{00000000-0005-0000-0000-0000454B0000}"/>
    <cellStyle name="Normal 5 4 2 2 3 2 4 2" xfId="19269" xr:uid="{00000000-0005-0000-0000-0000464B0000}"/>
    <cellStyle name="Normal 5 4 2 2 3 2 5" xfId="19270" xr:uid="{00000000-0005-0000-0000-0000474B0000}"/>
    <cellStyle name="Normal 5 4 2 2 3 3" xfId="19271" xr:uid="{00000000-0005-0000-0000-0000484B0000}"/>
    <cellStyle name="Normal 5 4 2 2 3 3 2" xfId="19272" xr:uid="{00000000-0005-0000-0000-0000494B0000}"/>
    <cellStyle name="Normal 5 4 2 2 3 3 2 2" xfId="19273" xr:uid="{00000000-0005-0000-0000-00004A4B0000}"/>
    <cellStyle name="Normal 5 4 2 2 3 3 3" xfId="19274" xr:uid="{00000000-0005-0000-0000-00004B4B0000}"/>
    <cellStyle name="Normal 5 4 2 2 3 4" xfId="19275" xr:uid="{00000000-0005-0000-0000-00004C4B0000}"/>
    <cellStyle name="Normal 5 4 2 2 3 4 2" xfId="19276" xr:uid="{00000000-0005-0000-0000-00004D4B0000}"/>
    <cellStyle name="Normal 5 4 2 2 3 5" xfId="19277" xr:uid="{00000000-0005-0000-0000-00004E4B0000}"/>
    <cellStyle name="Normal 5 4 2 2 4" xfId="19278" xr:uid="{00000000-0005-0000-0000-00004F4B0000}"/>
    <cellStyle name="Normal 5 4 2 2 4 2" xfId="19279" xr:uid="{00000000-0005-0000-0000-0000504B0000}"/>
    <cellStyle name="Normal 5 4 2 2 4 2 2" xfId="19280" xr:uid="{00000000-0005-0000-0000-0000514B0000}"/>
    <cellStyle name="Normal 5 4 2 2 4 3" xfId="19281" xr:uid="{00000000-0005-0000-0000-0000524B0000}"/>
    <cellStyle name="Normal 5 4 2 2 5" xfId="19282" xr:uid="{00000000-0005-0000-0000-0000534B0000}"/>
    <cellStyle name="Normal 5 4 2 2 5 2" xfId="19283" xr:uid="{00000000-0005-0000-0000-0000544B0000}"/>
    <cellStyle name="Normal 5 4 2 2 6" xfId="19284" xr:uid="{00000000-0005-0000-0000-0000554B0000}"/>
    <cellStyle name="Normal 5 4 2 3" xfId="19285" xr:uid="{00000000-0005-0000-0000-0000564B0000}"/>
    <cellStyle name="Normal 5 4 2 3 2" xfId="19286" xr:uid="{00000000-0005-0000-0000-0000574B0000}"/>
    <cellStyle name="Normal 5 4 2 3 2 2" xfId="19287" xr:uid="{00000000-0005-0000-0000-0000584B0000}"/>
    <cellStyle name="Normal 5 4 2 3 2 2 2" xfId="19288" xr:uid="{00000000-0005-0000-0000-0000594B0000}"/>
    <cellStyle name="Normal 5 4 2 3 2 3" xfId="19289" xr:uid="{00000000-0005-0000-0000-00005A4B0000}"/>
    <cellStyle name="Normal 5 4 2 3 3" xfId="19290" xr:uid="{00000000-0005-0000-0000-00005B4B0000}"/>
    <cellStyle name="Normal 5 4 2 3 3 2" xfId="19291" xr:uid="{00000000-0005-0000-0000-00005C4B0000}"/>
    <cellStyle name="Normal 5 4 2 3 4" xfId="19292" xr:uid="{00000000-0005-0000-0000-00005D4B0000}"/>
    <cellStyle name="Normal 5 4 2 4" xfId="19293" xr:uid="{00000000-0005-0000-0000-00005E4B0000}"/>
    <cellStyle name="Normal 5 4 2 4 2" xfId="19294" xr:uid="{00000000-0005-0000-0000-00005F4B0000}"/>
    <cellStyle name="Normal 5 4 2 4 2 2" xfId="19295" xr:uid="{00000000-0005-0000-0000-0000604B0000}"/>
    <cellStyle name="Normal 5 4 2 4 3" xfId="19296" xr:uid="{00000000-0005-0000-0000-0000614B0000}"/>
    <cellStyle name="Normal 5 4 2 5" xfId="19297" xr:uid="{00000000-0005-0000-0000-0000624B0000}"/>
    <cellStyle name="Normal 5 4 2 5 2" xfId="19298" xr:uid="{00000000-0005-0000-0000-0000634B0000}"/>
    <cellStyle name="Normal 5 4 2 6" xfId="19299" xr:uid="{00000000-0005-0000-0000-0000644B0000}"/>
    <cellStyle name="Normal 5 4 3" xfId="19300" xr:uid="{00000000-0005-0000-0000-0000654B0000}"/>
    <cellStyle name="Normal 5 4 3 2" xfId="19301" xr:uid="{00000000-0005-0000-0000-0000664B0000}"/>
    <cellStyle name="Normal 5 4 3 2 2" xfId="19302" xr:uid="{00000000-0005-0000-0000-0000674B0000}"/>
    <cellStyle name="Normal 5 4 3 3" xfId="19303" xr:uid="{00000000-0005-0000-0000-0000684B0000}"/>
    <cellStyle name="Normal 5 4 4" xfId="19304" xr:uid="{00000000-0005-0000-0000-0000694B0000}"/>
    <cellStyle name="Normal 5 4 4 2" xfId="19305" xr:uid="{00000000-0005-0000-0000-00006A4B0000}"/>
    <cellStyle name="Normal 5 4 5" xfId="19306" xr:uid="{00000000-0005-0000-0000-00006B4B0000}"/>
    <cellStyle name="Normal 5 5" xfId="19307" xr:uid="{00000000-0005-0000-0000-00006C4B0000}"/>
    <cellStyle name="Normal 5 5 2" xfId="19308" xr:uid="{00000000-0005-0000-0000-00006D4B0000}"/>
    <cellStyle name="Normal 5 5 2 2" xfId="19309" xr:uid="{00000000-0005-0000-0000-00006E4B0000}"/>
    <cellStyle name="Normal 5 5 3" xfId="19310" xr:uid="{00000000-0005-0000-0000-00006F4B0000}"/>
    <cellStyle name="Normal 5 6" xfId="19311" xr:uid="{00000000-0005-0000-0000-0000704B0000}"/>
    <cellStyle name="Normal 5 6 2" xfId="19312" xr:uid="{00000000-0005-0000-0000-0000714B0000}"/>
    <cellStyle name="Normal 5 7" xfId="19313" xr:uid="{00000000-0005-0000-0000-0000724B0000}"/>
    <cellStyle name="Normal 5_draft transactions report_052009_rvsd" xfId="19314" xr:uid="{00000000-0005-0000-0000-0000734B0000}"/>
    <cellStyle name="Normal 6" xfId="19315" xr:uid="{00000000-0005-0000-0000-0000744B0000}"/>
    <cellStyle name="Normal 6 2" xfId="19316" xr:uid="{00000000-0005-0000-0000-0000754B0000}"/>
    <cellStyle name="Normal 6 2 2" xfId="19317" xr:uid="{00000000-0005-0000-0000-0000764B0000}"/>
    <cellStyle name="Normal 6 2 2 2" xfId="19318" xr:uid="{00000000-0005-0000-0000-0000774B0000}"/>
    <cellStyle name="Normal 6 2 2 2 2" xfId="19319" xr:uid="{00000000-0005-0000-0000-0000784B0000}"/>
    <cellStyle name="Normal 6 2 2 2 2 2" xfId="19320" xr:uid="{00000000-0005-0000-0000-0000794B0000}"/>
    <cellStyle name="Normal 6 2 2 2 3" xfId="19321" xr:uid="{00000000-0005-0000-0000-00007A4B0000}"/>
    <cellStyle name="Normal 6 2 2 3" xfId="19322" xr:uid="{00000000-0005-0000-0000-00007B4B0000}"/>
    <cellStyle name="Normal 6 2 2 3 2" xfId="19323" xr:uid="{00000000-0005-0000-0000-00007C4B0000}"/>
    <cellStyle name="Normal 6 2 2 4" xfId="19324" xr:uid="{00000000-0005-0000-0000-00007D4B0000}"/>
    <cellStyle name="Normal 6 2 3" xfId="19325" xr:uid="{00000000-0005-0000-0000-00007E4B0000}"/>
    <cellStyle name="Normal 6 2 3 2" xfId="19326" xr:uid="{00000000-0005-0000-0000-00007F4B0000}"/>
    <cellStyle name="Normal 6 2 3 2 2" xfId="19327" xr:uid="{00000000-0005-0000-0000-0000804B0000}"/>
    <cellStyle name="Normal 6 2 3 3" xfId="19328" xr:uid="{00000000-0005-0000-0000-0000814B0000}"/>
    <cellStyle name="Normal 6 2 4" xfId="19329" xr:uid="{00000000-0005-0000-0000-0000824B0000}"/>
    <cellStyle name="Normal 6 2 4 2" xfId="19330" xr:uid="{00000000-0005-0000-0000-0000834B0000}"/>
    <cellStyle name="Normal 6 2 5" xfId="19331" xr:uid="{00000000-0005-0000-0000-0000844B0000}"/>
    <cellStyle name="Normal 6 2_draft transactions report_052009_rvsd" xfId="19332" xr:uid="{00000000-0005-0000-0000-0000854B0000}"/>
    <cellStyle name="Normal 6 3" xfId="19333" xr:uid="{00000000-0005-0000-0000-0000864B0000}"/>
    <cellStyle name="Normal 6 3 2" xfId="19334" xr:uid="{00000000-0005-0000-0000-0000874B0000}"/>
    <cellStyle name="Normal 6 3 2 2" xfId="19335" xr:uid="{00000000-0005-0000-0000-0000884B0000}"/>
    <cellStyle name="Normal 6 3 2 2 2" xfId="19336" xr:uid="{00000000-0005-0000-0000-0000894B0000}"/>
    <cellStyle name="Normal 6 3 2 3" xfId="19337" xr:uid="{00000000-0005-0000-0000-00008A4B0000}"/>
    <cellStyle name="Normal 6 3 3" xfId="19338" xr:uid="{00000000-0005-0000-0000-00008B4B0000}"/>
    <cellStyle name="Normal 6 3 3 2" xfId="19339" xr:uid="{00000000-0005-0000-0000-00008C4B0000}"/>
    <cellStyle name="Normal 6 3 4" xfId="19340" xr:uid="{00000000-0005-0000-0000-00008D4B0000}"/>
    <cellStyle name="Normal 6 4" xfId="19341" xr:uid="{00000000-0005-0000-0000-00008E4B0000}"/>
    <cellStyle name="Normal 6 4 2" xfId="19342" xr:uid="{00000000-0005-0000-0000-00008F4B0000}"/>
    <cellStyle name="Normal 6 4 2 2" xfId="19343" xr:uid="{00000000-0005-0000-0000-0000904B0000}"/>
    <cellStyle name="Normal 6 4 2 2 2" xfId="19344" xr:uid="{00000000-0005-0000-0000-0000914B0000}"/>
    <cellStyle name="Normal 6 4 2 2 2 2" xfId="19345" xr:uid="{00000000-0005-0000-0000-0000924B0000}"/>
    <cellStyle name="Normal 6 4 2 2 2 2 2" xfId="19346" xr:uid="{00000000-0005-0000-0000-0000934B0000}"/>
    <cellStyle name="Normal 6 4 2 2 2 3" xfId="19347" xr:uid="{00000000-0005-0000-0000-0000944B0000}"/>
    <cellStyle name="Normal 6 4 2 2 3" xfId="19348" xr:uid="{00000000-0005-0000-0000-0000954B0000}"/>
    <cellStyle name="Normal 6 4 2 2 3 2" xfId="19349" xr:uid="{00000000-0005-0000-0000-0000964B0000}"/>
    <cellStyle name="Normal 6 4 2 2 4" xfId="19350" xr:uid="{00000000-0005-0000-0000-0000974B0000}"/>
    <cellStyle name="Normal 6 4 2 3" xfId="19351" xr:uid="{00000000-0005-0000-0000-0000984B0000}"/>
    <cellStyle name="Normal 6 4 2 3 2" xfId="19352" xr:uid="{00000000-0005-0000-0000-0000994B0000}"/>
    <cellStyle name="Normal 6 4 2 3 2 2" xfId="19353" xr:uid="{00000000-0005-0000-0000-00009A4B0000}"/>
    <cellStyle name="Normal 6 4 2 3 3" xfId="19354" xr:uid="{00000000-0005-0000-0000-00009B4B0000}"/>
    <cellStyle name="Normal 6 4 2 4" xfId="19355" xr:uid="{00000000-0005-0000-0000-00009C4B0000}"/>
    <cellStyle name="Normal 6 4 2 4 2" xfId="19356" xr:uid="{00000000-0005-0000-0000-00009D4B0000}"/>
    <cellStyle name="Normal 6 4 2 5" xfId="19357" xr:uid="{00000000-0005-0000-0000-00009E4B0000}"/>
    <cellStyle name="Normal 6 4 3" xfId="19358" xr:uid="{00000000-0005-0000-0000-00009F4B0000}"/>
    <cellStyle name="Normal 6 4 3 2" xfId="19359" xr:uid="{00000000-0005-0000-0000-0000A04B0000}"/>
    <cellStyle name="Normal 6 4 3 2 2" xfId="19360" xr:uid="{00000000-0005-0000-0000-0000A14B0000}"/>
    <cellStyle name="Normal 6 4 3 3" xfId="19361" xr:uid="{00000000-0005-0000-0000-0000A24B0000}"/>
    <cellStyle name="Normal 6 4 4" xfId="19362" xr:uid="{00000000-0005-0000-0000-0000A34B0000}"/>
    <cellStyle name="Normal 6 4 4 2" xfId="19363" xr:uid="{00000000-0005-0000-0000-0000A44B0000}"/>
    <cellStyle name="Normal 6 4 5" xfId="19364" xr:uid="{00000000-0005-0000-0000-0000A54B0000}"/>
    <cellStyle name="Normal 6 5" xfId="19365" xr:uid="{00000000-0005-0000-0000-0000A64B0000}"/>
    <cellStyle name="Normal 6 5 2" xfId="19366" xr:uid="{00000000-0005-0000-0000-0000A74B0000}"/>
    <cellStyle name="Normal 6 5 2 2" xfId="19367" xr:uid="{00000000-0005-0000-0000-0000A84B0000}"/>
    <cellStyle name="Normal 6 5 3" xfId="19368" xr:uid="{00000000-0005-0000-0000-0000A94B0000}"/>
    <cellStyle name="Normal 6 6" xfId="19369" xr:uid="{00000000-0005-0000-0000-0000AA4B0000}"/>
    <cellStyle name="Normal 6 6 2" xfId="19370" xr:uid="{00000000-0005-0000-0000-0000AB4B0000}"/>
    <cellStyle name="Normal 6 7" xfId="19371" xr:uid="{00000000-0005-0000-0000-0000AC4B0000}"/>
    <cellStyle name="Normal 6_draft transactions report_052009_rvsd" xfId="19372" xr:uid="{00000000-0005-0000-0000-0000AD4B0000}"/>
    <cellStyle name="Normal 7" xfId="19373" xr:uid="{00000000-0005-0000-0000-0000AE4B0000}"/>
    <cellStyle name="Normal 7 2" xfId="19374" xr:uid="{00000000-0005-0000-0000-0000AF4B0000}"/>
    <cellStyle name="Normal 7 2 2" xfId="19375" xr:uid="{00000000-0005-0000-0000-0000B04B0000}"/>
    <cellStyle name="Normal 7 2 2 2" xfId="19376" xr:uid="{00000000-0005-0000-0000-0000B14B0000}"/>
    <cellStyle name="Normal 7 2 2 2 2" xfId="19377" xr:uid="{00000000-0005-0000-0000-0000B24B0000}"/>
    <cellStyle name="Normal 7 2 2 2 2 2" xfId="19378" xr:uid="{00000000-0005-0000-0000-0000B34B0000}"/>
    <cellStyle name="Normal 7 2 2 2 3" xfId="19379" xr:uid="{00000000-0005-0000-0000-0000B44B0000}"/>
    <cellStyle name="Normal 7 2 2 3" xfId="19380" xr:uid="{00000000-0005-0000-0000-0000B54B0000}"/>
    <cellStyle name="Normal 7 2 2 3 2" xfId="19381" xr:uid="{00000000-0005-0000-0000-0000B64B0000}"/>
    <cellStyle name="Normal 7 2 2 4" xfId="19382" xr:uid="{00000000-0005-0000-0000-0000B74B0000}"/>
    <cellStyle name="Normal 7 2 3" xfId="19383" xr:uid="{00000000-0005-0000-0000-0000B84B0000}"/>
    <cellStyle name="Normal 7 2 3 2" xfId="19384" xr:uid="{00000000-0005-0000-0000-0000B94B0000}"/>
    <cellStyle name="Normal 7 2 3 2 2" xfId="19385" xr:uid="{00000000-0005-0000-0000-0000BA4B0000}"/>
    <cellStyle name="Normal 7 2 3 2 2 2" xfId="19386" xr:uid="{00000000-0005-0000-0000-0000BB4B0000}"/>
    <cellStyle name="Normal 7 2 3 2 2 2 2" xfId="19387" xr:uid="{00000000-0005-0000-0000-0000BC4B0000}"/>
    <cellStyle name="Normal 7 2 3 2 2 2 2 2" xfId="19388" xr:uid="{00000000-0005-0000-0000-0000BD4B0000}"/>
    <cellStyle name="Normal 7 2 3 2 2 2 3" xfId="19389" xr:uid="{00000000-0005-0000-0000-0000BE4B0000}"/>
    <cellStyle name="Normal 7 2 3 2 2 3" xfId="19390" xr:uid="{00000000-0005-0000-0000-0000BF4B0000}"/>
    <cellStyle name="Normal 7 2 3 2 2 3 2" xfId="19391" xr:uid="{00000000-0005-0000-0000-0000C04B0000}"/>
    <cellStyle name="Normal 7 2 3 2 2 4" xfId="19392" xr:uid="{00000000-0005-0000-0000-0000C14B0000}"/>
    <cellStyle name="Normal 7 2 3 2 3" xfId="19393" xr:uid="{00000000-0005-0000-0000-0000C24B0000}"/>
    <cellStyle name="Normal 7 2 3 2 3 2" xfId="19394" xr:uid="{00000000-0005-0000-0000-0000C34B0000}"/>
    <cellStyle name="Normal 7 2 3 2 3 2 2" xfId="19395" xr:uid="{00000000-0005-0000-0000-0000C44B0000}"/>
    <cellStyle name="Normal 7 2 3 2 3 3" xfId="19396" xr:uid="{00000000-0005-0000-0000-0000C54B0000}"/>
    <cellStyle name="Normal 7 2 3 2 4" xfId="19397" xr:uid="{00000000-0005-0000-0000-0000C64B0000}"/>
    <cellStyle name="Normal 7 2 3 2 4 2" xfId="19398" xr:uid="{00000000-0005-0000-0000-0000C74B0000}"/>
    <cellStyle name="Normal 7 2 3 2 5" xfId="19399" xr:uid="{00000000-0005-0000-0000-0000C84B0000}"/>
    <cellStyle name="Normal 7 2 3 3" xfId="19400" xr:uid="{00000000-0005-0000-0000-0000C94B0000}"/>
    <cellStyle name="Normal 7 2 3 3 2" xfId="19401" xr:uid="{00000000-0005-0000-0000-0000CA4B0000}"/>
    <cellStyle name="Normal 7 2 3 3 2 2" xfId="19402" xr:uid="{00000000-0005-0000-0000-0000CB4B0000}"/>
    <cellStyle name="Normal 7 2 3 3 3" xfId="19403" xr:uid="{00000000-0005-0000-0000-0000CC4B0000}"/>
    <cellStyle name="Normal 7 2 3 4" xfId="19404" xr:uid="{00000000-0005-0000-0000-0000CD4B0000}"/>
    <cellStyle name="Normal 7 2 3 4 2" xfId="19405" xr:uid="{00000000-0005-0000-0000-0000CE4B0000}"/>
    <cellStyle name="Normal 7 2 3 5" xfId="19406" xr:uid="{00000000-0005-0000-0000-0000CF4B0000}"/>
    <cellStyle name="Normal 7 2 4" xfId="19407" xr:uid="{00000000-0005-0000-0000-0000D04B0000}"/>
    <cellStyle name="Normal 7 2 4 2" xfId="19408" xr:uid="{00000000-0005-0000-0000-0000D14B0000}"/>
    <cellStyle name="Normal 7 2 4 2 2" xfId="19409" xr:uid="{00000000-0005-0000-0000-0000D24B0000}"/>
    <cellStyle name="Normal 7 2 4 3" xfId="19410" xr:uid="{00000000-0005-0000-0000-0000D34B0000}"/>
    <cellStyle name="Normal 7 2 5" xfId="19411" xr:uid="{00000000-0005-0000-0000-0000D44B0000}"/>
    <cellStyle name="Normal 7 2 5 2" xfId="19412" xr:uid="{00000000-0005-0000-0000-0000D54B0000}"/>
    <cellStyle name="Normal 7 2 6" xfId="19413" xr:uid="{00000000-0005-0000-0000-0000D64B0000}"/>
    <cellStyle name="Normal 7 2_draft transactions report_052009_rvsd" xfId="19414" xr:uid="{00000000-0005-0000-0000-0000D74B0000}"/>
    <cellStyle name="Normal 7 3" xfId="19415" xr:uid="{00000000-0005-0000-0000-0000D84B0000}"/>
    <cellStyle name="Normal 7 3 2" xfId="19416" xr:uid="{00000000-0005-0000-0000-0000D94B0000}"/>
    <cellStyle name="Normal 7 3 2 2" xfId="19417" xr:uid="{00000000-0005-0000-0000-0000DA4B0000}"/>
    <cellStyle name="Normal 7 3 2 2 2" xfId="19418" xr:uid="{00000000-0005-0000-0000-0000DB4B0000}"/>
    <cellStyle name="Normal 7 3 2 3" xfId="19419" xr:uid="{00000000-0005-0000-0000-0000DC4B0000}"/>
    <cellStyle name="Normal 7 3 3" xfId="19420" xr:uid="{00000000-0005-0000-0000-0000DD4B0000}"/>
    <cellStyle name="Normal 7 3 3 2" xfId="19421" xr:uid="{00000000-0005-0000-0000-0000DE4B0000}"/>
    <cellStyle name="Normal 7 3 4" xfId="19422" xr:uid="{00000000-0005-0000-0000-0000DF4B0000}"/>
    <cellStyle name="Normal 7 4" xfId="19423" xr:uid="{00000000-0005-0000-0000-0000E04B0000}"/>
    <cellStyle name="Normal 7 4 2" xfId="19424" xr:uid="{00000000-0005-0000-0000-0000E14B0000}"/>
    <cellStyle name="Normal 7 4 2 2" xfId="19425" xr:uid="{00000000-0005-0000-0000-0000E24B0000}"/>
    <cellStyle name="Normal 7 4 2 2 2" xfId="19426" xr:uid="{00000000-0005-0000-0000-0000E34B0000}"/>
    <cellStyle name="Normal 7 4 2 2 2 2" xfId="19427" xr:uid="{00000000-0005-0000-0000-0000E44B0000}"/>
    <cellStyle name="Normal 7 4 2 2 2 2 2" xfId="19428" xr:uid="{00000000-0005-0000-0000-0000E54B0000}"/>
    <cellStyle name="Normal 7 4 2 2 2 3" xfId="19429" xr:uid="{00000000-0005-0000-0000-0000E64B0000}"/>
    <cellStyle name="Normal 7 4 2 2 3" xfId="19430" xr:uid="{00000000-0005-0000-0000-0000E74B0000}"/>
    <cellStyle name="Normal 7 4 2 2 3 2" xfId="19431" xr:uid="{00000000-0005-0000-0000-0000E84B0000}"/>
    <cellStyle name="Normal 7 4 2 2 4" xfId="19432" xr:uid="{00000000-0005-0000-0000-0000E94B0000}"/>
    <cellStyle name="Normal 7 4 2 3" xfId="19433" xr:uid="{00000000-0005-0000-0000-0000EA4B0000}"/>
    <cellStyle name="Normal 7 4 2 3 2" xfId="19434" xr:uid="{00000000-0005-0000-0000-0000EB4B0000}"/>
    <cellStyle name="Normal 7 4 2 3 2 2" xfId="19435" xr:uid="{00000000-0005-0000-0000-0000EC4B0000}"/>
    <cellStyle name="Normal 7 4 2 3 3" xfId="19436" xr:uid="{00000000-0005-0000-0000-0000ED4B0000}"/>
    <cellStyle name="Normal 7 4 2 4" xfId="19437" xr:uid="{00000000-0005-0000-0000-0000EE4B0000}"/>
    <cellStyle name="Normal 7 4 2 4 2" xfId="19438" xr:uid="{00000000-0005-0000-0000-0000EF4B0000}"/>
    <cellStyle name="Normal 7 4 2 5" xfId="19439" xr:uid="{00000000-0005-0000-0000-0000F04B0000}"/>
    <cellStyle name="Normal 7 4 3" xfId="19440" xr:uid="{00000000-0005-0000-0000-0000F14B0000}"/>
    <cellStyle name="Normal 7 4 3 2" xfId="19441" xr:uid="{00000000-0005-0000-0000-0000F24B0000}"/>
    <cellStyle name="Normal 7 4 3 2 2" xfId="19442" xr:uid="{00000000-0005-0000-0000-0000F34B0000}"/>
    <cellStyle name="Normal 7 4 3 3" xfId="19443" xr:uid="{00000000-0005-0000-0000-0000F44B0000}"/>
    <cellStyle name="Normal 7 4 4" xfId="19444" xr:uid="{00000000-0005-0000-0000-0000F54B0000}"/>
    <cellStyle name="Normal 7 4 4 2" xfId="19445" xr:uid="{00000000-0005-0000-0000-0000F64B0000}"/>
    <cellStyle name="Normal 7 4 5" xfId="19446" xr:uid="{00000000-0005-0000-0000-0000F74B0000}"/>
    <cellStyle name="Normal 7 5" xfId="19447" xr:uid="{00000000-0005-0000-0000-0000F84B0000}"/>
    <cellStyle name="Normal 7 5 2" xfId="19448" xr:uid="{00000000-0005-0000-0000-0000F94B0000}"/>
    <cellStyle name="Normal 7 5 2 2" xfId="19449" xr:uid="{00000000-0005-0000-0000-0000FA4B0000}"/>
    <cellStyle name="Normal 7 5 3" xfId="19450" xr:uid="{00000000-0005-0000-0000-0000FB4B0000}"/>
    <cellStyle name="Normal 7 6" xfId="19451" xr:uid="{00000000-0005-0000-0000-0000FC4B0000}"/>
    <cellStyle name="Normal 7 6 2" xfId="19452" xr:uid="{00000000-0005-0000-0000-0000FD4B0000}"/>
    <cellStyle name="Normal 7 7" xfId="19453" xr:uid="{00000000-0005-0000-0000-0000FE4B0000}"/>
    <cellStyle name="Normal 7_draft transactions report_052009_rvsd" xfId="19454" xr:uid="{00000000-0005-0000-0000-0000FF4B0000}"/>
    <cellStyle name="Normal 8" xfId="19455" xr:uid="{00000000-0005-0000-0000-0000004C0000}"/>
    <cellStyle name="Normal 8 2" xfId="19456" xr:uid="{00000000-0005-0000-0000-0000014C0000}"/>
    <cellStyle name="Normal 8 2 2" xfId="19457" xr:uid="{00000000-0005-0000-0000-0000024C0000}"/>
    <cellStyle name="Normal 8 2 2 2" xfId="19458" xr:uid="{00000000-0005-0000-0000-0000034C0000}"/>
    <cellStyle name="Normal 8 2 2 2 2" xfId="19459" xr:uid="{00000000-0005-0000-0000-0000044C0000}"/>
    <cellStyle name="Normal 8 2 2 2 2 2" xfId="19460" xr:uid="{00000000-0005-0000-0000-0000054C0000}"/>
    <cellStyle name="Normal 8 2 2 2 3" xfId="19461" xr:uid="{00000000-0005-0000-0000-0000064C0000}"/>
    <cellStyle name="Normal 8 2 2 3" xfId="19462" xr:uid="{00000000-0005-0000-0000-0000074C0000}"/>
    <cellStyle name="Normal 8 2 2 3 2" xfId="19463" xr:uid="{00000000-0005-0000-0000-0000084C0000}"/>
    <cellStyle name="Normal 8 2 2 4" xfId="19464" xr:uid="{00000000-0005-0000-0000-0000094C0000}"/>
    <cellStyle name="Normal 8 2 3" xfId="19465" xr:uid="{00000000-0005-0000-0000-00000A4C0000}"/>
    <cellStyle name="Normal 8 2 3 2" xfId="19466" xr:uid="{00000000-0005-0000-0000-00000B4C0000}"/>
    <cellStyle name="Normal 8 2 3 2 2" xfId="19467" xr:uid="{00000000-0005-0000-0000-00000C4C0000}"/>
    <cellStyle name="Normal 8 2 3 3" xfId="19468" xr:uid="{00000000-0005-0000-0000-00000D4C0000}"/>
    <cellStyle name="Normal 8 2 4" xfId="19469" xr:uid="{00000000-0005-0000-0000-00000E4C0000}"/>
    <cellStyle name="Normal 8 2 4 2" xfId="19470" xr:uid="{00000000-0005-0000-0000-00000F4C0000}"/>
    <cellStyle name="Normal 8 2 5" xfId="19471" xr:uid="{00000000-0005-0000-0000-0000104C0000}"/>
    <cellStyle name="Normal 8 2_draft transactions report_052009_rvsd" xfId="19472" xr:uid="{00000000-0005-0000-0000-0000114C0000}"/>
    <cellStyle name="Normal 8 3" xfId="19473" xr:uid="{00000000-0005-0000-0000-0000124C0000}"/>
    <cellStyle name="Normal 8 3 2" xfId="19474" xr:uid="{00000000-0005-0000-0000-0000134C0000}"/>
    <cellStyle name="Normal 8 3 2 2" xfId="19475" xr:uid="{00000000-0005-0000-0000-0000144C0000}"/>
    <cellStyle name="Normal 8 3 2 2 2" xfId="19476" xr:uid="{00000000-0005-0000-0000-0000154C0000}"/>
    <cellStyle name="Normal 8 3 2 3" xfId="19477" xr:uid="{00000000-0005-0000-0000-0000164C0000}"/>
    <cellStyle name="Normal 8 3 3" xfId="19478" xr:uid="{00000000-0005-0000-0000-0000174C0000}"/>
    <cellStyle name="Normal 8 3 3 2" xfId="19479" xr:uid="{00000000-0005-0000-0000-0000184C0000}"/>
    <cellStyle name="Normal 8 3 4" xfId="19480" xr:uid="{00000000-0005-0000-0000-0000194C0000}"/>
    <cellStyle name="Normal 8 4" xfId="19481" xr:uid="{00000000-0005-0000-0000-00001A4C0000}"/>
    <cellStyle name="Normal 8 4 2" xfId="19482" xr:uid="{00000000-0005-0000-0000-00001B4C0000}"/>
    <cellStyle name="Normal 8 4 2 2" xfId="19483" xr:uid="{00000000-0005-0000-0000-00001C4C0000}"/>
    <cellStyle name="Normal 8 4 2 2 2" xfId="19484" xr:uid="{00000000-0005-0000-0000-00001D4C0000}"/>
    <cellStyle name="Normal 8 4 2 2 2 2" xfId="19485" xr:uid="{00000000-0005-0000-0000-00001E4C0000}"/>
    <cellStyle name="Normal 8 4 2 2 2 2 2" xfId="19486" xr:uid="{00000000-0005-0000-0000-00001F4C0000}"/>
    <cellStyle name="Normal 8 4 2 2 2 3" xfId="19487" xr:uid="{00000000-0005-0000-0000-0000204C0000}"/>
    <cellStyle name="Normal 8 4 2 2 3" xfId="19488" xr:uid="{00000000-0005-0000-0000-0000214C0000}"/>
    <cellStyle name="Normal 8 4 2 2 3 2" xfId="19489" xr:uid="{00000000-0005-0000-0000-0000224C0000}"/>
    <cellStyle name="Normal 8 4 2 2 4" xfId="19490" xr:uid="{00000000-0005-0000-0000-0000234C0000}"/>
    <cellStyle name="Normal 8 4 2 3" xfId="19491" xr:uid="{00000000-0005-0000-0000-0000244C0000}"/>
    <cellStyle name="Normal 8 4 2 3 2" xfId="19492" xr:uid="{00000000-0005-0000-0000-0000254C0000}"/>
    <cellStyle name="Normal 8 4 2 3 2 2" xfId="19493" xr:uid="{00000000-0005-0000-0000-0000264C0000}"/>
    <cellStyle name="Normal 8 4 2 3 3" xfId="19494" xr:uid="{00000000-0005-0000-0000-0000274C0000}"/>
    <cellStyle name="Normal 8 4 2 4" xfId="19495" xr:uid="{00000000-0005-0000-0000-0000284C0000}"/>
    <cellStyle name="Normal 8 4 2 4 2" xfId="19496" xr:uid="{00000000-0005-0000-0000-0000294C0000}"/>
    <cellStyle name="Normal 8 4 2 5" xfId="19497" xr:uid="{00000000-0005-0000-0000-00002A4C0000}"/>
    <cellStyle name="Normal 8 4 3" xfId="19498" xr:uid="{00000000-0005-0000-0000-00002B4C0000}"/>
    <cellStyle name="Normal 8 4 3 2" xfId="19499" xr:uid="{00000000-0005-0000-0000-00002C4C0000}"/>
    <cellStyle name="Normal 8 4 3 2 2" xfId="19500" xr:uid="{00000000-0005-0000-0000-00002D4C0000}"/>
    <cellStyle name="Normal 8 4 3 3" xfId="19501" xr:uid="{00000000-0005-0000-0000-00002E4C0000}"/>
    <cellStyle name="Normal 8 4 4" xfId="19502" xr:uid="{00000000-0005-0000-0000-00002F4C0000}"/>
    <cellStyle name="Normal 8 4 4 2" xfId="19503" xr:uid="{00000000-0005-0000-0000-0000304C0000}"/>
    <cellStyle name="Normal 8 4 5" xfId="19504" xr:uid="{00000000-0005-0000-0000-0000314C0000}"/>
    <cellStyle name="Normal 8 5" xfId="19505" xr:uid="{00000000-0005-0000-0000-0000324C0000}"/>
    <cellStyle name="Normal 8 5 2" xfId="19506" xr:uid="{00000000-0005-0000-0000-0000334C0000}"/>
    <cellStyle name="Normal 8 5 2 2" xfId="19507" xr:uid="{00000000-0005-0000-0000-0000344C0000}"/>
    <cellStyle name="Normal 8 5 3" xfId="19508" xr:uid="{00000000-0005-0000-0000-0000354C0000}"/>
    <cellStyle name="Normal 8 6" xfId="19509" xr:uid="{00000000-0005-0000-0000-0000364C0000}"/>
    <cellStyle name="Normal 8 6 2" xfId="19510" xr:uid="{00000000-0005-0000-0000-0000374C0000}"/>
    <cellStyle name="Normal 8 7" xfId="19511" xr:uid="{00000000-0005-0000-0000-0000384C0000}"/>
    <cellStyle name="Normal 8_draft transactions report_052009_rvsd" xfId="19512" xr:uid="{00000000-0005-0000-0000-0000394C0000}"/>
    <cellStyle name="Normal 9" xfId="19513" xr:uid="{00000000-0005-0000-0000-00003A4C0000}"/>
    <cellStyle name="Normal 9 2" xfId="19514" xr:uid="{00000000-0005-0000-0000-00003B4C0000}"/>
    <cellStyle name="Normal 9 2 2" xfId="19515" xr:uid="{00000000-0005-0000-0000-00003C4C0000}"/>
    <cellStyle name="Normal 9 2 2 2" xfId="19516" xr:uid="{00000000-0005-0000-0000-00003D4C0000}"/>
    <cellStyle name="Normal 9 2 2 2 2" xfId="19517" xr:uid="{00000000-0005-0000-0000-00003E4C0000}"/>
    <cellStyle name="Normal 9 2 2 2 2 2" xfId="19518" xr:uid="{00000000-0005-0000-0000-00003F4C0000}"/>
    <cellStyle name="Normal 9 2 2 2 3" xfId="19519" xr:uid="{00000000-0005-0000-0000-0000404C0000}"/>
    <cellStyle name="Normal 9 2 2 3" xfId="19520" xr:uid="{00000000-0005-0000-0000-0000414C0000}"/>
    <cellStyle name="Normal 9 2 2 3 2" xfId="19521" xr:uid="{00000000-0005-0000-0000-0000424C0000}"/>
    <cellStyle name="Normal 9 2 2 4" xfId="19522" xr:uid="{00000000-0005-0000-0000-0000434C0000}"/>
    <cellStyle name="Normal 9 2 3" xfId="19523" xr:uid="{00000000-0005-0000-0000-0000444C0000}"/>
    <cellStyle name="Normal 9 2 3 2" xfId="19524" xr:uid="{00000000-0005-0000-0000-0000454C0000}"/>
    <cellStyle name="Normal 9 2 3 2 2" xfId="19525" xr:uid="{00000000-0005-0000-0000-0000464C0000}"/>
    <cellStyle name="Normal 9 2 3 3" xfId="19526" xr:uid="{00000000-0005-0000-0000-0000474C0000}"/>
    <cellStyle name="Normal 9 2 4" xfId="19527" xr:uid="{00000000-0005-0000-0000-0000484C0000}"/>
    <cellStyle name="Normal 9 2 4 2" xfId="19528" xr:uid="{00000000-0005-0000-0000-0000494C0000}"/>
    <cellStyle name="Normal 9 2 5" xfId="19529" xr:uid="{00000000-0005-0000-0000-00004A4C0000}"/>
    <cellStyle name="Normal 9 2_draft transactions report_052009_rvsd" xfId="19530" xr:uid="{00000000-0005-0000-0000-00004B4C0000}"/>
    <cellStyle name="Normal 9 3" xfId="19531" xr:uid="{00000000-0005-0000-0000-00004C4C0000}"/>
    <cellStyle name="Normal 9 3 2" xfId="19532" xr:uid="{00000000-0005-0000-0000-00004D4C0000}"/>
    <cellStyle name="Normal 9 3 2 2" xfId="19533" xr:uid="{00000000-0005-0000-0000-00004E4C0000}"/>
    <cellStyle name="Normal 9 3 2 2 2" xfId="19534" xr:uid="{00000000-0005-0000-0000-00004F4C0000}"/>
    <cellStyle name="Normal 9 3 2 3" xfId="19535" xr:uid="{00000000-0005-0000-0000-0000504C0000}"/>
    <cellStyle name="Normal 9 3 3" xfId="19536" xr:uid="{00000000-0005-0000-0000-0000514C0000}"/>
    <cellStyle name="Normal 9 3 3 2" xfId="19537" xr:uid="{00000000-0005-0000-0000-0000524C0000}"/>
    <cellStyle name="Normal 9 3 4" xfId="19538" xr:uid="{00000000-0005-0000-0000-0000534C0000}"/>
    <cellStyle name="Normal 9 4" xfId="19539" xr:uid="{00000000-0005-0000-0000-0000544C0000}"/>
    <cellStyle name="Normal 9 4 2" xfId="19540" xr:uid="{00000000-0005-0000-0000-0000554C0000}"/>
    <cellStyle name="Normal 9 4 2 2" xfId="19541" xr:uid="{00000000-0005-0000-0000-0000564C0000}"/>
    <cellStyle name="Normal 9 4 2 2 2" xfId="19542" xr:uid="{00000000-0005-0000-0000-0000574C0000}"/>
    <cellStyle name="Normal 9 4 2 2 2 2" xfId="19543" xr:uid="{00000000-0005-0000-0000-0000584C0000}"/>
    <cellStyle name="Normal 9 4 2 2 2 2 2" xfId="19544" xr:uid="{00000000-0005-0000-0000-0000594C0000}"/>
    <cellStyle name="Normal 9 4 2 2 2 3" xfId="19545" xr:uid="{00000000-0005-0000-0000-00005A4C0000}"/>
    <cellStyle name="Normal 9 4 2 2 3" xfId="19546" xr:uid="{00000000-0005-0000-0000-00005B4C0000}"/>
    <cellStyle name="Normal 9 4 2 2 3 2" xfId="19547" xr:uid="{00000000-0005-0000-0000-00005C4C0000}"/>
    <cellStyle name="Normal 9 4 2 2 4" xfId="19548" xr:uid="{00000000-0005-0000-0000-00005D4C0000}"/>
    <cellStyle name="Normal 9 4 2 3" xfId="19549" xr:uid="{00000000-0005-0000-0000-00005E4C0000}"/>
    <cellStyle name="Normal 9 4 2 3 2" xfId="19550" xr:uid="{00000000-0005-0000-0000-00005F4C0000}"/>
    <cellStyle name="Normal 9 4 2 3 2 2" xfId="19551" xr:uid="{00000000-0005-0000-0000-0000604C0000}"/>
    <cellStyle name="Normal 9 4 2 3 3" xfId="19552" xr:uid="{00000000-0005-0000-0000-0000614C0000}"/>
    <cellStyle name="Normal 9 4 2 4" xfId="19553" xr:uid="{00000000-0005-0000-0000-0000624C0000}"/>
    <cellStyle name="Normal 9 4 2 4 2" xfId="19554" xr:uid="{00000000-0005-0000-0000-0000634C0000}"/>
    <cellStyle name="Normal 9 4 2 5" xfId="19555" xr:uid="{00000000-0005-0000-0000-0000644C0000}"/>
    <cellStyle name="Normal 9 4 3" xfId="19556" xr:uid="{00000000-0005-0000-0000-0000654C0000}"/>
    <cellStyle name="Normal 9 4 3 2" xfId="19557" xr:uid="{00000000-0005-0000-0000-0000664C0000}"/>
    <cellStyle name="Normal 9 4 3 2 2" xfId="19558" xr:uid="{00000000-0005-0000-0000-0000674C0000}"/>
    <cellStyle name="Normal 9 4 3 3" xfId="19559" xr:uid="{00000000-0005-0000-0000-0000684C0000}"/>
    <cellStyle name="Normal 9 4 4" xfId="19560" xr:uid="{00000000-0005-0000-0000-0000694C0000}"/>
    <cellStyle name="Normal 9 4 4 2" xfId="19561" xr:uid="{00000000-0005-0000-0000-00006A4C0000}"/>
    <cellStyle name="Normal 9 4 5" xfId="19562" xr:uid="{00000000-0005-0000-0000-00006B4C0000}"/>
    <cellStyle name="Normal 9 5" xfId="19563" xr:uid="{00000000-0005-0000-0000-00006C4C0000}"/>
    <cellStyle name="Normal 9 5 2" xfId="19564" xr:uid="{00000000-0005-0000-0000-00006D4C0000}"/>
    <cellStyle name="Normal 9 5 2 2" xfId="19565" xr:uid="{00000000-0005-0000-0000-00006E4C0000}"/>
    <cellStyle name="Normal 9 5 3" xfId="19566" xr:uid="{00000000-0005-0000-0000-00006F4C0000}"/>
    <cellStyle name="Normal 9 6" xfId="19567" xr:uid="{00000000-0005-0000-0000-0000704C0000}"/>
    <cellStyle name="Normal 9 6 2" xfId="19568" xr:uid="{00000000-0005-0000-0000-0000714C0000}"/>
    <cellStyle name="Normal 9 7" xfId="19569" xr:uid="{00000000-0005-0000-0000-0000724C0000}"/>
    <cellStyle name="Normal 9_draft transactions report_052009_rvsd" xfId="19570" xr:uid="{00000000-0005-0000-0000-0000734C0000}"/>
    <cellStyle name="Note 10" xfId="19571" xr:uid="{00000000-0005-0000-0000-0000744C0000}"/>
    <cellStyle name="Note 10 2" xfId="19572" xr:uid="{00000000-0005-0000-0000-0000754C0000}"/>
    <cellStyle name="Note 10 2 2" xfId="19573" xr:uid="{00000000-0005-0000-0000-0000764C0000}"/>
    <cellStyle name="Note 10 3" xfId="19574" xr:uid="{00000000-0005-0000-0000-0000774C0000}"/>
    <cellStyle name="Note 100" xfId="19575" xr:uid="{00000000-0005-0000-0000-0000784C0000}"/>
    <cellStyle name="Note 100 2" xfId="19576" xr:uid="{00000000-0005-0000-0000-0000794C0000}"/>
    <cellStyle name="Note 100 2 2" xfId="19577" xr:uid="{00000000-0005-0000-0000-00007A4C0000}"/>
    <cellStyle name="Note 100 3" xfId="19578" xr:uid="{00000000-0005-0000-0000-00007B4C0000}"/>
    <cellStyle name="Note 101" xfId="19579" xr:uid="{00000000-0005-0000-0000-00007C4C0000}"/>
    <cellStyle name="Note 101 2" xfId="19580" xr:uid="{00000000-0005-0000-0000-00007D4C0000}"/>
    <cellStyle name="Note 101 2 2" xfId="19581" xr:uid="{00000000-0005-0000-0000-00007E4C0000}"/>
    <cellStyle name="Note 101 3" xfId="19582" xr:uid="{00000000-0005-0000-0000-00007F4C0000}"/>
    <cellStyle name="Note 102" xfId="19583" xr:uid="{00000000-0005-0000-0000-0000804C0000}"/>
    <cellStyle name="Note 102 2" xfId="19584" xr:uid="{00000000-0005-0000-0000-0000814C0000}"/>
    <cellStyle name="Note 102 2 2" xfId="19585" xr:uid="{00000000-0005-0000-0000-0000824C0000}"/>
    <cellStyle name="Note 102 3" xfId="19586" xr:uid="{00000000-0005-0000-0000-0000834C0000}"/>
    <cellStyle name="Note 103" xfId="19587" xr:uid="{00000000-0005-0000-0000-0000844C0000}"/>
    <cellStyle name="Note 103 2" xfId="19588" xr:uid="{00000000-0005-0000-0000-0000854C0000}"/>
    <cellStyle name="Note 103 2 2" xfId="19589" xr:uid="{00000000-0005-0000-0000-0000864C0000}"/>
    <cellStyle name="Note 103 3" xfId="19590" xr:uid="{00000000-0005-0000-0000-0000874C0000}"/>
    <cellStyle name="Note 104" xfId="19591" xr:uid="{00000000-0005-0000-0000-0000884C0000}"/>
    <cellStyle name="Note 104 2" xfId="19592" xr:uid="{00000000-0005-0000-0000-0000894C0000}"/>
    <cellStyle name="Note 104 2 2" xfId="19593" xr:uid="{00000000-0005-0000-0000-00008A4C0000}"/>
    <cellStyle name="Note 104 3" xfId="19594" xr:uid="{00000000-0005-0000-0000-00008B4C0000}"/>
    <cellStyle name="Note 105" xfId="19595" xr:uid="{00000000-0005-0000-0000-00008C4C0000}"/>
    <cellStyle name="Note 105 2" xfId="19596" xr:uid="{00000000-0005-0000-0000-00008D4C0000}"/>
    <cellStyle name="Note 105 2 2" xfId="19597" xr:uid="{00000000-0005-0000-0000-00008E4C0000}"/>
    <cellStyle name="Note 105 3" xfId="19598" xr:uid="{00000000-0005-0000-0000-00008F4C0000}"/>
    <cellStyle name="Note 106" xfId="19599" xr:uid="{00000000-0005-0000-0000-0000904C0000}"/>
    <cellStyle name="Note 106 2" xfId="19600" xr:uid="{00000000-0005-0000-0000-0000914C0000}"/>
    <cellStyle name="Note 106 2 2" xfId="19601" xr:uid="{00000000-0005-0000-0000-0000924C0000}"/>
    <cellStyle name="Note 106 3" xfId="19602" xr:uid="{00000000-0005-0000-0000-0000934C0000}"/>
    <cellStyle name="Note 107" xfId="19603" xr:uid="{00000000-0005-0000-0000-0000944C0000}"/>
    <cellStyle name="Note 107 2" xfId="19604" xr:uid="{00000000-0005-0000-0000-0000954C0000}"/>
    <cellStyle name="Note 107 2 2" xfId="19605" xr:uid="{00000000-0005-0000-0000-0000964C0000}"/>
    <cellStyle name="Note 107 3" xfId="19606" xr:uid="{00000000-0005-0000-0000-0000974C0000}"/>
    <cellStyle name="Note 108" xfId="19607" xr:uid="{00000000-0005-0000-0000-0000984C0000}"/>
    <cellStyle name="Note 108 2" xfId="19608" xr:uid="{00000000-0005-0000-0000-0000994C0000}"/>
    <cellStyle name="Note 108 2 2" xfId="19609" xr:uid="{00000000-0005-0000-0000-00009A4C0000}"/>
    <cellStyle name="Note 108 3" xfId="19610" xr:uid="{00000000-0005-0000-0000-00009B4C0000}"/>
    <cellStyle name="Note 109" xfId="19611" xr:uid="{00000000-0005-0000-0000-00009C4C0000}"/>
    <cellStyle name="Note 109 2" xfId="19612" xr:uid="{00000000-0005-0000-0000-00009D4C0000}"/>
    <cellStyle name="Note 109 2 2" xfId="19613" xr:uid="{00000000-0005-0000-0000-00009E4C0000}"/>
    <cellStyle name="Note 109 3" xfId="19614" xr:uid="{00000000-0005-0000-0000-00009F4C0000}"/>
    <cellStyle name="Note 11" xfId="19615" xr:uid="{00000000-0005-0000-0000-0000A04C0000}"/>
    <cellStyle name="Note 11 2" xfId="19616" xr:uid="{00000000-0005-0000-0000-0000A14C0000}"/>
    <cellStyle name="Note 11 2 2" xfId="19617" xr:uid="{00000000-0005-0000-0000-0000A24C0000}"/>
    <cellStyle name="Note 11 3" xfId="19618" xr:uid="{00000000-0005-0000-0000-0000A34C0000}"/>
    <cellStyle name="Note 110" xfId="19619" xr:uid="{00000000-0005-0000-0000-0000A44C0000}"/>
    <cellStyle name="Note 111" xfId="19620" xr:uid="{00000000-0005-0000-0000-0000A54C0000}"/>
    <cellStyle name="Note 112" xfId="19621" xr:uid="{00000000-0005-0000-0000-0000A64C0000}"/>
    <cellStyle name="Note 113" xfId="19622" xr:uid="{00000000-0005-0000-0000-0000A74C0000}"/>
    <cellStyle name="Note 114" xfId="19623" xr:uid="{00000000-0005-0000-0000-0000A84C0000}"/>
    <cellStyle name="Note 115" xfId="19624" xr:uid="{00000000-0005-0000-0000-0000A94C0000}"/>
    <cellStyle name="Note 116" xfId="19625" xr:uid="{00000000-0005-0000-0000-0000AA4C0000}"/>
    <cellStyle name="Note 117" xfId="19626" xr:uid="{00000000-0005-0000-0000-0000AB4C0000}"/>
    <cellStyle name="Note 118" xfId="19627" xr:uid="{00000000-0005-0000-0000-0000AC4C0000}"/>
    <cellStyle name="Note 119" xfId="19628" xr:uid="{00000000-0005-0000-0000-0000AD4C0000}"/>
    <cellStyle name="Note 119 2" xfId="19629" xr:uid="{00000000-0005-0000-0000-0000AE4C0000}"/>
    <cellStyle name="Note 119 2 2" xfId="19630" xr:uid="{00000000-0005-0000-0000-0000AF4C0000}"/>
    <cellStyle name="Note 119 2 2 2" xfId="19631" xr:uid="{00000000-0005-0000-0000-0000B04C0000}"/>
    <cellStyle name="Note 119 2 3" xfId="19632" xr:uid="{00000000-0005-0000-0000-0000B14C0000}"/>
    <cellStyle name="Note 119 3" xfId="19633" xr:uid="{00000000-0005-0000-0000-0000B24C0000}"/>
    <cellStyle name="Note 119 3 2" xfId="19634" xr:uid="{00000000-0005-0000-0000-0000B34C0000}"/>
    <cellStyle name="Note 119 4" xfId="19635" xr:uid="{00000000-0005-0000-0000-0000B44C0000}"/>
    <cellStyle name="Note 12" xfId="19636" xr:uid="{00000000-0005-0000-0000-0000B54C0000}"/>
    <cellStyle name="Note 12 2" xfId="19637" xr:uid="{00000000-0005-0000-0000-0000B64C0000}"/>
    <cellStyle name="Note 12 2 2" xfId="19638" xr:uid="{00000000-0005-0000-0000-0000B74C0000}"/>
    <cellStyle name="Note 12 3" xfId="19639" xr:uid="{00000000-0005-0000-0000-0000B84C0000}"/>
    <cellStyle name="Note 120" xfId="19640" xr:uid="{00000000-0005-0000-0000-0000B94C0000}"/>
    <cellStyle name="Note 120 2" xfId="19641" xr:uid="{00000000-0005-0000-0000-0000BA4C0000}"/>
    <cellStyle name="Note 120 2 2" xfId="19642" xr:uid="{00000000-0005-0000-0000-0000BB4C0000}"/>
    <cellStyle name="Note 120 2 2 2" xfId="19643" xr:uid="{00000000-0005-0000-0000-0000BC4C0000}"/>
    <cellStyle name="Note 120 2 3" xfId="19644" xr:uid="{00000000-0005-0000-0000-0000BD4C0000}"/>
    <cellStyle name="Note 120 3" xfId="19645" xr:uid="{00000000-0005-0000-0000-0000BE4C0000}"/>
    <cellStyle name="Note 120 3 2" xfId="19646" xr:uid="{00000000-0005-0000-0000-0000BF4C0000}"/>
    <cellStyle name="Note 120 4" xfId="19647" xr:uid="{00000000-0005-0000-0000-0000C04C0000}"/>
    <cellStyle name="Note 121" xfId="19648" xr:uid="{00000000-0005-0000-0000-0000C14C0000}"/>
    <cellStyle name="Note 121 2" xfId="19649" xr:uid="{00000000-0005-0000-0000-0000C24C0000}"/>
    <cellStyle name="Note 121 2 2" xfId="19650" xr:uid="{00000000-0005-0000-0000-0000C34C0000}"/>
    <cellStyle name="Note 121 2 2 2" xfId="19651" xr:uid="{00000000-0005-0000-0000-0000C44C0000}"/>
    <cellStyle name="Note 121 2 3" xfId="19652" xr:uid="{00000000-0005-0000-0000-0000C54C0000}"/>
    <cellStyle name="Note 121 3" xfId="19653" xr:uid="{00000000-0005-0000-0000-0000C64C0000}"/>
    <cellStyle name="Note 121 3 2" xfId="19654" xr:uid="{00000000-0005-0000-0000-0000C74C0000}"/>
    <cellStyle name="Note 121 4" xfId="19655" xr:uid="{00000000-0005-0000-0000-0000C84C0000}"/>
    <cellStyle name="Note 122" xfId="19656" xr:uid="{00000000-0005-0000-0000-0000C94C0000}"/>
    <cellStyle name="Note 122 2" xfId="19657" xr:uid="{00000000-0005-0000-0000-0000CA4C0000}"/>
    <cellStyle name="Note 123" xfId="19658" xr:uid="{00000000-0005-0000-0000-0000CB4C0000}"/>
    <cellStyle name="Note 123 2" xfId="19659" xr:uid="{00000000-0005-0000-0000-0000CC4C0000}"/>
    <cellStyle name="Note 124" xfId="19660" xr:uid="{00000000-0005-0000-0000-0000CD4C0000}"/>
    <cellStyle name="Note 124 2" xfId="19661" xr:uid="{00000000-0005-0000-0000-0000CE4C0000}"/>
    <cellStyle name="Note 125" xfId="19662" xr:uid="{00000000-0005-0000-0000-0000CF4C0000}"/>
    <cellStyle name="Note 125 2" xfId="19663" xr:uid="{00000000-0005-0000-0000-0000D04C0000}"/>
    <cellStyle name="Note 126" xfId="19664" xr:uid="{00000000-0005-0000-0000-0000D14C0000}"/>
    <cellStyle name="Note 126 2" xfId="19665" xr:uid="{00000000-0005-0000-0000-0000D24C0000}"/>
    <cellStyle name="Note 127" xfId="19666" xr:uid="{00000000-0005-0000-0000-0000D34C0000}"/>
    <cellStyle name="Note 127 2" xfId="19667" xr:uid="{00000000-0005-0000-0000-0000D44C0000}"/>
    <cellStyle name="Note 127 2 2" xfId="19668" xr:uid="{00000000-0005-0000-0000-0000D54C0000}"/>
    <cellStyle name="Note 127 2 2 2" xfId="19669" xr:uid="{00000000-0005-0000-0000-0000D64C0000}"/>
    <cellStyle name="Note 127 2 3" xfId="19670" xr:uid="{00000000-0005-0000-0000-0000D74C0000}"/>
    <cellStyle name="Note 127 3" xfId="19671" xr:uid="{00000000-0005-0000-0000-0000D84C0000}"/>
    <cellStyle name="Note 127 3 2" xfId="19672" xr:uid="{00000000-0005-0000-0000-0000D94C0000}"/>
    <cellStyle name="Note 127 4" xfId="19673" xr:uid="{00000000-0005-0000-0000-0000DA4C0000}"/>
    <cellStyle name="Note 128" xfId="19674" xr:uid="{00000000-0005-0000-0000-0000DB4C0000}"/>
    <cellStyle name="Note 128 2" xfId="19675" xr:uid="{00000000-0005-0000-0000-0000DC4C0000}"/>
    <cellStyle name="Note 128 2 2" xfId="19676" xr:uid="{00000000-0005-0000-0000-0000DD4C0000}"/>
    <cellStyle name="Note 128 2 2 2" xfId="19677" xr:uid="{00000000-0005-0000-0000-0000DE4C0000}"/>
    <cellStyle name="Note 128 2 3" xfId="19678" xr:uid="{00000000-0005-0000-0000-0000DF4C0000}"/>
    <cellStyle name="Note 128 3" xfId="19679" xr:uid="{00000000-0005-0000-0000-0000E04C0000}"/>
    <cellStyle name="Note 128 3 2" xfId="19680" xr:uid="{00000000-0005-0000-0000-0000E14C0000}"/>
    <cellStyle name="Note 128 4" xfId="19681" xr:uid="{00000000-0005-0000-0000-0000E24C0000}"/>
    <cellStyle name="Note 129" xfId="19682" xr:uid="{00000000-0005-0000-0000-0000E34C0000}"/>
    <cellStyle name="Note 129 2" xfId="19683" xr:uid="{00000000-0005-0000-0000-0000E44C0000}"/>
    <cellStyle name="Note 129 2 2" xfId="19684" xr:uid="{00000000-0005-0000-0000-0000E54C0000}"/>
    <cellStyle name="Note 129 2 2 2" xfId="19685" xr:uid="{00000000-0005-0000-0000-0000E64C0000}"/>
    <cellStyle name="Note 129 2 3" xfId="19686" xr:uid="{00000000-0005-0000-0000-0000E74C0000}"/>
    <cellStyle name="Note 129 3" xfId="19687" xr:uid="{00000000-0005-0000-0000-0000E84C0000}"/>
    <cellStyle name="Note 129 3 2" xfId="19688" xr:uid="{00000000-0005-0000-0000-0000E94C0000}"/>
    <cellStyle name="Note 129 4" xfId="19689" xr:uid="{00000000-0005-0000-0000-0000EA4C0000}"/>
    <cellStyle name="Note 13" xfId="19690" xr:uid="{00000000-0005-0000-0000-0000EB4C0000}"/>
    <cellStyle name="Note 13 2" xfId="19691" xr:uid="{00000000-0005-0000-0000-0000EC4C0000}"/>
    <cellStyle name="Note 13 2 2" xfId="19692" xr:uid="{00000000-0005-0000-0000-0000ED4C0000}"/>
    <cellStyle name="Note 13 3" xfId="19693" xr:uid="{00000000-0005-0000-0000-0000EE4C0000}"/>
    <cellStyle name="Note 130" xfId="19694" xr:uid="{00000000-0005-0000-0000-0000EF4C0000}"/>
    <cellStyle name="Note 130 2" xfId="19695" xr:uid="{00000000-0005-0000-0000-0000F04C0000}"/>
    <cellStyle name="Note 130 2 2" xfId="19696" xr:uid="{00000000-0005-0000-0000-0000F14C0000}"/>
    <cellStyle name="Note 130 2 2 2" xfId="19697" xr:uid="{00000000-0005-0000-0000-0000F24C0000}"/>
    <cellStyle name="Note 130 2 3" xfId="19698" xr:uid="{00000000-0005-0000-0000-0000F34C0000}"/>
    <cellStyle name="Note 130 3" xfId="19699" xr:uid="{00000000-0005-0000-0000-0000F44C0000}"/>
    <cellStyle name="Note 130 3 2" xfId="19700" xr:uid="{00000000-0005-0000-0000-0000F54C0000}"/>
    <cellStyle name="Note 130 4" xfId="19701" xr:uid="{00000000-0005-0000-0000-0000F64C0000}"/>
    <cellStyle name="Note 131" xfId="19702" xr:uid="{00000000-0005-0000-0000-0000F74C0000}"/>
    <cellStyle name="Note 131 2" xfId="19703" xr:uid="{00000000-0005-0000-0000-0000F84C0000}"/>
    <cellStyle name="Note 131 2 2" xfId="19704" xr:uid="{00000000-0005-0000-0000-0000F94C0000}"/>
    <cellStyle name="Note 131 2 2 2" xfId="19705" xr:uid="{00000000-0005-0000-0000-0000FA4C0000}"/>
    <cellStyle name="Note 131 2 3" xfId="19706" xr:uid="{00000000-0005-0000-0000-0000FB4C0000}"/>
    <cellStyle name="Note 131 3" xfId="19707" xr:uid="{00000000-0005-0000-0000-0000FC4C0000}"/>
    <cellStyle name="Note 131 3 2" xfId="19708" xr:uid="{00000000-0005-0000-0000-0000FD4C0000}"/>
    <cellStyle name="Note 131 4" xfId="19709" xr:uid="{00000000-0005-0000-0000-0000FE4C0000}"/>
    <cellStyle name="Note 132" xfId="19710" xr:uid="{00000000-0005-0000-0000-0000FF4C0000}"/>
    <cellStyle name="Note 132 2" xfId="19711" xr:uid="{00000000-0005-0000-0000-0000004D0000}"/>
    <cellStyle name="Note 132 2 2" xfId="19712" xr:uid="{00000000-0005-0000-0000-0000014D0000}"/>
    <cellStyle name="Note 132 2 2 2" xfId="19713" xr:uid="{00000000-0005-0000-0000-0000024D0000}"/>
    <cellStyle name="Note 132 2 3" xfId="19714" xr:uid="{00000000-0005-0000-0000-0000034D0000}"/>
    <cellStyle name="Note 132 3" xfId="19715" xr:uid="{00000000-0005-0000-0000-0000044D0000}"/>
    <cellStyle name="Note 132 3 2" xfId="19716" xr:uid="{00000000-0005-0000-0000-0000054D0000}"/>
    <cellStyle name="Note 132 4" xfId="19717" xr:uid="{00000000-0005-0000-0000-0000064D0000}"/>
    <cellStyle name="Note 133" xfId="19718" xr:uid="{00000000-0005-0000-0000-0000074D0000}"/>
    <cellStyle name="Note 133 2" xfId="19719" xr:uid="{00000000-0005-0000-0000-0000084D0000}"/>
    <cellStyle name="Note 133 2 2" xfId="19720" xr:uid="{00000000-0005-0000-0000-0000094D0000}"/>
    <cellStyle name="Note 133 2 2 2" xfId="19721" xr:uid="{00000000-0005-0000-0000-00000A4D0000}"/>
    <cellStyle name="Note 133 2 3" xfId="19722" xr:uid="{00000000-0005-0000-0000-00000B4D0000}"/>
    <cellStyle name="Note 133 3" xfId="19723" xr:uid="{00000000-0005-0000-0000-00000C4D0000}"/>
    <cellStyle name="Note 133 3 2" xfId="19724" xr:uid="{00000000-0005-0000-0000-00000D4D0000}"/>
    <cellStyle name="Note 133 4" xfId="19725" xr:uid="{00000000-0005-0000-0000-00000E4D0000}"/>
    <cellStyle name="Note 134" xfId="19726" xr:uid="{00000000-0005-0000-0000-00000F4D0000}"/>
    <cellStyle name="Note 134 2" xfId="19727" xr:uid="{00000000-0005-0000-0000-0000104D0000}"/>
    <cellStyle name="Note 134 2 2" xfId="19728" xr:uid="{00000000-0005-0000-0000-0000114D0000}"/>
    <cellStyle name="Note 134 2 2 2" xfId="19729" xr:uid="{00000000-0005-0000-0000-0000124D0000}"/>
    <cellStyle name="Note 134 2 3" xfId="19730" xr:uid="{00000000-0005-0000-0000-0000134D0000}"/>
    <cellStyle name="Note 134 3" xfId="19731" xr:uid="{00000000-0005-0000-0000-0000144D0000}"/>
    <cellStyle name="Note 134 3 2" xfId="19732" xr:uid="{00000000-0005-0000-0000-0000154D0000}"/>
    <cellStyle name="Note 134 4" xfId="19733" xr:uid="{00000000-0005-0000-0000-0000164D0000}"/>
    <cellStyle name="Note 135" xfId="19734" xr:uid="{00000000-0005-0000-0000-0000174D0000}"/>
    <cellStyle name="Note 135 2" xfId="19735" xr:uid="{00000000-0005-0000-0000-0000184D0000}"/>
    <cellStyle name="Note 136" xfId="19736" xr:uid="{00000000-0005-0000-0000-0000194D0000}"/>
    <cellStyle name="Note 136 2" xfId="19737" xr:uid="{00000000-0005-0000-0000-00001A4D0000}"/>
    <cellStyle name="Note 137" xfId="19738" xr:uid="{00000000-0005-0000-0000-00001B4D0000}"/>
    <cellStyle name="Note 137 2" xfId="19739" xr:uid="{00000000-0005-0000-0000-00001C4D0000}"/>
    <cellStyle name="Note 138" xfId="19740" xr:uid="{00000000-0005-0000-0000-00001D4D0000}"/>
    <cellStyle name="Note 138 2" xfId="19741" xr:uid="{00000000-0005-0000-0000-00001E4D0000}"/>
    <cellStyle name="Note 138 2 2" xfId="19742" xr:uid="{00000000-0005-0000-0000-00001F4D0000}"/>
    <cellStyle name="Note 138 2 2 2" xfId="19743" xr:uid="{00000000-0005-0000-0000-0000204D0000}"/>
    <cellStyle name="Note 138 2 3" xfId="19744" xr:uid="{00000000-0005-0000-0000-0000214D0000}"/>
    <cellStyle name="Note 138 3" xfId="19745" xr:uid="{00000000-0005-0000-0000-0000224D0000}"/>
    <cellStyle name="Note 138 3 2" xfId="19746" xr:uid="{00000000-0005-0000-0000-0000234D0000}"/>
    <cellStyle name="Note 138 4" xfId="19747" xr:uid="{00000000-0005-0000-0000-0000244D0000}"/>
    <cellStyle name="Note 139" xfId="19748" xr:uid="{00000000-0005-0000-0000-0000254D0000}"/>
    <cellStyle name="Note 139 2" xfId="19749" xr:uid="{00000000-0005-0000-0000-0000264D0000}"/>
    <cellStyle name="Note 139 2 2" xfId="19750" xr:uid="{00000000-0005-0000-0000-0000274D0000}"/>
    <cellStyle name="Note 139 2 2 2" xfId="19751" xr:uid="{00000000-0005-0000-0000-0000284D0000}"/>
    <cellStyle name="Note 139 2 3" xfId="19752" xr:uid="{00000000-0005-0000-0000-0000294D0000}"/>
    <cellStyle name="Note 139 3" xfId="19753" xr:uid="{00000000-0005-0000-0000-00002A4D0000}"/>
    <cellStyle name="Note 139 3 2" xfId="19754" xr:uid="{00000000-0005-0000-0000-00002B4D0000}"/>
    <cellStyle name="Note 139 4" xfId="19755" xr:uid="{00000000-0005-0000-0000-00002C4D0000}"/>
    <cellStyle name="Note 14" xfId="19756" xr:uid="{00000000-0005-0000-0000-00002D4D0000}"/>
    <cellStyle name="Note 14 2" xfId="19757" xr:uid="{00000000-0005-0000-0000-00002E4D0000}"/>
    <cellStyle name="Note 14 2 2" xfId="19758" xr:uid="{00000000-0005-0000-0000-00002F4D0000}"/>
    <cellStyle name="Note 14 3" xfId="19759" xr:uid="{00000000-0005-0000-0000-0000304D0000}"/>
    <cellStyle name="Note 140" xfId="19760" xr:uid="{00000000-0005-0000-0000-0000314D0000}"/>
    <cellStyle name="Note 140 2" xfId="19761" xr:uid="{00000000-0005-0000-0000-0000324D0000}"/>
    <cellStyle name="Note 140 2 2" xfId="19762" xr:uid="{00000000-0005-0000-0000-0000334D0000}"/>
    <cellStyle name="Note 140 2 2 2" xfId="19763" xr:uid="{00000000-0005-0000-0000-0000344D0000}"/>
    <cellStyle name="Note 140 2 3" xfId="19764" xr:uid="{00000000-0005-0000-0000-0000354D0000}"/>
    <cellStyle name="Note 140 3" xfId="19765" xr:uid="{00000000-0005-0000-0000-0000364D0000}"/>
    <cellStyle name="Note 140 3 2" xfId="19766" xr:uid="{00000000-0005-0000-0000-0000374D0000}"/>
    <cellStyle name="Note 140 4" xfId="19767" xr:uid="{00000000-0005-0000-0000-0000384D0000}"/>
    <cellStyle name="Note 141" xfId="19768" xr:uid="{00000000-0005-0000-0000-0000394D0000}"/>
    <cellStyle name="Note 141 2" xfId="19769" xr:uid="{00000000-0005-0000-0000-00003A4D0000}"/>
    <cellStyle name="Note 141 2 2" xfId="19770" xr:uid="{00000000-0005-0000-0000-00003B4D0000}"/>
    <cellStyle name="Note 141 2 2 2" xfId="19771" xr:uid="{00000000-0005-0000-0000-00003C4D0000}"/>
    <cellStyle name="Note 141 2 3" xfId="19772" xr:uid="{00000000-0005-0000-0000-00003D4D0000}"/>
    <cellStyle name="Note 141 3" xfId="19773" xr:uid="{00000000-0005-0000-0000-00003E4D0000}"/>
    <cellStyle name="Note 141 3 2" xfId="19774" xr:uid="{00000000-0005-0000-0000-00003F4D0000}"/>
    <cellStyle name="Note 141 4" xfId="19775" xr:uid="{00000000-0005-0000-0000-0000404D0000}"/>
    <cellStyle name="Note 142" xfId="19776" xr:uid="{00000000-0005-0000-0000-0000414D0000}"/>
    <cellStyle name="Note 142 2" xfId="19777" xr:uid="{00000000-0005-0000-0000-0000424D0000}"/>
    <cellStyle name="Note 142 2 2" xfId="19778" xr:uid="{00000000-0005-0000-0000-0000434D0000}"/>
    <cellStyle name="Note 142 2 2 2" xfId="19779" xr:uid="{00000000-0005-0000-0000-0000444D0000}"/>
    <cellStyle name="Note 142 2 3" xfId="19780" xr:uid="{00000000-0005-0000-0000-0000454D0000}"/>
    <cellStyle name="Note 142 3" xfId="19781" xr:uid="{00000000-0005-0000-0000-0000464D0000}"/>
    <cellStyle name="Note 142 3 2" xfId="19782" xr:uid="{00000000-0005-0000-0000-0000474D0000}"/>
    <cellStyle name="Note 142 4" xfId="19783" xr:uid="{00000000-0005-0000-0000-0000484D0000}"/>
    <cellStyle name="Note 143" xfId="19784" xr:uid="{00000000-0005-0000-0000-0000494D0000}"/>
    <cellStyle name="Note 143 2" xfId="19785" xr:uid="{00000000-0005-0000-0000-00004A4D0000}"/>
    <cellStyle name="Note 143 2 2" xfId="19786" xr:uid="{00000000-0005-0000-0000-00004B4D0000}"/>
    <cellStyle name="Note 143 2 2 2" xfId="19787" xr:uid="{00000000-0005-0000-0000-00004C4D0000}"/>
    <cellStyle name="Note 143 2 3" xfId="19788" xr:uid="{00000000-0005-0000-0000-00004D4D0000}"/>
    <cellStyle name="Note 143 3" xfId="19789" xr:uid="{00000000-0005-0000-0000-00004E4D0000}"/>
    <cellStyle name="Note 143 3 2" xfId="19790" xr:uid="{00000000-0005-0000-0000-00004F4D0000}"/>
    <cellStyle name="Note 143 4" xfId="19791" xr:uid="{00000000-0005-0000-0000-0000504D0000}"/>
    <cellStyle name="Note 144" xfId="19792" xr:uid="{00000000-0005-0000-0000-0000514D0000}"/>
    <cellStyle name="Note 144 2" xfId="19793" xr:uid="{00000000-0005-0000-0000-0000524D0000}"/>
    <cellStyle name="Note 144 2 2" xfId="19794" xr:uid="{00000000-0005-0000-0000-0000534D0000}"/>
    <cellStyle name="Note 144 2 2 2" xfId="19795" xr:uid="{00000000-0005-0000-0000-0000544D0000}"/>
    <cellStyle name="Note 144 2 3" xfId="19796" xr:uid="{00000000-0005-0000-0000-0000554D0000}"/>
    <cellStyle name="Note 144 3" xfId="19797" xr:uid="{00000000-0005-0000-0000-0000564D0000}"/>
    <cellStyle name="Note 144 3 2" xfId="19798" xr:uid="{00000000-0005-0000-0000-0000574D0000}"/>
    <cellStyle name="Note 144 4" xfId="19799" xr:uid="{00000000-0005-0000-0000-0000584D0000}"/>
    <cellStyle name="Note 145" xfId="19800" xr:uid="{00000000-0005-0000-0000-0000594D0000}"/>
    <cellStyle name="Note 145 2" xfId="19801" xr:uid="{00000000-0005-0000-0000-00005A4D0000}"/>
    <cellStyle name="Note 145 2 2" xfId="19802" xr:uid="{00000000-0005-0000-0000-00005B4D0000}"/>
    <cellStyle name="Note 145 2 2 2" xfId="19803" xr:uid="{00000000-0005-0000-0000-00005C4D0000}"/>
    <cellStyle name="Note 145 2 3" xfId="19804" xr:uid="{00000000-0005-0000-0000-00005D4D0000}"/>
    <cellStyle name="Note 145 3" xfId="19805" xr:uid="{00000000-0005-0000-0000-00005E4D0000}"/>
    <cellStyle name="Note 145 3 2" xfId="19806" xr:uid="{00000000-0005-0000-0000-00005F4D0000}"/>
    <cellStyle name="Note 145 4" xfId="19807" xr:uid="{00000000-0005-0000-0000-0000604D0000}"/>
    <cellStyle name="Note 146" xfId="19808" xr:uid="{00000000-0005-0000-0000-0000614D0000}"/>
    <cellStyle name="Note 146 2" xfId="19809" xr:uid="{00000000-0005-0000-0000-0000624D0000}"/>
    <cellStyle name="Note 146 2 2" xfId="19810" xr:uid="{00000000-0005-0000-0000-0000634D0000}"/>
    <cellStyle name="Note 146 2 2 2" xfId="19811" xr:uid="{00000000-0005-0000-0000-0000644D0000}"/>
    <cellStyle name="Note 146 2 3" xfId="19812" xr:uid="{00000000-0005-0000-0000-0000654D0000}"/>
    <cellStyle name="Note 146 3" xfId="19813" xr:uid="{00000000-0005-0000-0000-0000664D0000}"/>
    <cellStyle name="Note 146 3 2" xfId="19814" xr:uid="{00000000-0005-0000-0000-0000674D0000}"/>
    <cellStyle name="Note 146 4" xfId="19815" xr:uid="{00000000-0005-0000-0000-0000684D0000}"/>
    <cellStyle name="Note 147" xfId="19816" xr:uid="{00000000-0005-0000-0000-0000694D0000}"/>
    <cellStyle name="Note 147 2" xfId="19817" xr:uid="{00000000-0005-0000-0000-00006A4D0000}"/>
    <cellStyle name="Note 148" xfId="19818" xr:uid="{00000000-0005-0000-0000-00006B4D0000}"/>
    <cellStyle name="Note 148 2" xfId="19819" xr:uid="{00000000-0005-0000-0000-00006C4D0000}"/>
    <cellStyle name="Note 149" xfId="19820" xr:uid="{00000000-0005-0000-0000-00006D4D0000}"/>
    <cellStyle name="Note 149 2" xfId="19821" xr:uid="{00000000-0005-0000-0000-00006E4D0000}"/>
    <cellStyle name="Note 15" xfId="19822" xr:uid="{00000000-0005-0000-0000-00006F4D0000}"/>
    <cellStyle name="Note 15 2" xfId="19823" xr:uid="{00000000-0005-0000-0000-0000704D0000}"/>
    <cellStyle name="Note 15 2 2" xfId="19824" xr:uid="{00000000-0005-0000-0000-0000714D0000}"/>
    <cellStyle name="Note 15 3" xfId="19825" xr:uid="{00000000-0005-0000-0000-0000724D0000}"/>
    <cellStyle name="Note 150" xfId="19826" xr:uid="{00000000-0005-0000-0000-0000734D0000}"/>
    <cellStyle name="Note 150 2" xfId="19827" xr:uid="{00000000-0005-0000-0000-0000744D0000}"/>
    <cellStyle name="Note 151" xfId="19828" xr:uid="{00000000-0005-0000-0000-0000754D0000}"/>
    <cellStyle name="Note 151 2" xfId="19829" xr:uid="{00000000-0005-0000-0000-0000764D0000}"/>
    <cellStyle name="Note 16" xfId="19830" xr:uid="{00000000-0005-0000-0000-0000774D0000}"/>
    <cellStyle name="Note 16 2" xfId="19831" xr:uid="{00000000-0005-0000-0000-0000784D0000}"/>
    <cellStyle name="Note 16 2 2" xfId="19832" xr:uid="{00000000-0005-0000-0000-0000794D0000}"/>
    <cellStyle name="Note 16 3" xfId="19833" xr:uid="{00000000-0005-0000-0000-00007A4D0000}"/>
    <cellStyle name="Note 17" xfId="19834" xr:uid="{00000000-0005-0000-0000-00007B4D0000}"/>
    <cellStyle name="Note 17 2" xfId="19835" xr:uid="{00000000-0005-0000-0000-00007C4D0000}"/>
    <cellStyle name="Note 17 2 2" xfId="19836" xr:uid="{00000000-0005-0000-0000-00007D4D0000}"/>
    <cellStyle name="Note 17 3" xfId="19837" xr:uid="{00000000-0005-0000-0000-00007E4D0000}"/>
    <cellStyle name="Note 18" xfId="19838" xr:uid="{00000000-0005-0000-0000-00007F4D0000}"/>
    <cellStyle name="Note 18 2" xfId="19839" xr:uid="{00000000-0005-0000-0000-0000804D0000}"/>
    <cellStyle name="Note 18 2 2" xfId="19840" xr:uid="{00000000-0005-0000-0000-0000814D0000}"/>
    <cellStyle name="Note 18 3" xfId="19841" xr:uid="{00000000-0005-0000-0000-0000824D0000}"/>
    <cellStyle name="Note 19" xfId="19842" xr:uid="{00000000-0005-0000-0000-0000834D0000}"/>
    <cellStyle name="Note 19 2" xfId="19843" xr:uid="{00000000-0005-0000-0000-0000844D0000}"/>
    <cellStyle name="Note 19 2 2" xfId="19844" xr:uid="{00000000-0005-0000-0000-0000854D0000}"/>
    <cellStyle name="Note 19 3" xfId="19845" xr:uid="{00000000-0005-0000-0000-0000864D0000}"/>
    <cellStyle name="Note 2" xfId="19846" xr:uid="{00000000-0005-0000-0000-0000874D0000}"/>
    <cellStyle name="Note 2 2" xfId="19847" xr:uid="{00000000-0005-0000-0000-0000884D0000}"/>
    <cellStyle name="Note 2 2 2" xfId="19848" xr:uid="{00000000-0005-0000-0000-0000894D0000}"/>
    <cellStyle name="Note 2 3" xfId="19849" xr:uid="{00000000-0005-0000-0000-00008A4D0000}"/>
    <cellStyle name="Note 2 3 2" xfId="19850" xr:uid="{00000000-0005-0000-0000-00008B4D0000}"/>
    <cellStyle name="Note 2 4" xfId="19851" xr:uid="{00000000-0005-0000-0000-00008C4D0000}"/>
    <cellStyle name="Note 20" xfId="19852" xr:uid="{00000000-0005-0000-0000-00008D4D0000}"/>
    <cellStyle name="Note 20 2" xfId="19853" xr:uid="{00000000-0005-0000-0000-00008E4D0000}"/>
    <cellStyle name="Note 20 2 2" xfId="19854" xr:uid="{00000000-0005-0000-0000-00008F4D0000}"/>
    <cellStyle name="Note 20 3" xfId="19855" xr:uid="{00000000-0005-0000-0000-0000904D0000}"/>
    <cellStyle name="Note 21" xfId="19856" xr:uid="{00000000-0005-0000-0000-0000914D0000}"/>
    <cellStyle name="Note 21 2" xfId="19857" xr:uid="{00000000-0005-0000-0000-0000924D0000}"/>
    <cellStyle name="Note 21 2 2" xfId="19858" xr:uid="{00000000-0005-0000-0000-0000934D0000}"/>
    <cellStyle name="Note 21 3" xfId="19859" xr:uid="{00000000-0005-0000-0000-0000944D0000}"/>
    <cellStyle name="Note 22" xfId="19860" xr:uid="{00000000-0005-0000-0000-0000954D0000}"/>
    <cellStyle name="Note 22 2" xfId="19861" xr:uid="{00000000-0005-0000-0000-0000964D0000}"/>
    <cellStyle name="Note 22 2 2" xfId="19862" xr:uid="{00000000-0005-0000-0000-0000974D0000}"/>
    <cellStyle name="Note 22 3" xfId="19863" xr:uid="{00000000-0005-0000-0000-0000984D0000}"/>
    <cellStyle name="Note 23" xfId="19864" xr:uid="{00000000-0005-0000-0000-0000994D0000}"/>
    <cellStyle name="Note 23 2" xfId="19865" xr:uid="{00000000-0005-0000-0000-00009A4D0000}"/>
    <cellStyle name="Note 23 2 2" xfId="19866" xr:uid="{00000000-0005-0000-0000-00009B4D0000}"/>
    <cellStyle name="Note 23 3" xfId="19867" xr:uid="{00000000-0005-0000-0000-00009C4D0000}"/>
    <cellStyle name="Note 24" xfId="19868" xr:uid="{00000000-0005-0000-0000-00009D4D0000}"/>
    <cellStyle name="Note 24 2" xfId="19869" xr:uid="{00000000-0005-0000-0000-00009E4D0000}"/>
    <cellStyle name="Note 24 2 2" xfId="19870" xr:uid="{00000000-0005-0000-0000-00009F4D0000}"/>
    <cellStyle name="Note 24 3" xfId="19871" xr:uid="{00000000-0005-0000-0000-0000A04D0000}"/>
    <cellStyle name="Note 25" xfId="19872" xr:uid="{00000000-0005-0000-0000-0000A14D0000}"/>
    <cellStyle name="Note 25 2" xfId="19873" xr:uid="{00000000-0005-0000-0000-0000A24D0000}"/>
    <cellStyle name="Note 25 2 2" xfId="19874" xr:uid="{00000000-0005-0000-0000-0000A34D0000}"/>
    <cellStyle name="Note 25 3" xfId="19875" xr:uid="{00000000-0005-0000-0000-0000A44D0000}"/>
    <cellStyle name="Note 26" xfId="19876" xr:uid="{00000000-0005-0000-0000-0000A54D0000}"/>
    <cellStyle name="Note 26 2" xfId="19877" xr:uid="{00000000-0005-0000-0000-0000A64D0000}"/>
    <cellStyle name="Note 26 2 2" xfId="19878" xr:uid="{00000000-0005-0000-0000-0000A74D0000}"/>
    <cellStyle name="Note 26 3" xfId="19879" xr:uid="{00000000-0005-0000-0000-0000A84D0000}"/>
    <cellStyle name="Note 27" xfId="19880" xr:uid="{00000000-0005-0000-0000-0000A94D0000}"/>
    <cellStyle name="Note 27 2" xfId="19881" xr:uid="{00000000-0005-0000-0000-0000AA4D0000}"/>
    <cellStyle name="Note 27 2 2" xfId="19882" xr:uid="{00000000-0005-0000-0000-0000AB4D0000}"/>
    <cellStyle name="Note 27 3" xfId="19883" xr:uid="{00000000-0005-0000-0000-0000AC4D0000}"/>
    <cellStyle name="Note 28" xfId="19884" xr:uid="{00000000-0005-0000-0000-0000AD4D0000}"/>
    <cellStyle name="Note 28 2" xfId="19885" xr:uid="{00000000-0005-0000-0000-0000AE4D0000}"/>
    <cellStyle name="Note 28 2 2" xfId="19886" xr:uid="{00000000-0005-0000-0000-0000AF4D0000}"/>
    <cellStyle name="Note 28 3" xfId="19887" xr:uid="{00000000-0005-0000-0000-0000B04D0000}"/>
    <cellStyle name="Note 29" xfId="19888" xr:uid="{00000000-0005-0000-0000-0000B14D0000}"/>
    <cellStyle name="Note 29 2" xfId="19889" xr:uid="{00000000-0005-0000-0000-0000B24D0000}"/>
    <cellStyle name="Note 29 2 2" xfId="19890" xr:uid="{00000000-0005-0000-0000-0000B34D0000}"/>
    <cellStyle name="Note 29 3" xfId="19891" xr:uid="{00000000-0005-0000-0000-0000B44D0000}"/>
    <cellStyle name="Note 3" xfId="19892" xr:uid="{00000000-0005-0000-0000-0000B54D0000}"/>
    <cellStyle name="Note 3 2" xfId="19893" xr:uid="{00000000-0005-0000-0000-0000B64D0000}"/>
    <cellStyle name="Note 30" xfId="19894" xr:uid="{00000000-0005-0000-0000-0000B74D0000}"/>
    <cellStyle name="Note 30 2" xfId="19895" xr:uid="{00000000-0005-0000-0000-0000B84D0000}"/>
    <cellStyle name="Note 30 2 2" xfId="19896" xr:uid="{00000000-0005-0000-0000-0000B94D0000}"/>
    <cellStyle name="Note 30 3" xfId="19897" xr:uid="{00000000-0005-0000-0000-0000BA4D0000}"/>
    <cellStyle name="Note 31" xfId="19898" xr:uid="{00000000-0005-0000-0000-0000BB4D0000}"/>
    <cellStyle name="Note 31 2" xfId="19899" xr:uid="{00000000-0005-0000-0000-0000BC4D0000}"/>
    <cellStyle name="Note 31 2 2" xfId="19900" xr:uid="{00000000-0005-0000-0000-0000BD4D0000}"/>
    <cellStyle name="Note 31 3" xfId="19901" xr:uid="{00000000-0005-0000-0000-0000BE4D0000}"/>
    <cellStyle name="Note 32" xfId="19902" xr:uid="{00000000-0005-0000-0000-0000BF4D0000}"/>
    <cellStyle name="Note 32 2" xfId="19903" xr:uid="{00000000-0005-0000-0000-0000C04D0000}"/>
    <cellStyle name="Note 32 2 2" xfId="19904" xr:uid="{00000000-0005-0000-0000-0000C14D0000}"/>
    <cellStyle name="Note 32 3" xfId="19905" xr:uid="{00000000-0005-0000-0000-0000C24D0000}"/>
    <cellStyle name="Note 33" xfId="19906" xr:uid="{00000000-0005-0000-0000-0000C34D0000}"/>
    <cellStyle name="Note 33 2" xfId="19907" xr:uid="{00000000-0005-0000-0000-0000C44D0000}"/>
    <cellStyle name="Note 33 2 2" xfId="19908" xr:uid="{00000000-0005-0000-0000-0000C54D0000}"/>
    <cellStyle name="Note 33 3" xfId="19909" xr:uid="{00000000-0005-0000-0000-0000C64D0000}"/>
    <cellStyle name="Note 34" xfId="19910" xr:uid="{00000000-0005-0000-0000-0000C74D0000}"/>
    <cellStyle name="Note 34 2" xfId="19911" xr:uid="{00000000-0005-0000-0000-0000C84D0000}"/>
    <cellStyle name="Note 35" xfId="19912" xr:uid="{00000000-0005-0000-0000-0000C94D0000}"/>
    <cellStyle name="Note 35 2" xfId="19913" xr:uid="{00000000-0005-0000-0000-0000CA4D0000}"/>
    <cellStyle name="Note 36" xfId="19914" xr:uid="{00000000-0005-0000-0000-0000CB4D0000}"/>
    <cellStyle name="Note 36 2" xfId="19915" xr:uid="{00000000-0005-0000-0000-0000CC4D0000}"/>
    <cellStyle name="Note 37" xfId="19916" xr:uid="{00000000-0005-0000-0000-0000CD4D0000}"/>
    <cellStyle name="Note 37 2" xfId="19917" xr:uid="{00000000-0005-0000-0000-0000CE4D0000}"/>
    <cellStyle name="Note 38" xfId="19918" xr:uid="{00000000-0005-0000-0000-0000CF4D0000}"/>
    <cellStyle name="Note 38 2" xfId="19919" xr:uid="{00000000-0005-0000-0000-0000D04D0000}"/>
    <cellStyle name="Note 39" xfId="19920" xr:uid="{00000000-0005-0000-0000-0000D14D0000}"/>
    <cellStyle name="Note 39 2" xfId="19921" xr:uid="{00000000-0005-0000-0000-0000D24D0000}"/>
    <cellStyle name="Note 4" xfId="19922" xr:uid="{00000000-0005-0000-0000-0000D34D0000}"/>
    <cellStyle name="Note 4 2" xfId="19923" xr:uid="{00000000-0005-0000-0000-0000D44D0000}"/>
    <cellStyle name="Note 40" xfId="19924" xr:uid="{00000000-0005-0000-0000-0000D54D0000}"/>
    <cellStyle name="Note 40 2" xfId="19925" xr:uid="{00000000-0005-0000-0000-0000D64D0000}"/>
    <cellStyle name="Note 41" xfId="19926" xr:uid="{00000000-0005-0000-0000-0000D74D0000}"/>
    <cellStyle name="Note 41 2" xfId="19927" xr:uid="{00000000-0005-0000-0000-0000D84D0000}"/>
    <cellStyle name="Note 42" xfId="19928" xr:uid="{00000000-0005-0000-0000-0000D94D0000}"/>
    <cellStyle name="Note 42 2" xfId="19929" xr:uid="{00000000-0005-0000-0000-0000DA4D0000}"/>
    <cellStyle name="Note 43" xfId="19930" xr:uid="{00000000-0005-0000-0000-0000DB4D0000}"/>
    <cellStyle name="Note 43 2" xfId="19931" xr:uid="{00000000-0005-0000-0000-0000DC4D0000}"/>
    <cellStyle name="Note 44" xfId="19932" xr:uid="{00000000-0005-0000-0000-0000DD4D0000}"/>
    <cellStyle name="Note 44 2" xfId="19933" xr:uid="{00000000-0005-0000-0000-0000DE4D0000}"/>
    <cellStyle name="Note 45" xfId="19934" xr:uid="{00000000-0005-0000-0000-0000DF4D0000}"/>
    <cellStyle name="Note 45 2" xfId="19935" xr:uid="{00000000-0005-0000-0000-0000E04D0000}"/>
    <cellStyle name="Note 46" xfId="19936" xr:uid="{00000000-0005-0000-0000-0000E14D0000}"/>
    <cellStyle name="Note 46 2" xfId="19937" xr:uid="{00000000-0005-0000-0000-0000E24D0000}"/>
    <cellStyle name="Note 47" xfId="19938" xr:uid="{00000000-0005-0000-0000-0000E34D0000}"/>
    <cellStyle name="Note 47 2" xfId="19939" xr:uid="{00000000-0005-0000-0000-0000E44D0000}"/>
    <cellStyle name="Note 48" xfId="19940" xr:uid="{00000000-0005-0000-0000-0000E54D0000}"/>
    <cellStyle name="Note 48 2" xfId="19941" xr:uid="{00000000-0005-0000-0000-0000E64D0000}"/>
    <cellStyle name="Note 49" xfId="19942" xr:uid="{00000000-0005-0000-0000-0000E74D0000}"/>
    <cellStyle name="Note 49 2" xfId="19943" xr:uid="{00000000-0005-0000-0000-0000E84D0000}"/>
    <cellStyle name="Note 5" xfId="19944" xr:uid="{00000000-0005-0000-0000-0000E94D0000}"/>
    <cellStyle name="Note 5 2" xfId="19945" xr:uid="{00000000-0005-0000-0000-0000EA4D0000}"/>
    <cellStyle name="Note 50" xfId="19946" xr:uid="{00000000-0005-0000-0000-0000EB4D0000}"/>
    <cellStyle name="Note 50 2" xfId="19947" xr:uid="{00000000-0005-0000-0000-0000EC4D0000}"/>
    <cellStyle name="Note 51" xfId="19948" xr:uid="{00000000-0005-0000-0000-0000ED4D0000}"/>
    <cellStyle name="Note 51 2" xfId="19949" xr:uid="{00000000-0005-0000-0000-0000EE4D0000}"/>
    <cellStyle name="Note 52" xfId="19950" xr:uid="{00000000-0005-0000-0000-0000EF4D0000}"/>
    <cellStyle name="Note 52 2" xfId="19951" xr:uid="{00000000-0005-0000-0000-0000F04D0000}"/>
    <cellStyle name="Note 53" xfId="19952" xr:uid="{00000000-0005-0000-0000-0000F14D0000}"/>
    <cellStyle name="Note 53 2" xfId="19953" xr:uid="{00000000-0005-0000-0000-0000F24D0000}"/>
    <cellStyle name="Note 54" xfId="19954" xr:uid="{00000000-0005-0000-0000-0000F34D0000}"/>
    <cellStyle name="Note 54 2" xfId="19955" xr:uid="{00000000-0005-0000-0000-0000F44D0000}"/>
    <cellStyle name="Note 55" xfId="19956" xr:uid="{00000000-0005-0000-0000-0000F54D0000}"/>
    <cellStyle name="Note 55 2" xfId="19957" xr:uid="{00000000-0005-0000-0000-0000F64D0000}"/>
    <cellStyle name="Note 56" xfId="19958" xr:uid="{00000000-0005-0000-0000-0000F74D0000}"/>
    <cellStyle name="Note 56 2" xfId="19959" xr:uid="{00000000-0005-0000-0000-0000F84D0000}"/>
    <cellStyle name="Note 57" xfId="19960" xr:uid="{00000000-0005-0000-0000-0000F94D0000}"/>
    <cellStyle name="Note 57 2" xfId="19961" xr:uid="{00000000-0005-0000-0000-0000FA4D0000}"/>
    <cellStyle name="Note 58" xfId="19962" xr:uid="{00000000-0005-0000-0000-0000FB4D0000}"/>
    <cellStyle name="Note 58 2" xfId="19963" xr:uid="{00000000-0005-0000-0000-0000FC4D0000}"/>
    <cellStyle name="Note 59" xfId="19964" xr:uid="{00000000-0005-0000-0000-0000FD4D0000}"/>
    <cellStyle name="Note 59 2" xfId="19965" xr:uid="{00000000-0005-0000-0000-0000FE4D0000}"/>
    <cellStyle name="Note 6" xfId="19966" xr:uid="{00000000-0005-0000-0000-0000FF4D0000}"/>
    <cellStyle name="Note 6 2" xfId="19967" xr:uid="{00000000-0005-0000-0000-0000004E0000}"/>
    <cellStyle name="Note 60" xfId="19968" xr:uid="{00000000-0005-0000-0000-0000014E0000}"/>
    <cellStyle name="Note 60 2" xfId="19969" xr:uid="{00000000-0005-0000-0000-0000024E0000}"/>
    <cellStyle name="Note 61" xfId="19970" xr:uid="{00000000-0005-0000-0000-0000034E0000}"/>
    <cellStyle name="Note 61 2" xfId="19971" xr:uid="{00000000-0005-0000-0000-0000044E0000}"/>
    <cellStyle name="Note 62" xfId="19972" xr:uid="{00000000-0005-0000-0000-0000054E0000}"/>
    <cellStyle name="Note 62 2" xfId="19973" xr:uid="{00000000-0005-0000-0000-0000064E0000}"/>
    <cellStyle name="Note 63" xfId="19974" xr:uid="{00000000-0005-0000-0000-0000074E0000}"/>
    <cellStyle name="Note 63 2" xfId="19975" xr:uid="{00000000-0005-0000-0000-0000084E0000}"/>
    <cellStyle name="Note 64" xfId="19976" xr:uid="{00000000-0005-0000-0000-0000094E0000}"/>
    <cellStyle name="Note 64 2" xfId="19977" xr:uid="{00000000-0005-0000-0000-00000A4E0000}"/>
    <cellStyle name="Note 65" xfId="19978" xr:uid="{00000000-0005-0000-0000-00000B4E0000}"/>
    <cellStyle name="Note 65 2" xfId="19979" xr:uid="{00000000-0005-0000-0000-00000C4E0000}"/>
    <cellStyle name="Note 66" xfId="19980" xr:uid="{00000000-0005-0000-0000-00000D4E0000}"/>
    <cellStyle name="Note 66 2" xfId="19981" xr:uid="{00000000-0005-0000-0000-00000E4E0000}"/>
    <cellStyle name="Note 67" xfId="19982" xr:uid="{00000000-0005-0000-0000-00000F4E0000}"/>
    <cellStyle name="Note 67 2" xfId="19983" xr:uid="{00000000-0005-0000-0000-0000104E0000}"/>
    <cellStyle name="Note 68" xfId="19984" xr:uid="{00000000-0005-0000-0000-0000114E0000}"/>
    <cellStyle name="Note 68 2" xfId="19985" xr:uid="{00000000-0005-0000-0000-0000124E0000}"/>
    <cellStyle name="Note 69" xfId="19986" xr:uid="{00000000-0005-0000-0000-0000134E0000}"/>
    <cellStyle name="Note 69 2" xfId="19987" xr:uid="{00000000-0005-0000-0000-0000144E0000}"/>
    <cellStyle name="Note 7" xfId="19988" xr:uid="{00000000-0005-0000-0000-0000154E0000}"/>
    <cellStyle name="Note 7 2" xfId="19989" xr:uid="{00000000-0005-0000-0000-0000164E0000}"/>
    <cellStyle name="Note 70" xfId="19990" xr:uid="{00000000-0005-0000-0000-0000174E0000}"/>
    <cellStyle name="Note 70 2" xfId="19991" xr:uid="{00000000-0005-0000-0000-0000184E0000}"/>
    <cellStyle name="Note 71" xfId="19992" xr:uid="{00000000-0005-0000-0000-0000194E0000}"/>
    <cellStyle name="Note 71 2" xfId="19993" xr:uid="{00000000-0005-0000-0000-00001A4E0000}"/>
    <cellStyle name="Note 72" xfId="19994" xr:uid="{00000000-0005-0000-0000-00001B4E0000}"/>
    <cellStyle name="Note 72 2" xfId="19995" xr:uid="{00000000-0005-0000-0000-00001C4E0000}"/>
    <cellStyle name="Note 73" xfId="19996" xr:uid="{00000000-0005-0000-0000-00001D4E0000}"/>
    <cellStyle name="Note 73 2" xfId="19997" xr:uid="{00000000-0005-0000-0000-00001E4E0000}"/>
    <cellStyle name="Note 74" xfId="19998" xr:uid="{00000000-0005-0000-0000-00001F4E0000}"/>
    <cellStyle name="Note 74 2" xfId="19999" xr:uid="{00000000-0005-0000-0000-0000204E0000}"/>
    <cellStyle name="Note 75" xfId="20000" xr:uid="{00000000-0005-0000-0000-0000214E0000}"/>
    <cellStyle name="Note 75 2" xfId="20001" xr:uid="{00000000-0005-0000-0000-0000224E0000}"/>
    <cellStyle name="Note 76" xfId="20002" xr:uid="{00000000-0005-0000-0000-0000234E0000}"/>
    <cellStyle name="Note 76 2" xfId="20003" xr:uid="{00000000-0005-0000-0000-0000244E0000}"/>
    <cellStyle name="Note 77" xfId="20004" xr:uid="{00000000-0005-0000-0000-0000254E0000}"/>
    <cellStyle name="Note 77 2" xfId="20005" xr:uid="{00000000-0005-0000-0000-0000264E0000}"/>
    <cellStyle name="Note 78" xfId="20006" xr:uid="{00000000-0005-0000-0000-0000274E0000}"/>
    <cellStyle name="Note 78 2" xfId="20007" xr:uid="{00000000-0005-0000-0000-0000284E0000}"/>
    <cellStyle name="Note 79" xfId="20008" xr:uid="{00000000-0005-0000-0000-0000294E0000}"/>
    <cellStyle name="Note 79 2" xfId="20009" xr:uid="{00000000-0005-0000-0000-00002A4E0000}"/>
    <cellStyle name="Note 8" xfId="20010" xr:uid="{00000000-0005-0000-0000-00002B4E0000}"/>
    <cellStyle name="Note 8 2" xfId="20011" xr:uid="{00000000-0005-0000-0000-00002C4E0000}"/>
    <cellStyle name="Note 80" xfId="20012" xr:uid="{00000000-0005-0000-0000-00002D4E0000}"/>
    <cellStyle name="Note 80 2" xfId="20013" xr:uid="{00000000-0005-0000-0000-00002E4E0000}"/>
    <cellStyle name="Note 81" xfId="20014" xr:uid="{00000000-0005-0000-0000-00002F4E0000}"/>
    <cellStyle name="Note 81 2" xfId="20015" xr:uid="{00000000-0005-0000-0000-0000304E0000}"/>
    <cellStyle name="Note 82" xfId="20016" xr:uid="{00000000-0005-0000-0000-0000314E0000}"/>
    <cellStyle name="Note 82 2" xfId="20017" xr:uid="{00000000-0005-0000-0000-0000324E0000}"/>
    <cellStyle name="Note 82 2 2" xfId="20018" xr:uid="{00000000-0005-0000-0000-0000334E0000}"/>
    <cellStyle name="Note 82 3" xfId="20019" xr:uid="{00000000-0005-0000-0000-0000344E0000}"/>
    <cellStyle name="Note 83" xfId="20020" xr:uid="{00000000-0005-0000-0000-0000354E0000}"/>
    <cellStyle name="Note 83 2" xfId="20021" xr:uid="{00000000-0005-0000-0000-0000364E0000}"/>
    <cellStyle name="Note 83 2 2" xfId="20022" xr:uid="{00000000-0005-0000-0000-0000374E0000}"/>
    <cellStyle name="Note 83 3" xfId="20023" xr:uid="{00000000-0005-0000-0000-0000384E0000}"/>
    <cellStyle name="Note 84" xfId="20024" xr:uid="{00000000-0005-0000-0000-0000394E0000}"/>
    <cellStyle name="Note 84 2" xfId="20025" xr:uid="{00000000-0005-0000-0000-00003A4E0000}"/>
    <cellStyle name="Note 84 2 2" xfId="20026" xr:uid="{00000000-0005-0000-0000-00003B4E0000}"/>
    <cellStyle name="Note 84 3" xfId="20027" xr:uid="{00000000-0005-0000-0000-00003C4E0000}"/>
    <cellStyle name="Note 85" xfId="20028" xr:uid="{00000000-0005-0000-0000-00003D4E0000}"/>
    <cellStyle name="Note 85 2" xfId="20029" xr:uid="{00000000-0005-0000-0000-00003E4E0000}"/>
    <cellStyle name="Note 86" xfId="20030" xr:uid="{00000000-0005-0000-0000-00003F4E0000}"/>
    <cellStyle name="Note 86 2" xfId="20031" xr:uid="{00000000-0005-0000-0000-0000404E0000}"/>
    <cellStyle name="Note 87" xfId="20032" xr:uid="{00000000-0005-0000-0000-0000414E0000}"/>
    <cellStyle name="Note 87 2" xfId="20033" xr:uid="{00000000-0005-0000-0000-0000424E0000}"/>
    <cellStyle name="Note 88" xfId="20034" xr:uid="{00000000-0005-0000-0000-0000434E0000}"/>
    <cellStyle name="Note 88 2" xfId="20035" xr:uid="{00000000-0005-0000-0000-0000444E0000}"/>
    <cellStyle name="Note 89" xfId="20036" xr:uid="{00000000-0005-0000-0000-0000454E0000}"/>
    <cellStyle name="Note 89 2" xfId="20037" xr:uid="{00000000-0005-0000-0000-0000464E0000}"/>
    <cellStyle name="Note 9" xfId="20038" xr:uid="{00000000-0005-0000-0000-0000474E0000}"/>
    <cellStyle name="Note 9 2" xfId="20039" xr:uid="{00000000-0005-0000-0000-0000484E0000}"/>
    <cellStyle name="Note 90" xfId="20040" xr:uid="{00000000-0005-0000-0000-0000494E0000}"/>
    <cellStyle name="Note 90 2" xfId="20041" xr:uid="{00000000-0005-0000-0000-00004A4E0000}"/>
    <cellStyle name="Note 91" xfId="20042" xr:uid="{00000000-0005-0000-0000-00004B4E0000}"/>
    <cellStyle name="Note 91 2" xfId="20043" xr:uid="{00000000-0005-0000-0000-00004C4E0000}"/>
    <cellStyle name="Note 92" xfId="20044" xr:uid="{00000000-0005-0000-0000-00004D4E0000}"/>
    <cellStyle name="Note 92 2" xfId="20045" xr:uid="{00000000-0005-0000-0000-00004E4E0000}"/>
    <cellStyle name="Note 93" xfId="20046" xr:uid="{00000000-0005-0000-0000-00004F4E0000}"/>
    <cellStyle name="Note 93 2" xfId="20047" xr:uid="{00000000-0005-0000-0000-0000504E0000}"/>
    <cellStyle name="Note 94" xfId="20048" xr:uid="{00000000-0005-0000-0000-0000514E0000}"/>
    <cellStyle name="Note 94 2" xfId="20049" xr:uid="{00000000-0005-0000-0000-0000524E0000}"/>
    <cellStyle name="Note 95" xfId="20050" xr:uid="{00000000-0005-0000-0000-0000534E0000}"/>
    <cellStyle name="Note 95 2" xfId="20051" xr:uid="{00000000-0005-0000-0000-0000544E0000}"/>
    <cellStyle name="Note 96" xfId="20052" xr:uid="{00000000-0005-0000-0000-0000554E0000}"/>
    <cellStyle name="Note 96 2" xfId="20053" xr:uid="{00000000-0005-0000-0000-0000564E0000}"/>
    <cellStyle name="Note 97" xfId="20054" xr:uid="{00000000-0005-0000-0000-0000574E0000}"/>
    <cellStyle name="Note 97 2" xfId="20055" xr:uid="{00000000-0005-0000-0000-0000584E0000}"/>
    <cellStyle name="Note 98" xfId="20056" xr:uid="{00000000-0005-0000-0000-0000594E0000}"/>
    <cellStyle name="Note 98 2" xfId="20057" xr:uid="{00000000-0005-0000-0000-00005A4E0000}"/>
    <cellStyle name="Note 99" xfId="20058" xr:uid="{00000000-0005-0000-0000-00005B4E0000}"/>
    <cellStyle name="Note 99 2" xfId="20059" xr:uid="{00000000-0005-0000-0000-00005C4E0000}"/>
    <cellStyle name="Output 10" xfId="20060" xr:uid="{00000000-0005-0000-0000-00005D4E0000}"/>
    <cellStyle name="Output 10 2" xfId="20061" xr:uid="{00000000-0005-0000-0000-00005E4E0000}"/>
    <cellStyle name="Output 11" xfId="20062" xr:uid="{00000000-0005-0000-0000-00005F4E0000}"/>
    <cellStyle name="Output 11 2" xfId="20063" xr:uid="{00000000-0005-0000-0000-0000604E0000}"/>
    <cellStyle name="Output 12" xfId="20064" xr:uid="{00000000-0005-0000-0000-0000614E0000}"/>
    <cellStyle name="Output 12 2" xfId="20065" xr:uid="{00000000-0005-0000-0000-0000624E0000}"/>
    <cellStyle name="Output 13" xfId="20066" xr:uid="{00000000-0005-0000-0000-0000634E0000}"/>
    <cellStyle name="Output 13 2" xfId="20067" xr:uid="{00000000-0005-0000-0000-0000644E0000}"/>
    <cellStyle name="Output 14" xfId="20068" xr:uid="{00000000-0005-0000-0000-0000654E0000}"/>
    <cellStyle name="Output 14 2" xfId="20069" xr:uid="{00000000-0005-0000-0000-0000664E0000}"/>
    <cellStyle name="Output 15" xfId="20070" xr:uid="{00000000-0005-0000-0000-0000674E0000}"/>
    <cellStyle name="Output 15 2" xfId="20071" xr:uid="{00000000-0005-0000-0000-0000684E0000}"/>
    <cellStyle name="Output 16" xfId="20072" xr:uid="{00000000-0005-0000-0000-0000694E0000}"/>
    <cellStyle name="Output 16 2" xfId="20073" xr:uid="{00000000-0005-0000-0000-00006A4E0000}"/>
    <cellStyle name="Output 17" xfId="20074" xr:uid="{00000000-0005-0000-0000-00006B4E0000}"/>
    <cellStyle name="Output 17 2" xfId="20075" xr:uid="{00000000-0005-0000-0000-00006C4E0000}"/>
    <cellStyle name="Output 18" xfId="20076" xr:uid="{00000000-0005-0000-0000-00006D4E0000}"/>
    <cellStyle name="Output 18 2" xfId="20077" xr:uid="{00000000-0005-0000-0000-00006E4E0000}"/>
    <cellStyle name="Output 19" xfId="20078" xr:uid="{00000000-0005-0000-0000-00006F4E0000}"/>
    <cellStyle name="Output 19 2" xfId="20079" xr:uid="{00000000-0005-0000-0000-0000704E0000}"/>
    <cellStyle name="Output 2" xfId="20080" xr:uid="{00000000-0005-0000-0000-0000714E0000}"/>
    <cellStyle name="Output 2 2" xfId="20081" xr:uid="{00000000-0005-0000-0000-0000724E0000}"/>
    <cellStyle name="Output 20" xfId="20082" xr:uid="{00000000-0005-0000-0000-0000734E0000}"/>
    <cellStyle name="Output 20 2" xfId="20083" xr:uid="{00000000-0005-0000-0000-0000744E0000}"/>
    <cellStyle name="Output 21" xfId="20084" xr:uid="{00000000-0005-0000-0000-0000754E0000}"/>
    <cellStyle name="Output 21 2" xfId="20085" xr:uid="{00000000-0005-0000-0000-0000764E0000}"/>
    <cellStyle name="Output 22" xfId="20086" xr:uid="{00000000-0005-0000-0000-0000774E0000}"/>
    <cellStyle name="Output 22 2" xfId="20087" xr:uid="{00000000-0005-0000-0000-0000784E0000}"/>
    <cellStyle name="Output 23" xfId="20088" xr:uid="{00000000-0005-0000-0000-0000794E0000}"/>
    <cellStyle name="Output 23 2" xfId="20089" xr:uid="{00000000-0005-0000-0000-00007A4E0000}"/>
    <cellStyle name="Output 24" xfId="20090" xr:uid="{00000000-0005-0000-0000-00007B4E0000}"/>
    <cellStyle name="Output 24 2" xfId="20091" xr:uid="{00000000-0005-0000-0000-00007C4E0000}"/>
    <cellStyle name="Output 25" xfId="20092" xr:uid="{00000000-0005-0000-0000-00007D4E0000}"/>
    <cellStyle name="Output 25 2" xfId="20093" xr:uid="{00000000-0005-0000-0000-00007E4E0000}"/>
    <cellStyle name="Output 26" xfId="20094" xr:uid="{00000000-0005-0000-0000-00007F4E0000}"/>
    <cellStyle name="Output 26 2" xfId="20095" xr:uid="{00000000-0005-0000-0000-0000804E0000}"/>
    <cellStyle name="Output 27" xfId="20096" xr:uid="{00000000-0005-0000-0000-0000814E0000}"/>
    <cellStyle name="Output 27 2" xfId="20097" xr:uid="{00000000-0005-0000-0000-0000824E0000}"/>
    <cellStyle name="Output 3" xfId="20098" xr:uid="{00000000-0005-0000-0000-0000834E0000}"/>
    <cellStyle name="Output 3 2" xfId="20099" xr:uid="{00000000-0005-0000-0000-0000844E0000}"/>
    <cellStyle name="Output 4" xfId="20100" xr:uid="{00000000-0005-0000-0000-0000854E0000}"/>
    <cellStyle name="Output 4 2" xfId="20101" xr:uid="{00000000-0005-0000-0000-0000864E0000}"/>
    <cellStyle name="Output 5" xfId="20102" xr:uid="{00000000-0005-0000-0000-0000874E0000}"/>
    <cellStyle name="Output 5 2" xfId="20103" xr:uid="{00000000-0005-0000-0000-0000884E0000}"/>
    <cellStyle name="Output 6" xfId="20104" xr:uid="{00000000-0005-0000-0000-0000894E0000}"/>
    <cellStyle name="Output 6 2" xfId="20105" xr:uid="{00000000-0005-0000-0000-00008A4E0000}"/>
    <cellStyle name="Output 7" xfId="20106" xr:uid="{00000000-0005-0000-0000-00008B4E0000}"/>
    <cellStyle name="Output 7 2" xfId="20107" xr:uid="{00000000-0005-0000-0000-00008C4E0000}"/>
    <cellStyle name="Output 8" xfId="20108" xr:uid="{00000000-0005-0000-0000-00008D4E0000}"/>
    <cellStyle name="Output 8 2" xfId="20109" xr:uid="{00000000-0005-0000-0000-00008E4E0000}"/>
    <cellStyle name="Output 9" xfId="20110" xr:uid="{00000000-0005-0000-0000-00008F4E0000}"/>
    <cellStyle name="Output 9 2" xfId="20111" xr:uid="{00000000-0005-0000-0000-0000904E0000}"/>
    <cellStyle name="Percent 2" xfId="20112" xr:uid="{00000000-0005-0000-0000-0000914E0000}"/>
    <cellStyle name="Percent 4 2" xfId="20113" xr:uid="{00000000-0005-0000-0000-0000924E0000}"/>
    <cellStyle name="Title 10" xfId="20114" xr:uid="{00000000-0005-0000-0000-0000934E0000}"/>
    <cellStyle name="Title 11" xfId="20115" xr:uid="{00000000-0005-0000-0000-0000944E0000}"/>
    <cellStyle name="Title 12" xfId="20116" xr:uid="{00000000-0005-0000-0000-0000954E0000}"/>
    <cellStyle name="Title 13" xfId="20117" xr:uid="{00000000-0005-0000-0000-0000964E0000}"/>
    <cellStyle name="Title 14" xfId="20118" xr:uid="{00000000-0005-0000-0000-0000974E0000}"/>
    <cellStyle name="Title 15" xfId="20119" xr:uid="{00000000-0005-0000-0000-0000984E0000}"/>
    <cellStyle name="Title 16" xfId="20120" xr:uid="{00000000-0005-0000-0000-0000994E0000}"/>
    <cellStyle name="Title 17" xfId="20121" xr:uid="{00000000-0005-0000-0000-00009A4E0000}"/>
    <cellStyle name="Title 18" xfId="20122" xr:uid="{00000000-0005-0000-0000-00009B4E0000}"/>
    <cellStyle name="Title 19" xfId="20123" xr:uid="{00000000-0005-0000-0000-00009C4E0000}"/>
    <cellStyle name="Title 2" xfId="20124" xr:uid="{00000000-0005-0000-0000-00009D4E0000}"/>
    <cellStyle name="Title 20" xfId="20125" xr:uid="{00000000-0005-0000-0000-00009E4E0000}"/>
    <cellStyle name="Title 21" xfId="20126" xr:uid="{00000000-0005-0000-0000-00009F4E0000}"/>
    <cellStyle name="Title 22" xfId="20127" xr:uid="{00000000-0005-0000-0000-0000A04E0000}"/>
    <cellStyle name="Title 23" xfId="20128" xr:uid="{00000000-0005-0000-0000-0000A14E0000}"/>
    <cellStyle name="Title 24" xfId="20129" xr:uid="{00000000-0005-0000-0000-0000A24E0000}"/>
    <cellStyle name="Title 25" xfId="20130" xr:uid="{00000000-0005-0000-0000-0000A34E0000}"/>
    <cellStyle name="Title 26" xfId="20131" xr:uid="{00000000-0005-0000-0000-0000A44E0000}"/>
    <cellStyle name="Title 27" xfId="20132" xr:uid="{00000000-0005-0000-0000-0000A54E0000}"/>
    <cellStyle name="Title 3" xfId="20133" xr:uid="{00000000-0005-0000-0000-0000A64E0000}"/>
    <cellStyle name="Title 4" xfId="20134" xr:uid="{00000000-0005-0000-0000-0000A74E0000}"/>
    <cellStyle name="Title 5" xfId="20135" xr:uid="{00000000-0005-0000-0000-0000A84E0000}"/>
    <cellStyle name="Title 6" xfId="20136" xr:uid="{00000000-0005-0000-0000-0000A94E0000}"/>
    <cellStyle name="Title 7" xfId="20137" xr:uid="{00000000-0005-0000-0000-0000AA4E0000}"/>
    <cellStyle name="Title 8" xfId="20138" xr:uid="{00000000-0005-0000-0000-0000AB4E0000}"/>
    <cellStyle name="Title 9" xfId="20139" xr:uid="{00000000-0005-0000-0000-0000AC4E0000}"/>
    <cellStyle name="Total 10" xfId="20140" xr:uid="{00000000-0005-0000-0000-0000AD4E0000}"/>
    <cellStyle name="Total 10 2" xfId="20141" xr:uid="{00000000-0005-0000-0000-0000AE4E0000}"/>
    <cellStyle name="Total 11" xfId="20142" xr:uid="{00000000-0005-0000-0000-0000AF4E0000}"/>
    <cellStyle name="Total 11 2" xfId="20143" xr:uid="{00000000-0005-0000-0000-0000B04E0000}"/>
    <cellStyle name="Total 12" xfId="20144" xr:uid="{00000000-0005-0000-0000-0000B14E0000}"/>
    <cellStyle name="Total 12 2" xfId="20145" xr:uid="{00000000-0005-0000-0000-0000B24E0000}"/>
    <cellStyle name="Total 13" xfId="20146" xr:uid="{00000000-0005-0000-0000-0000B34E0000}"/>
    <cellStyle name="Total 13 2" xfId="20147" xr:uid="{00000000-0005-0000-0000-0000B44E0000}"/>
    <cellStyle name="Total 14" xfId="20148" xr:uid="{00000000-0005-0000-0000-0000B54E0000}"/>
    <cellStyle name="Total 14 2" xfId="20149" xr:uid="{00000000-0005-0000-0000-0000B64E0000}"/>
    <cellStyle name="Total 15" xfId="20150" xr:uid="{00000000-0005-0000-0000-0000B74E0000}"/>
    <cellStyle name="Total 15 2" xfId="20151" xr:uid="{00000000-0005-0000-0000-0000B84E0000}"/>
    <cellStyle name="Total 16" xfId="20152" xr:uid="{00000000-0005-0000-0000-0000B94E0000}"/>
    <cellStyle name="Total 16 2" xfId="20153" xr:uid="{00000000-0005-0000-0000-0000BA4E0000}"/>
    <cellStyle name="Total 17" xfId="20154" xr:uid="{00000000-0005-0000-0000-0000BB4E0000}"/>
    <cellStyle name="Total 17 2" xfId="20155" xr:uid="{00000000-0005-0000-0000-0000BC4E0000}"/>
    <cellStyle name="Total 18" xfId="20156" xr:uid="{00000000-0005-0000-0000-0000BD4E0000}"/>
    <cellStyle name="Total 18 2" xfId="20157" xr:uid="{00000000-0005-0000-0000-0000BE4E0000}"/>
    <cellStyle name="Total 19" xfId="20158" xr:uid="{00000000-0005-0000-0000-0000BF4E0000}"/>
    <cellStyle name="Total 19 2" xfId="20159" xr:uid="{00000000-0005-0000-0000-0000C04E0000}"/>
    <cellStyle name="Total 2" xfId="20160" xr:uid="{00000000-0005-0000-0000-0000C14E0000}"/>
    <cellStyle name="Total 2 2" xfId="20161" xr:uid="{00000000-0005-0000-0000-0000C24E0000}"/>
    <cellStyle name="Total 20" xfId="20162" xr:uid="{00000000-0005-0000-0000-0000C34E0000}"/>
    <cellStyle name="Total 20 2" xfId="20163" xr:uid="{00000000-0005-0000-0000-0000C44E0000}"/>
    <cellStyle name="Total 21" xfId="20164" xr:uid="{00000000-0005-0000-0000-0000C54E0000}"/>
    <cellStyle name="Total 21 2" xfId="20165" xr:uid="{00000000-0005-0000-0000-0000C64E0000}"/>
    <cellStyle name="Total 22" xfId="20166" xr:uid="{00000000-0005-0000-0000-0000C74E0000}"/>
    <cellStyle name="Total 22 2" xfId="20167" xr:uid="{00000000-0005-0000-0000-0000C84E0000}"/>
    <cellStyle name="Total 23" xfId="20168" xr:uid="{00000000-0005-0000-0000-0000C94E0000}"/>
    <cellStyle name="Total 23 2" xfId="20169" xr:uid="{00000000-0005-0000-0000-0000CA4E0000}"/>
    <cellStyle name="Total 24" xfId="20170" xr:uid="{00000000-0005-0000-0000-0000CB4E0000}"/>
    <cellStyle name="Total 24 2" xfId="20171" xr:uid="{00000000-0005-0000-0000-0000CC4E0000}"/>
    <cellStyle name="Total 25" xfId="20172" xr:uid="{00000000-0005-0000-0000-0000CD4E0000}"/>
    <cellStyle name="Total 25 2" xfId="20173" xr:uid="{00000000-0005-0000-0000-0000CE4E0000}"/>
    <cellStyle name="Total 26" xfId="20174" xr:uid="{00000000-0005-0000-0000-0000CF4E0000}"/>
    <cellStyle name="Total 26 2" xfId="20175" xr:uid="{00000000-0005-0000-0000-0000D04E0000}"/>
    <cellStyle name="Total 27" xfId="20176" xr:uid="{00000000-0005-0000-0000-0000D14E0000}"/>
    <cellStyle name="Total 27 2" xfId="20177" xr:uid="{00000000-0005-0000-0000-0000D24E0000}"/>
    <cellStyle name="Total 3" xfId="20178" xr:uid="{00000000-0005-0000-0000-0000D34E0000}"/>
    <cellStyle name="Total 3 2" xfId="20179" xr:uid="{00000000-0005-0000-0000-0000D44E0000}"/>
    <cellStyle name="Total 4" xfId="20180" xr:uid="{00000000-0005-0000-0000-0000D54E0000}"/>
    <cellStyle name="Total 4 2" xfId="20181" xr:uid="{00000000-0005-0000-0000-0000D64E0000}"/>
    <cellStyle name="Total 5" xfId="20182" xr:uid="{00000000-0005-0000-0000-0000D74E0000}"/>
    <cellStyle name="Total 5 2" xfId="20183" xr:uid="{00000000-0005-0000-0000-0000D84E0000}"/>
    <cellStyle name="Total 6" xfId="20184" xr:uid="{00000000-0005-0000-0000-0000D94E0000}"/>
    <cellStyle name="Total 6 2" xfId="20185" xr:uid="{00000000-0005-0000-0000-0000DA4E0000}"/>
    <cellStyle name="Total 7" xfId="20186" xr:uid="{00000000-0005-0000-0000-0000DB4E0000}"/>
    <cellStyle name="Total 7 2" xfId="20187" xr:uid="{00000000-0005-0000-0000-0000DC4E0000}"/>
    <cellStyle name="Total 8" xfId="20188" xr:uid="{00000000-0005-0000-0000-0000DD4E0000}"/>
    <cellStyle name="Total 8 2" xfId="20189" xr:uid="{00000000-0005-0000-0000-0000DE4E0000}"/>
    <cellStyle name="Total 9" xfId="20190" xr:uid="{00000000-0005-0000-0000-0000DF4E0000}"/>
    <cellStyle name="Total 9 2" xfId="20191" xr:uid="{00000000-0005-0000-0000-0000E04E0000}"/>
    <cellStyle name="Warning Text 10" xfId="20192" xr:uid="{00000000-0005-0000-0000-0000E14E0000}"/>
    <cellStyle name="Warning Text 11" xfId="20193" xr:uid="{00000000-0005-0000-0000-0000E24E0000}"/>
    <cellStyle name="Warning Text 12" xfId="20194" xr:uid="{00000000-0005-0000-0000-0000E34E0000}"/>
    <cellStyle name="Warning Text 13" xfId="20195" xr:uid="{00000000-0005-0000-0000-0000E44E0000}"/>
    <cellStyle name="Warning Text 14" xfId="20196" xr:uid="{00000000-0005-0000-0000-0000E54E0000}"/>
    <cellStyle name="Warning Text 15" xfId="20197" xr:uid="{00000000-0005-0000-0000-0000E64E0000}"/>
    <cellStyle name="Warning Text 16" xfId="20198" xr:uid="{00000000-0005-0000-0000-0000E74E0000}"/>
    <cellStyle name="Warning Text 17" xfId="20199" xr:uid="{00000000-0005-0000-0000-0000E84E0000}"/>
    <cellStyle name="Warning Text 18" xfId="20200" xr:uid="{00000000-0005-0000-0000-0000E94E0000}"/>
    <cellStyle name="Warning Text 19" xfId="20201" xr:uid="{00000000-0005-0000-0000-0000EA4E0000}"/>
    <cellStyle name="Warning Text 2" xfId="20202" xr:uid="{00000000-0005-0000-0000-0000EB4E0000}"/>
    <cellStyle name="Warning Text 20" xfId="20203" xr:uid="{00000000-0005-0000-0000-0000EC4E0000}"/>
    <cellStyle name="Warning Text 21" xfId="20204" xr:uid="{00000000-0005-0000-0000-0000ED4E0000}"/>
    <cellStyle name="Warning Text 22" xfId="20205" xr:uid="{00000000-0005-0000-0000-0000EE4E0000}"/>
    <cellStyle name="Warning Text 23" xfId="20206" xr:uid="{00000000-0005-0000-0000-0000EF4E0000}"/>
    <cellStyle name="Warning Text 24" xfId="20207" xr:uid="{00000000-0005-0000-0000-0000F04E0000}"/>
    <cellStyle name="Warning Text 25" xfId="20208" xr:uid="{00000000-0005-0000-0000-0000F14E0000}"/>
    <cellStyle name="Warning Text 26" xfId="20209" xr:uid="{00000000-0005-0000-0000-0000F24E0000}"/>
    <cellStyle name="Warning Text 27" xfId="20210" xr:uid="{00000000-0005-0000-0000-0000F34E0000}"/>
    <cellStyle name="Warning Text 3" xfId="20211" xr:uid="{00000000-0005-0000-0000-0000F44E0000}"/>
    <cellStyle name="Warning Text 4" xfId="20212" xr:uid="{00000000-0005-0000-0000-0000F54E0000}"/>
    <cellStyle name="Warning Text 5" xfId="20213" xr:uid="{00000000-0005-0000-0000-0000F64E0000}"/>
    <cellStyle name="Warning Text 6" xfId="20214" xr:uid="{00000000-0005-0000-0000-0000F74E0000}"/>
    <cellStyle name="Warning Text 7" xfId="20215" xr:uid="{00000000-0005-0000-0000-0000F84E0000}"/>
    <cellStyle name="Warning Text 8" xfId="20216" xr:uid="{00000000-0005-0000-0000-0000F94E0000}"/>
    <cellStyle name="Warning Text 9" xfId="20217" xr:uid="{00000000-0005-0000-0000-0000FA4E0000}"/>
  </cellStyles>
  <dxfs count="52">
    <dxf>
      <font>
        <strike val="0"/>
        <outline val="0"/>
        <shadow val="0"/>
        <u val="none"/>
        <vertAlign val="baseline"/>
        <sz val="10"/>
        <color theme="1"/>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11" formatCode="&quot;$&quot;#,##0.00_);\(&quot;$&quot;#,##0.0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alignment horizontal="left" vertical="top" textRotation="0" wrapText="1" indent="0" justifyLastLine="0" shrinkToFit="0" readingOrder="0"/>
    </dxf>
    <dxf>
      <font>
        <strike val="0"/>
        <outline val="0"/>
        <shadow val="0"/>
        <u val="none"/>
        <vertAlign val="baseline"/>
        <sz val="10"/>
        <color theme="1"/>
        <name val="Arial"/>
        <scheme val="none"/>
      </font>
      <alignment horizontal="general"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dxf>
    <dxf>
      <border>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100-000000000000}" autoFormatId="16" applyNumberFormats="0" applyBorderFormats="0" applyFontFormats="1" applyPatternFormats="1" applyAlignmentFormats="0" applyWidthHeightFormats="0">
  <queryTableRefresh nextId="20">
    <queryTableFields count="19">
      <queryTableField id="1" name="USt Number" tableColumnId="20"/>
      <queryTableField id="2" name="Footnote" tableColumnId="21"/>
      <queryTableField id="3" name="Institution Name" tableColumnId="22"/>
      <queryTableField id="4" name="City" tableColumnId="23"/>
      <queryTableField id="5" name="State" tableColumnId="24"/>
      <queryTableField id="6" name="Date" tableColumnId="25"/>
      <queryTableField id="7" name="Original Investment Type1" tableColumnId="26"/>
      <queryTableField id="8" name="Original Investment Amount" tableColumnId="27"/>
      <queryTableField id="9" name="Outstanding Investment" tableColumnId="28"/>
      <queryTableField id="10" name="Total Cash Back2" tableColumnId="29"/>
      <queryTableField id="11" name="Investment Status*" tableColumnId="30"/>
      <queryTableField id="12" name="Amount" tableColumnId="31"/>
      <queryTableField id="13" name="(Fee)4" tableColumnId="32"/>
      <queryTableField id="14" name="Shares" tableColumnId="33"/>
      <queryTableField id="15" name="Avg. Price" tableColumnId="34"/>
      <queryTableField id="16" name="(Realized Loss) / (Write-off)" tableColumnId="35"/>
      <queryTableField id="17" name="Gain5" tableColumnId="36"/>
      <queryTableField id="18" name="Wt Amount" tableColumnId="37"/>
      <queryTableField id="19" name="Wt Shares" tableColumnId="38"/>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3" xr16:uid="{00000000-0016-0000-0200-000001000000}"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2" xr16:uid="{00000000-0016-0000-0400-000002000000}" autoFormatId="16" applyNumberFormats="0" applyBorderFormats="0" applyFontFormats="1" applyPatternFormats="1" applyAlignmentFormats="0" applyWidthHeightFormats="0">
  <queryTableRefresh nextId="19">
    <queryTableFields count="18">
      <queryTableField id="1" name="UST Number" tableColumnId="19"/>
      <queryTableField id="2" name="Footnote" tableColumnId="20"/>
      <queryTableField id="3" name="Institution Name" tableColumnId="21"/>
      <queryTableField id="4" name="City" tableColumnId="22"/>
      <queryTableField id="5" name="State" tableColumnId="23"/>
      <queryTableField id="6" name="Date" tableColumnId="24"/>
      <queryTableField id="7" name="Original Investment Type1" tableColumnId="25"/>
      <queryTableField id="8" name="Exchange From CPP" tableColumnId="26"/>
      <queryTableField id="9" name="Original Investment Amount" tableColumnId="27"/>
      <queryTableField id="10" name="Outstanding Investment" tableColumnId="28"/>
      <queryTableField id="11" name="Total Cash Back2" tableColumnId="29"/>
      <queryTableField id="12" name="Investment Status*" tableColumnId="30"/>
      <queryTableField id="13" name="Amount" tableColumnId="31"/>
      <queryTableField id="14" name="(Fee)" tableColumnId="32"/>
      <queryTableField id="15" name="Shares" tableColumnId="33"/>
      <queryTableField id="16" name="Avg. Price" tableColumnId="34"/>
      <queryTableField id="17" name="(Realized Loss) / (Write-off)" tableColumnId="35"/>
      <queryTableField id="18" name="Gain" tableColumnId="36"/>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4" xr16:uid="{00000000-0016-0000-0500-000003000000}"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ExternalData_CPP" displayName="Table_ExternalData_CPP" ref="A16:S2129" tableType="queryTable" totalsRowShown="0" headerRowDxfId="51" dataDxfId="49" headerRowBorderDxfId="50" tableBorderDxfId="48" totalsRowBorderDxfId="47">
  <autoFilter ref="A16:S2129" xr:uid="{00000000-0009-0000-0100-000003000000}"/>
  <tableColumns count="19">
    <tableColumn id="20" xr3:uid="{00000000-0010-0000-0000-000014000000}" uniqueName="20" name="USt Number" queryTableFieldId="1" dataDxfId="46"/>
    <tableColumn id="21" xr3:uid="{00000000-0010-0000-0000-000015000000}" uniqueName="21" name="Footnote" queryTableFieldId="2" dataDxfId="45"/>
    <tableColumn id="22" xr3:uid="{00000000-0010-0000-0000-000016000000}" uniqueName="22" name="Institution Name" queryTableFieldId="3" dataDxfId="44"/>
    <tableColumn id="23" xr3:uid="{00000000-0010-0000-0000-000017000000}" uniqueName="23" name="City" queryTableFieldId="4" dataDxfId="43"/>
    <tableColumn id="24" xr3:uid="{00000000-0010-0000-0000-000018000000}" uniqueName="24" name="State" queryTableFieldId="5" dataDxfId="42"/>
    <tableColumn id="25" xr3:uid="{00000000-0010-0000-0000-000019000000}" uniqueName="25" name="Date" queryTableFieldId="6" dataDxfId="41"/>
    <tableColumn id="26" xr3:uid="{00000000-0010-0000-0000-00001A000000}" uniqueName="26" name="Original Investment Type1" queryTableFieldId="7" dataDxfId="40"/>
    <tableColumn id="27" xr3:uid="{00000000-0010-0000-0000-00001B000000}" uniqueName="27" name="Original Investment Amount" queryTableFieldId="8" dataDxfId="39"/>
    <tableColumn id="28" xr3:uid="{00000000-0010-0000-0000-00001C000000}" uniqueName="28" name="Outstanding Investment" queryTableFieldId="9" dataDxfId="38"/>
    <tableColumn id="29" xr3:uid="{00000000-0010-0000-0000-00001D000000}" uniqueName="29" name="Total Cash Back2" queryTableFieldId="10" dataDxfId="37"/>
    <tableColumn id="30" xr3:uid="{00000000-0010-0000-0000-00001E000000}" uniqueName="30" name="Investment Status*" queryTableFieldId="11" dataDxfId="36"/>
    <tableColumn id="31" xr3:uid="{00000000-0010-0000-0000-00001F000000}" uniqueName="31" name="Amount" queryTableFieldId="12" dataDxfId="35"/>
    <tableColumn id="32" xr3:uid="{00000000-0010-0000-0000-000020000000}" uniqueName="32" name="(Fee)4" queryTableFieldId="13" dataDxfId="34"/>
    <tableColumn id="33" xr3:uid="{00000000-0010-0000-0000-000021000000}" uniqueName="33" name="Shares" queryTableFieldId="14" dataDxfId="33"/>
    <tableColumn id="34" xr3:uid="{00000000-0010-0000-0000-000022000000}" uniqueName="34" name="Avg. Price" queryTableFieldId="15" dataDxfId="32"/>
    <tableColumn id="35" xr3:uid="{00000000-0010-0000-0000-000023000000}" uniqueName="35" name="(Realized Loss) / (Write-off)" queryTableFieldId="16" dataDxfId="31"/>
    <tableColumn id="36" xr3:uid="{00000000-0010-0000-0000-000024000000}" uniqueName="36" name="Gain5" queryTableFieldId="17" dataDxfId="30"/>
    <tableColumn id="37" xr3:uid="{00000000-0010-0000-0000-000025000000}" uniqueName="37" name="Wt Amount" queryTableFieldId="18" dataDxfId="29"/>
    <tableColumn id="38" xr3:uid="{00000000-0010-0000-0000-000026000000}" uniqueName="38" name="Wt Shares" queryTableFieldId="19" dataDxfId="2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_ExternalData_CPPFootnotes" displayName="Table_ExternalData_CPPFootnotes" ref="A1:B155" tableType="queryTable" totalsRowShown="0" headerRowDxfId="27" dataDxfId="26">
  <autoFilter ref="A1:B155" xr:uid="{00000000-0009-0000-0100-000014000000}"/>
  <tableColumns count="2">
    <tableColumn id="3" xr3:uid="{00000000-0010-0000-0100-000003000000}" uniqueName="3" name="Footnote" queryTableFieldId="1" dataDxfId="25"/>
    <tableColumn id="4" xr3:uid="{00000000-0010-0000-0100-000004000000}" uniqueName="4" name="Footnote Description" queryTableFieldId="2" dataDxfId="2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ExternalData_CDCI" displayName="Table_ExternalData_CDCI" ref="A16:R207" tableType="queryTable" totalsRowShown="0" headerRowDxfId="23" dataDxfId="22">
  <autoFilter ref="A16:R207" xr:uid="{00000000-0009-0000-0100-000005000000}"/>
  <tableColumns count="18">
    <tableColumn id="19" xr3:uid="{00000000-0010-0000-0200-000013000000}" uniqueName="19" name="UST Number" queryTableFieldId="1" dataDxfId="21"/>
    <tableColumn id="20" xr3:uid="{00000000-0010-0000-0200-000014000000}" uniqueName="20" name="Footnote" queryTableFieldId="2" dataDxfId="20"/>
    <tableColumn id="21" xr3:uid="{00000000-0010-0000-0200-000015000000}" uniqueName="21" name="Institution Name" queryTableFieldId="3" dataDxfId="19"/>
    <tableColumn id="22" xr3:uid="{00000000-0010-0000-0200-000016000000}" uniqueName="22" name="City" queryTableFieldId="4" dataDxfId="18"/>
    <tableColumn id="23" xr3:uid="{00000000-0010-0000-0200-000017000000}" uniqueName="23" name="State" queryTableFieldId="5" dataDxfId="17"/>
    <tableColumn id="24" xr3:uid="{00000000-0010-0000-0200-000018000000}" uniqueName="24" name="Date" queryTableFieldId="6" dataDxfId="16"/>
    <tableColumn id="25" xr3:uid="{00000000-0010-0000-0200-000019000000}" uniqueName="25" name="Original Investment Type1" queryTableFieldId="7" dataDxfId="15"/>
    <tableColumn id="26" xr3:uid="{00000000-0010-0000-0200-00001A000000}" uniqueName="26" name="Exchange From CPP" queryTableFieldId="8" dataDxfId="14"/>
    <tableColumn id="27" xr3:uid="{00000000-0010-0000-0200-00001B000000}" uniqueName="27" name="Original Investment Amount" queryTableFieldId="9" dataDxfId="13"/>
    <tableColumn id="28" xr3:uid="{00000000-0010-0000-0200-00001C000000}" uniqueName="28" name="Outstanding Investment" queryTableFieldId="10" dataDxfId="12"/>
    <tableColumn id="29" xr3:uid="{00000000-0010-0000-0200-00001D000000}" uniqueName="29" name="Total Cash Back2" queryTableFieldId="11" dataDxfId="11"/>
    <tableColumn id="30" xr3:uid="{00000000-0010-0000-0200-00001E000000}" uniqueName="30" name="Investment Status*" queryTableFieldId="12" dataDxfId="10"/>
    <tableColumn id="31" xr3:uid="{00000000-0010-0000-0200-00001F000000}" uniqueName="31" name="Amount" queryTableFieldId="13" dataDxfId="9"/>
    <tableColumn id="32" xr3:uid="{00000000-0010-0000-0200-000020000000}" uniqueName="32" name="(Fee)" queryTableFieldId="14" dataDxfId="8"/>
    <tableColumn id="33" xr3:uid="{00000000-0010-0000-0200-000021000000}" uniqueName="33" name="Shares" queryTableFieldId="15" dataDxfId="7"/>
    <tableColumn id="34" xr3:uid="{00000000-0010-0000-0200-000022000000}" uniqueName="34" name="Avg. Price" queryTableFieldId="16" dataDxfId="6"/>
    <tableColumn id="35" xr3:uid="{00000000-0010-0000-0200-000023000000}" uniqueName="35" name="(Realized Loss) / (Write-off)" queryTableFieldId="17" dataDxfId="5"/>
    <tableColumn id="36" xr3:uid="{00000000-0010-0000-0200-000024000000}" uniqueName="36" name="Gain" queryTableFieldId="18" dataDxfId="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ExternalData_CDCIFootnotes" displayName="Table_ExternalData_CDCIFootnotes" ref="A1:B40" tableType="queryTable" totalsRowShown="0" headerRowDxfId="3" dataDxfId="2">
  <autoFilter ref="A1:B40" xr:uid="{00000000-0009-0000-0100-000004000000}"/>
  <tableColumns count="2">
    <tableColumn id="3" xr3:uid="{00000000-0010-0000-0300-000003000000}" uniqueName="3" name="Footnote" queryTableFieldId="1" dataDxfId="1"/>
    <tableColumn id="4" xr3:uid="{00000000-0010-0000-0300-000004000000}" uniqueName="4" name="Footnote Description" queryTableFieldId="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D38"/>
  <sheetViews>
    <sheetView topLeftCell="A9" workbookViewId="0">
      <selection activeCell="C21" sqref="C21"/>
    </sheetView>
  </sheetViews>
  <sheetFormatPr defaultRowHeight="14.5"/>
  <cols>
    <col min="1" max="3" width="20.7265625" customWidth="1"/>
  </cols>
  <sheetData>
    <row r="1" spans="1:3" ht="15.5">
      <c r="A1" s="1" t="s">
        <v>274</v>
      </c>
      <c r="B1" s="2"/>
      <c r="C1" s="3"/>
    </row>
    <row r="2" spans="1:3">
      <c r="A2" s="481" t="s">
        <v>275</v>
      </c>
      <c r="B2" s="4"/>
      <c r="C2" s="5"/>
    </row>
    <row r="3" spans="1:3">
      <c r="A3" s="481" t="s">
        <v>276</v>
      </c>
      <c r="B3" s="6"/>
      <c r="C3" s="7"/>
    </row>
    <row r="4" spans="1:3">
      <c r="A4" s="481" t="s">
        <v>277</v>
      </c>
      <c r="B4" s="4"/>
      <c r="C4" s="5"/>
    </row>
    <row r="5" spans="1:3">
      <c r="A5" s="8" t="s">
        <v>278</v>
      </c>
      <c r="B5" s="9"/>
      <c r="C5" s="10"/>
    </row>
    <row r="6" spans="1:3" ht="15" customHeight="1">
      <c r="A6" s="1119" t="s">
        <v>279</v>
      </c>
      <c r="B6" s="1120"/>
      <c r="C6" s="1121"/>
    </row>
    <row r="7" spans="1:3">
      <c r="A7" s="1122" t="s">
        <v>280</v>
      </c>
      <c r="B7" s="1123"/>
      <c r="C7" s="1124"/>
    </row>
    <row r="8" spans="1:3">
      <c r="A8" s="1122" t="s">
        <v>281</v>
      </c>
      <c r="B8" s="1123"/>
      <c r="C8" s="1124"/>
    </row>
    <row r="9" spans="1:3" ht="15" customHeight="1">
      <c r="A9" s="1125" t="s">
        <v>282</v>
      </c>
      <c r="B9" s="1126"/>
      <c r="C9" s="1127"/>
    </row>
    <row r="10" spans="1:3" ht="15.75" customHeight="1" thickBot="1">
      <c r="A10" s="1128" t="s">
        <v>2929</v>
      </c>
      <c r="B10" s="1129"/>
      <c r="C10" s="1130"/>
    </row>
    <row r="14" spans="1:3">
      <c r="A14" s="1116" t="s">
        <v>290</v>
      </c>
      <c r="B14" s="1116"/>
    </row>
    <row r="15" spans="1:3">
      <c r="A15" s="1116" t="s">
        <v>291</v>
      </c>
      <c r="B15" s="1116"/>
    </row>
    <row r="16" spans="1:3">
      <c r="A16" s="11"/>
      <c r="B16" s="11"/>
    </row>
    <row r="17" spans="1:4">
      <c r="A17" s="1116" t="s">
        <v>292</v>
      </c>
      <c r="B17" s="1116"/>
      <c r="D17" s="480"/>
    </row>
    <row r="18" spans="1:4">
      <c r="A18" s="12"/>
      <c r="B18" s="12"/>
    </row>
    <row r="19" spans="1:4">
      <c r="A19" s="1117" t="s">
        <v>293</v>
      </c>
      <c r="B19" s="1117"/>
    </row>
    <row r="20" spans="1:4">
      <c r="A20" s="1118" t="str">
        <f>"For Period Ending "&amp; TEXT(Keys!$C$20, "MMM D, YYYY")</f>
        <v>For Period Ending Feb 16, 2021</v>
      </c>
      <c r="B20" s="1118"/>
      <c r="C20" s="479">
        <v>44243</v>
      </c>
    </row>
    <row r="21" spans="1:4">
      <c r="A21" s="12"/>
      <c r="B21" s="12"/>
    </row>
    <row r="22" spans="1:4" ht="18">
      <c r="A22" s="1132" t="s">
        <v>294</v>
      </c>
      <c r="B22" s="1132"/>
    </row>
    <row r="25" spans="1:4">
      <c r="A25" s="1131"/>
      <c r="B25" s="1131"/>
      <c r="C25" s="1131"/>
    </row>
    <row r="28" spans="1:4">
      <c r="A28" s="1116" t="s">
        <v>290</v>
      </c>
      <c r="B28" s="1116"/>
      <c r="C28" s="1116"/>
    </row>
    <row r="29" spans="1:4">
      <c r="A29" s="1116" t="s">
        <v>291</v>
      </c>
      <c r="B29" s="1116"/>
      <c r="C29" s="1116"/>
    </row>
    <row r="30" spans="1:4">
      <c r="A30" s="11"/>
      <c r="B30" s="11"/>
    </row>
    <row r="31" spans="1:4">
      <c r="A31" s="1116" t="s">
        <v>292</v>
      </c>
      <c r="B31" s="1116"/>
      <c r="C31" s="1116"/>
    </row>
    <row r="32" spans="1:4">
      <c r="A32" s="12"/>
      <c r="B32" s="12"/>
    </row>
    <row r="33" spans="1:3">
      <c r="A33" s="1117" t="s">
        <v>293</v>
      </c>
      <c r="B33" s="1117"/>
      <c r="C33" s="1117"/>
    </row>
    <row r="34" spans="1:3">
      <c r="A34" s="1118" t="str">
        <f>"For Period Ending "&amp; TEXT(Keys!$C$20, "MMM D, YYYY")</f>
        <v>For Period Ending Feb 16, 2021</v>
      </c>
      <c r="B34" s="1118"/>
      <c r="C34" s="1118"/>
    </row>
    <row r="35" spans="1:3">
      <c r="A35" s="12"/>
      <c r="B35" s="12"/>
    </row>
    <row r="36" spans="1:3" ht="15.5">
      <c r="A36" s="1115" t="s">
        <v>864</v>
      </c>
      <c r="B36" s="1115"/>
      <c r="C36" s="1115"/>
    </row>
    <row r="38" spans="1:3" ht="15.5">
      <c r="A38" s="478"/>
    </row>
  </sheetData>
  <mergeCells count="18">
    <mergeCell ref="A25:C25"/>
    <mergeCell ref="A15:B15"/>
    <mergeCell ref="A17:B17"/>
    <mergeCell ref="A19:B19"/>
    <mergeCell ref="A20:B20"/>
    <mergeCell ref="A22:B22"/>
    <mergeCell ref="A14:B14"/>
    <mergeCell ref="A6:C6"/>
    <mergeCell ref="A7:C7"/>
    <mergeCell ref="A8:C8"/>
    <mergeCell ref="A9:C9"/>
    <mergeCell ref="A10:C10"/>
    <mergeCell ref="A36:C36"/>
    <mergeCell ref="A28:C28"/>
    <mergeCell ref="A29:C29"/>
    <mergeCell ref="A31:C31"/>
    <mergeCell ref="A33:C33"/>
    <mergeCell ref="A34:C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pageSetUpPr fitToPage="1"/>
  </sheetPr>
  <dimension ref="A1:AA762"/>
  <sheetViews>
    <sheetView view="pageBreakPreview" zoomScale="75" zoomScaleSheetLayoutView="75" workbookViewId="0">
      <selection sqref="A1:R1"/>
    </sheetView>
  </sheetViews>
  <sheetFormatPr defaultColWidth="9.1796875" defaultRowHeight="14"/>
  <cols>
    <col min="1" max="1" width="11.453125" style="490" customWidth="1"/>
    <col min="2" max="2" width="12" style="490" bestFit="1" customWidth="1"/>
    <col min="3" max="3" width="25.1796875" style="490" bestFit="1" customWidth="1"/>
    <col min="4" max="4" width="9.81640625" style="490" bestFit="1" customWidth="1"/>
    <col min="5" max="5" width="6.26953125" style="490" bestFit="1" customWidth="1"/>
    <col min="6" max="6" width="16.7265625" style="490" bestFit="1" customWidth="1"/>
    <col min="7" max="7" width="24.26953125" style="490" customWidth="1"/>
    <col min="8" max="8" width="23.81640625" style="490" bestFit="1" customWidth="1"/>
    <col min="9" max="9" width="15.453125" style="490" customWidth="1"/>
    <col min="10" max="10" width="17.81640625" style="490" customWidth="1"/>
    <col min="11" max="11" width="2.26953125" style="490" bestFit="1" customWidth="1"/>
    <col min="12" max="12" width="20.26953125" style="490" customWidth="1"/>
    <col min="13" max="13" width="18.453125" style="490" bestFit="1" customWidth="1"/>
    <col min="14" max="14" width="26.7265625" style="490" customWidth="1"/>
    <col min="15" max="15" width="23.26953125" style="490" customWidth="1"/>
    <col min="16" max="16" width="2.453125" style="490" bestFit="1" customWidth="1"/>
    <col min="17" max="17" width="17.1796875" style="490" bestFit="1" customWidth="1"/>
    <col min="18" max="18" width="20.1796875" style="490" bestFit="1" customWidth="1"/>
    <col min="19" max="19" width="11.453125" style="490" bestFit="1" customWidth="1"/>
    <col min="20" max="20" width="27.453125" style="490" customWidth="1"/>
    <col min="21" max="21" width="18" style="490" bestFit="1" customWidth="1"/>
    <col min="22" max="22" width="22.453125" style="490" customWidth="1"/>
    <col min="23" max="23" width="16.453125" style="490" bestFit="1" customWidth="1"/>
    <col min="24" max="24" width="9.1796875" style="490"/>
    <col min="25" max="25" width="20" style="490" bestFit="1" customWidth="1"/>
    <col min="26" max="26" width="17.81640625" style="490" bestFit="1" customWidth="1"/>
    <col min="27" max="27" width="20" style="490" bestFit="1" customWidth="1"/>
    <col min="28" max="16384" width="9.1796875" style="490"/>
  </cols>
  <sheetData>
    <row r="1" spans="1:27" s="499" customFormat="1">
      <c r="A1" s="1489" t="s">
        <v>645</v>
      </c>
      <c r="B1" s="1489"/>
      <c r="C1" s="1489"/>
      <c r="D1" s="1489"/>
      <c r="E1" s="1489"/>
      <c r="F1" s="1489"/>
      <c r="G1" s="1489"/>
      <c r="H1" s="1489"/>
      <c r="I1" s="1489"/>
      <c r="J1" s="1489"/>
      <c r="K1" s="1489"/>
      <c r="L1" s="1489"/>
      <c r="M1" s="1489"/>
      <c r="N1" s="1489"/>
      <c r="O1" s="1489"/>
      <c r="P1" s="1489"/>
      <c r="Q1" s="1489"/>
      <c r="R1" s="1489"/>
    </row>
    <row r="2" spans="1:27" s="499" customFormat="1" ht="14.5" thickBot="1"/>
    <row r="3" spans="1:27" s="499" customFormat="1" ht="30.25" customHeight="1" thickBot="1">
      <c r="A3" s="1483" t="s">
        <v>0</v>
      </c>
      <c r="B3" s="1503" t="s">
        <v>453</v>
      </c>
      <c r="C3" s="1497"/>
      <c r="D3" s="1497"/>
      <c r="E3" s="1467"/>
      <c r="F3" s="1503" t="s">
        <v>452</v>
      </c>
      <c r="G3" s="1497" t="s">
        <v>646</v>
      </c>
      <c r="H3" s="1497" t="s">
        <v>599</v>
      </c>
      <c r="I3" s="1467" t="s">
        <v>455</v>
      </c>
      <c r="J3" s="1494" t="s">
        <v>647</v>
      </c>
      <c r="K3" s="1495"/>
      <c r="L3" s="1496"/>
      <c r="M3" s="1494" t="s">
        <v>648</v>
      </c>
      <c r="N3" s="1496"/>
      <c r="O3" s="1494" t="s">
        <v>649</v>
      </c>
      <c r="P3" s="1495"/>
      <c r="Q3" s="1495"/>
      <c r="R3" s="1496"/>
    </row>
    <row r="4" spans="1:27" s="499" customFormat="1" ht="28.5" thickBot="1">
      <c r="A4" s="1502"/>
      <c r="B4" s="496" t="s">
        <v>1</v>
      </c>
      <c r="C4" s="489" t="s">
        <v>602</v>
      </c>
      <c r="D4" s="489" t="s">
        <v>296</v>
      </c>
      <c r="E4" s="192" t="s">
        <v>297</v>
      </c>
      <c r="F4" s="1504"/>
      <c r="G4" s="1505"/>
      <c r="H4" s="1505"/>
      <c r="I4" s="1506"/>
      <c r="J4" s="500" t="s">
        <v>650</v>
      </c>
      <c r="K4" s="193"/>
      <c r="L4" s="192" t="s">
        <v>651</v>
      </c>
      <c r="M4" s="501" t="s">
        <v>652</v>
      </c>
      <c r="N4" s="497" t="s">
        <v>653</v>
      </c>
      <c r="O4" s="496" t="s">
        <v>654</v>
      </c>
      <c r="P4" s="194">
        <v>3</v>
      </c>
      <c r="Q4" s="488" t="s">
        <v>655</v>
      </c>
      <c r="R4" s="192" t="s">
        <v>656</v>
      </c>
      <c r="T4" s="195"/>
      <c r="U4" s="196"/>
    </row>
    <row r="5" spans="1:27" ht="28">
      <c r="A5" s="197">
        <v>1</v>
      </c>
      <c r="B5" s="198">
        <v>39813</v>
      </c>
      <c r="C5" s="199" t="s">
        <v>657</v>
      </c>
      <c r="D5" s="200" t="s">
        <v>29</v>
      </c>
      <c r="E5" s="201" t="s">
        <v>56</v>
      </c>
      <c r="F5" s="202" t="s">
        <v>466</v>
      </c>
      <c r="G5" s="199" t="s">
        <v>658</v>
      </c>
      <c r="H5" s="203">
        <v>20000000000</v>
      </c>
      <c r="I5" s="201" t="s">
        <v>468</v>
      </c>
      <c r="J5" s="204">
        <v>40170</v>
      </c>
      <c r="K5" s="205">
        <v>2</v>
      </c>
      <c r="L5" s="206">
        <v>20000000000</v>
      </c>
      <c r="M5" s="207">
        <v>0</v>
      </c>
      <c r="N5" s="208" t="s">
        <v>659</v>
      </c>
      <c r="O5" s="209">
        <v>40568</v>
      </c>
      <c r="P5" s="210" t="s">
        <v>660</v>
      </c>
      <c r="Q5" s="211" t="s">
        <v>659</v>
      </c>
      <c r="R5" s="212">
        <v>190386428.13999999</v>
      </c>
      <c r="T5" s="213"/>
      <c r="U5" s="214"/>
    </row>
    <row r="6" spans="1:27" ht="28.5" thickBot="1">
      <c r="A6" s="631"/>
      <c r="B6" s="630">
        <v>39829</v>
      </c>
      <c r="C6" s="627" t="s">
        <v>661</v>
      </c>
      <c r="D6" s="629" t="s">
        <v>198</v>
      </c>
      <c r="E6" s="625" t="s">
        <v>105</v>
      </c>
      <c r="F6" s="628" t="s">
        <v>466</v>
      </c>
      <c r="G6" s="627" t="s">
        <v>284</v>
      </c>
      <c r="H6" s="626">
        <v>20000000000</v>
      </c>
      <c r="I6" s="625" t="s">
        <v>468</v>
      </c>
      <c r="J6" s="624">
        <v>40156</v>
      </c>
      <c r="K6" s="623">
        <v>2</v>
      </c>
      <c r="L6" s="619">
        <v>20000000000</v>
      </c>
      <c r="M6" s="215">
        <v>0</v>
      </c>
      <c r="N6" s="216" t="s">
        <v>659</v>
      </c>
      <c r="O6" s="622">
        <v>40240</v>
      </c>
      <c r="P6" s="621" t="s">
        <v>660</v>
      </c>
      <c r="Q6" s="620" t="s">
        <v>659</v>
      </c>
      <c r="R6" s="619">
        <v>1236804512.51</v>
      </c>
      <c r="U6" s="213"/>
      <c r="Y6" s="217"/>
      <c r="Z6" s="217"/>
      <c r="AA6" s="217"/>
    </row>
    <row r="7" spans="1:27">
      <c r="H7" s="218"/>
    </row>
    <row r="8" spans="1:27" ht="14.5" thickBot="1">
      <c r="G8" s="498" t="s">
        <v>662</v>
      </c>
      <c r="H8" s="219">
        <f>SUM(H5:H6)</f>
        <v>40000000000</v>
      </c>
      <c r="I8" s="1489" t="s">
        <v>663</v>
      </c>
      <c r="J8" s="1489"/>
      <c r="K8" s="1489"/>
      <c r="L8" s="219">
        <f>L5+L6</f>
        <v>40000000000</v>
      </c>
      <c r="O8" s="1489" t="s">
        <v>664</v>
      </c>
      <c r="P8" s="1489"/>
      <c r="Q8" s="1489"/>
      <c r="R8" s="220">
        <f>SUM(R5:R6)</f>
        <v>1427190940.6500001</v>
      </c>
    </row>
    <row r="9" spans="1:27" ht="14.5" thickTop="1"/>
    <row r="10" spans="1:27" ht="14.5" thickBot="1">
      <c r="H10" s="1195" t="s">
        <v>665</v>
      </c>
      <c r="I10" s="1195"/>
      <c r="J10" s="1195"/>
      <c r="K10" s="221"/>
      <c r="L10" s="222">
        <v>0</v>
      </c>
    </row>
    <row r="11" spans="1:27" ht="14.5" thickTop="1"/>
    <row r="12" spans="1:27" ht="12.75" customHeight="1">
      <c r="A12" s="1188" t="s">
        <v>666</v>
      </c>
      <c r="B12" s="1188"/>
      <c r="C12" s="1188"/>
      <c r="D12" s="1188"/>
      <c r="E12" s="1188"/>
      <c r="F12" s="1188"/>
      <c r="G12" s="1188"/>
      <c r="H12" s="1188"/>
      <c r="I12" s="1188"/>
      <c r="J12" s="1188"/>
      <c r="K12" s="1188"/>
      <c r="L12" s="1188"/>
      <c r="M12" s="1188"/>
      <c r="N12" s="1188"/>
      <c r="O12" s="1188"/>
      <c r="P12" s="1188"/>
      <c r="Q12" s="1188"/>
      <c r="R12" s="1188"/>
    </row>
    <row r="13" spans="1:27" ht="12.75" customHeight="1">
      <c r="A13" s="1188"/>
      <c r="B13" s="1188"/>
      <c r="C13" s="1188"/>
      <c r="D13" s="1188"/>
      <c r="E13" s="1188"/>
      <c r="F13" s="1188"/>
      <c r="G13" s="1188"/>
      <c r="H13" s="1188"/>
      <c r="I13" s="1188"/>
      <c r="J13" s="1188"/>
      <c r="K13" s="1188"/>
      <c r="L13" s="1188"/>
      <c r="M13" s="1188"/>
      <c r="N13" s="1188"/>
      <c r="O13" s="1188"/>
      <c r="P13" s="1188"/>
      <c r="Q13" s="1188"/>
      <c r="R13" s="1188"/>
    </row>
    <row r="14" spans="1:27">
      <c r="A14" s="1139" t="s">
        <v>667</v>
      </c>
      <c r="B14" s="1139"/>
      <c r="C14" s="1139"/>
      <c r="D14" s="1139"/>
      <c r="E14" s="1139"/>
      <c r="F14" s="1139"/>
      <c r="G14" s="1139"/>
      <c r="H14" s="1139"/>
      <c r="I14" s="1139"/>
      <c r="J14" s="1139"/>
      <c r="K14" s="1139"/>
      <c r="L14" s="1139"/>
      <c r="M14" s="1139"/>
      <c r="N14" s="1139"/>
      <c r="O14" s="1139"/>
      <c r="P14" s="1139"/>
      <c r="Q14" s="1139"/>
      <c r="R14" s="1139"/>
      <c r="S14" s="1139"/>
      <c r="T14" s="492"/>
      <c r="U14" s="492"/>
      <c r="V14" s="492"/>
    </row>
    <row r="15" spans="1:27">
      <c r="A15" s="1139" t="s">
        <v>668</v>
      </c>
      <c r="B15" s="1501"/>
      <c r="C15" s="1501"/>
      <c r="D15" s="1501"/>
      <c r="E15" s="1501"/>
      <c r="F15" s="1501"/>
      <c r="G15" s="1501"/>
      <c r="H15" s="1501"/>
      <c r="I15" s="1501"/>
      <c r="J15" s="1501"/>
      <c r="K15" s="1501"/>
      <c r="L15" s="1501"/>
      <c r="M15" s="1501"/>
      <c r="N15" s="1501"/>
      <c r="O15" s="1501"/>
      <c r="P15" s="1501"/>
      <c r="Q15" s="1501"/>
      <c r="R15" s="1501"/>
      <c r="S15" s="1501"/>
    </row>
    <row r="17" spans="1:23">
      <c r="A17" s="1489" t="s">
        <v>669</v>
      </c>
      <c r="B17" s="1490"/>
      <c r="C17" s="1490"/>
      <c r="D17" s="1490"/>
      <c r="E17" s="1490"/>
      <c r="F17" s="1490"/>
      <c r="G17" s="1490"/>
      <c r="H17" s="1490"/>
      <c r="I17" s="1490"/>
      <c r="J17" s="1490"/>
      <c r="K17" s="1490"/>
      <c r="L17" s="1490"/>
      <c r="M17" s="1490"/>
      <c r="N17" s="1490"/>
      <c r="O17" s="1490"/>
      <c r="P17" s="1490"/>
      <c r="Q17" s="1490"/>
      <c r="R17" s="1490"/>
      <c r="S17" s="1490"/>
      <c r="T17" s="1490"/>
      <c r="U17" s="1490"/>
      <c r="V17" s="1490"/>
      <c r="W17" s="1490"/>
    </row>
    <row r="18" spans="1:23" ht="14.5" thickBot="1"/>
    <row r="19" spans="1:23" ht="13.75" customHeight="1" thickBot="1">
      <c r="A19" s="1491" t="s">
        <v>0</v>
      </c>
      <c r="B19" s="1494" t="s">
        <v>447</v>
      </c>
      <c r="C19" s="1495"/>
      <c r="D19" s="1495"/>
      <c r="E19" s="1495"/>
      <c r="F19" s="1495"/>
      <c r="G19" s="1495"/>
      <c r="H19" s="1495"/>
      <c r="I19" s="1494" t="s">
        <v>670</v>
      </c>
      <c r="J19" s="1495"/>
      <c r="K19" s="1496"/>
      <c r="L19" s="1494" t="s">
        <v>448</v>
      </c>
      <c r="M19" s="1495"/>
      <c r="N19" s="1495"/>
      <c r="O19" s="1495"/>
      <c r="P19" s="1495"/>
      <c r="Q19" s="1496"/>
      <c r="R19" s="1494" t="s">
        <v>671</v>
      </c>
      <c r="S19" s="1495"/>
      <c r="T19" s="1495"/>
      <c r="U19" s="1495"/>
      <c r="V19" s="1495"/>
      <c r="W19" s="1496"/>
    </row>
    <row r="20" spans="1:23" ht="13.75" customHeight="1" thickBot="1">
      <c r="A20" s="1492"/>
      <c r="B20" s="1494" t="s">
        <v>453</v>
      </c>
      <c r="C20" s="1495"/>
      <c r="D20" s="1495"/>
      <c r="E20" s="1498"/>
      <c r="F20" s="1421" t="s">
        <v>457</v>
      </c>
      <c r="G20" s="1421" t="s">
        <v>459</v>
      </c>
      <c r="H20" s="1499" t="s">
        <v>672</v>
      </c>
      <c r="I20" s="1485" t="s">
        <v>459</v>
      </c>
      <c r="J20" s="1416" t="s">
        <v>301</v>
      </c>
      <c r="K20" s="1481"/>
      <c r="L20" s="1485" t="s">
        <v>0</v>
      </c>
      <c r="M20" s="1487" t="s">
        <v>1</v>
      </c>
      <c r="N20" s="1487" t="s">
        <v>457</v>
      </c>
      <c r="O20" s="1487" t="s">
        <v>459</v>
      </c>
      <c r="P20" s="1416" t="s">
        <v>301</v>
      </c>
      <c r="Q20" s="1481"/>
      <c r="R20" s="1483" t="s">
        <v>0</v>
      </c>
      <c r="S20" s="1497" t="s">
        <v>1</v>
      </c>
      <c r="T20" s="1497" t="s">
        <v>457</v>
      </c>
      <c r="U20" s="1497" t="s">
        <v>301</v>
      </c>
      <c r="V20" s="1497" t="s">
        <v>673</v>
      </c>
      <c r="W20" s="1467" t="s">
        <v>674</v>
      </c>
    </row>
    <row r="21" spans="1:23" ht="15" customHeight="1" thickBot="1">
      <c r="A21" s="1493"/>
      <c r="B21" s="496" t="s">
        <v>1</v>
      </c>
      <c r="C21" s="489" t="s">
        <v>602</v>
      </c>
      <c r="D21" s="489" t="s">
        <v>296</v>
      </c>
      <c r="E21" s="505" t="s">
        <v>297</v>
      </c>
      <c r="F21" s="1345"/>
      <c r="G21" s="1345"/>
      <c r="H21" s="1500"/>
      <c r="I21" s="1488"/>
      <c r="J21" s="1417"/>
      <c r="K21" s="1482"/>
      <c r="L21" s="1486"/>
      <c r="M21" s="1341"/>
      <c r="N21" s="1341"/>
      <c r="O21" s="1341"/>
      <c r="P21" s="1417"/>
      <c r="Q21" s="1482"/>
      <c r="R21" s="1484"/>
      <c r="S21" s="1343"/>
      <c r="T21" s="1343"/>
      <c r="U21" s="1343"/>
      <c r="V21" s="1343"/>
      <c r="W21" s="1468"/>
    </row>
    <row r="22" spans="1:23" ht="28">
      <c r="A22" s="1469">
        <v>1</v>
      </c>
      <c r="B22" s="1471">
        <v>39829</v>
      </c>
      <c r="C22" s="1363" t="s">
        <v>657</v>
      </c>
      <c r="D22" s="1474" t="s">
        <v>29</v>
      </c>
      <c r="E22" s="1474" t="s">
        <v>56</v>
      </c>
      <c r="F22" s="1474" t="s">
        <v>675</v>
      </c>
      <c r="G22" s="1363" t="s">
        <v>676</v>
      </c>
      <c r="H22" s="1475">
        <v>5000000000</v>
      </c>
      <c r="I22" s="1478" t="s">
        <v>284</v>
      </c>
      <c r="J22" s="1443">
        <v>4034000000</v>
      </c>
      <c r="K22" s="1444"/>
      <c r="L22" s="223">
        <v>2</v>
      </c>
      <c r="M22" s="224">
        <v>39973</v>
      </c>
      <c r="N22" s="487" t="s">
        <v>677</v>
      </c>
      <c r="O22" s="487" t="s">
        <v>658</v>
      </c>
      <c r="P22" s="1449">
        <v>4034000000</v>
      </c>
      <c r="Q22" s="1450"/>
      <c r="R22" s="223">
        <v>3</v>
      </c>
      <c r="S22" s="224">
        <v>40170</v>
      </c>
      <c r="T22" s="487" t="s">
        <v>678</v>
      </c>
      <c r="U22" s="225">
        <v>-1800000000</v>
      </c>
      <c r="V22" s="487" t="s">
        <v>658</v>
      </c>
      <c r="W22" s="226">
        <v>2234000000</v>
      </c>
    </row>
    <row r="23" spans="1:23" ht="42.75" customHeight="1">
      <c r="A23" s="1459"/>
      <c r="B23" s="1472"/>
      <c r="C23" s="1373"/>
      <c r="D23" s="1357"/>
      <c r="E23" s="1357"/>
      <c r="F23" s="1357"/>
      <c r="G23" s="1373"/>
      <c r="H23" s="1476"/>
      <c r="I23" s="1479"/>
      <c r="J23" s="1445"/>
      <c r="K23" s="1446"/>
      <c r="L23" s="1451">
        <v>4</v>
      </c>
      <c r="M23" s="1386">
        <v>40450</v>
      </c>
      <c r="N23" s="1454" t="s">
        <v>679</v>
      </c>
      <c r="O23" s="1454" t="s">
        <v>658</v>
      </c>
      <c r="P23" s="1456">
        <v>2246000000</v>
      </c>
      <c r="Q23" s="1457"/>
      <c r="R23" s="618">
        <v>5</v>
      </c>
      <c r="S23" s="617">
        <v>40451</v>
      </c>
      <c r="T23" s="616" t="s">
        <v>538</v>
      </c>
      <c r="U23" s="615">
        <v>2246000000</v>
      </c>
      <c r="V23" s="614" t="s">
        <v>659</v>
      </c>
      <c r="W23" s="613">
        <v>0</v>
      </c>
    </row>
    <row r="24" spans="1:23" ht="29.25" customHeight="1">
      <c r="A24" s="1470"/>
      <c r="B24" s="1473"/>
      <c r="C24" s="1298"/>
      <c r="D24" s="1251"/>
      <c r="E24" s="1251"/>
      <c r="F24" s="1251"/>
      <c r="G24" s="1298"/>
      <c r="H24" s="1477"/>
      <c r="I24" s="1480"/>
      <c r="J24" s="1447"/>
      <c r="K24" s="1448"/>
      <c r="L24" s="1452"/>
      <c r="M24" s="1453"/>
      <c r="N24" s="1455"/>
      <c r="O24" s="1455"/>
      <c r="P24" s="1447"/>
      <c r="Q24" s="1448"/>
      <c r="R24" s="227"/>
      <c r="S24" s="228">
        <v>40568</v>
      </c>
      <c r="T24" s="229" t="s">
        <v>680</v>
      </c>
      <c r="U24" s="230">
        <v>67197045.280000001</v>
      </c>
      <c r="V24" s="231" t="s">
        <v>611</v>
      </c>
      <c r="W24" s="232">
        <v>0</v>
      </c>
    </row>
    <row r="25" spans="1:23" ht="28.5" customHeight="1">
      <c r="A25" s="1458">
        <v>3</v>
      </c>
      <c r="B25" s="612">
        <v>40170</v>
      </c>
      <c r="C25" s="577" t="s">
        <v>657</v>
      </c>
      <c r="D25" s="611" t="s">
        <v>29</v>
      </c>
      <c r="E25" s="611" t="s">
        <v>56</v>
      </c>
      <c r="F25" s="610" t="s">
        <v>681</v>
      </c>
      <c r="G25" s="577" t="s">
        <v>682</v>
      </c>
      <c r="H25" s="609">
        <v>-5000000000</v>
      </c>
      <c r="I25" s="233"/>
      <c r="J25" s="1461"/>
      <c r="K25" s="1462"/>
      <c r="L25" s="233"/>
      <c r="M25" s="577"/>
      <c r="N25" s="577"/>
      <c r="O25" s="577"/>
      <c r="P25" s="1461"/>
      <c r="Q25" s="1462"/>
      <c r="R25" s="233"/>
      <c r="S25" s="577"/>
      <c r="T25" s="577"/>
      <c r="U25" s="608"/>
      <c r="V25" s="577"/>
      <c r="W25" s="234"/>
    </row>
    <row r="26" spans="1:23" ht="28">
      <c r="A26" s="1459"/>
      <c r="B26" s="605"/>
      <c r="C26" s="607"/>
      <c r="D26" s="607"/>
      <c r="E26" s="607"/>
      <c r="F26" s="607"/>
      <c r="G26" s="607"/>
      <c r="H26" s="606"/>
      <c r="I26" s="605"/>
      <c r="J26" s="604"/>
      <c r="K26" s="235"/>
      <c r="L26" s="572">
        <v>6</v>
      </c>
      <c r="M26" s="603">
        <v>41271</v>
      </c>
      <c r="N26" s="554" t="s">
        <v>683</v>
      </c>
      <c r="O26" s="554" t="s">
        <v>486</v>
      </c>
      <c r="P26" s="1463">
        <v>800000000</v>
      </c>
      <c r="Q26" s="1464"/>
      <c r="R26" s="602"/>
      <c r="S26" s="553"/>
      <c r="T26" s="554"/>
      <c r="U26" s="554"/>
      <c r="V26" s="554"/>
      <c r="W26" s="601"/>
    </row>
    <row r="27" spans="1:23" ht="45" customHeight="1" thickBot="1">
      <c r="A27" s="1460"/>
      <c r="B27" s="236"/>
      <c r="C27" s="237"/>
      <c r="D27" s="237"/>
      <c r="E27" s="237"/>
      <c r="F27" s="237"/>
      <c r="G27" s="237"/>
      <c r="H27" s="238"/>
      <c r="I27" s="236"/>
      <c r="J27" s="239"/>
      <c r="K27" s="240"/>
      <c r="L27" s="241">
        <v>7</v>
      </c>
      <c r="M27" s="242">
        <v>41309</v>
      </c>
      <c r="N27" s="120" t="s">
        <v>684</v>
      </c>
      <c r="O27" s="120" t="s">
        <v>685</v>
      </c>
      <c r="P27" s="1465">
        <v>894000000</v>
      </c>
      <c r="Q27" s="1466"/>
      <c r="R27" s="241">
        <v>8</v>
      </c>
      <c r="S27" s="121">
        <v>41313</v>
      </c>
      <c r="T27" s="120" t="s">
        <v>538</v>
      </c>
      <c r="U27" s="243">
        <v>894000000</v>
      </c>
      <c r="V27" s="120" t="s">
        <v>611</v>
      </c>
      <c r="W27" s="600">
        <v>0</v>
      </c>
    </row>
    <row r="28" spans="1:23">
      <c r="A28" s="132"/>
    </row>
    <row r="29" spans="1:23" ht="14.5" thickBot="1">
      <c r="G29" s="498" t="s">
        <v>662</v>
      </c>
      <c r="H29" s="244">
        <v>0</v>
      </c>
      <c r="T29" s="245" t="s">
        <v>686</v>
      </c>
      <c r="U29" s="246">
        <f>U23+U24+U27</f>
        <v>3207197045.2800002</v>
      </c>
    </row>
    <row r="30" spans="1:23" ht="14.5" thickTop="1"/>
    <row r="31" spans="1:23">
      <c r="A31" s="1196" t="s">
        <v>687</v>
      </c>
      <c r="B31" s="1196"/>
      <c r="C31" s="1196"/>
      <c r="D31" s="1196"/>
      <c r="E31" s="1196"/>
      <c r="F31" s="1196"/>
      <c r="G31" s="1196"/>
      <c r="H31" s="1196"/>
      <c r="I31" s="1196"/>
      <c r="J31" s="1196"/>
      <c r="K31" s="1196"/>
      <c r="L31" s="1196"/>
      <c r="M31" s="1196"/>
      <c r="N31" s="1196"/>
      <c r="O31" s="1196"/>
      <c r="P31" s="1196"/>
      <c r="Q31" s="1196"/>
      <c r="R31" s="1196"/>
      <c r="S31" s="1196"/>
      <c r="T31" s="1196"/>
      <c r="U31" s="1196"/>
      <c r="V31" s="1196"/>
    </row>
    <row r="32" spans="1:23" ht="14.25" customHeight="1">
      <c r="A32" s="1188" t="s">
        <v>688</v>
      </c>
      <c r="B32" s="1188"/>
      <c r="C32" s="1188"/>
      <c r="D32" s="1188"/>
      <c r="E32" s="1188"/>
      <c r="F32" s="1188"/>
      <c r="G32" s="1188"/>
      <c r="H32" s="1188"/>
      <c r="I32" s="1188"/>
      <c r="J32" s="1188"/>
      <c r="K32" s="1188"/>
      <c r="L32" s="1188"/>
      <c r="M32" s="1188"/>
      <c r="N32" s="1188"/>
      <c r="O32" s="1188"/>
      <c r="P32" s="1188"/>
      <c r="Q32" s="1188"/>
      <c r="R32" s="1188"/>
      <c r="S32" s="1188"/>
      <c r="T32" s="1188"/>
      <c r="U32" s="1188"/>
      <c r="V32" s="1188"/>
      <c r="W32" s="1188"/>
    </row>
    <row r="33" spans="1:23" ht="14.25" customHeight="1">
      <c r="A33" s="1188"/>
      <c r="B33" s="1188"/>
      <c r="C33" s="1188"/>
      <c r="D33" s="1188"/>
      <c r="E33" s="1188"/>
      <c r="F33" s="1188"/>
      <c r="G33" s="1188"/>
      <c r="H33" s="1188"/>
      <c r="I33" s="1188"/>
      <c r="J33" s="1188"/>
      <c r="K33" s="1188"/>
      <c r="L33" s="1188"/>
      <c r="M33" s="1188"/>
      <c r="N33" s="1188"/>
      <c r="O33" s="1188"/>
      <c r="P33" s="1188"/>
      <c r="Q33" s="1188"/>
      <c r="R33" s="1188"/>
      <c r="S33" s="1188"/>
      <c r="T33" s="1188"/>
      <c r="U33" s="1188"/>
      <c r="V33" s="1188"/>
      <c r="W33" s="1188"/>
    </row>
    <row r="34" spans="1:23" ht="14.25" customHeight="1">
      <c r="A34" s="1188" t="s">
        <v>689</v>
      </c>
      <c r="B34" s="1188"/>
      <c r="C34" s="1188"/>
      <c r="D34" s="1188"/>
      <c r="E34" s="1188"/>
      <c r="F34" s="1188"/>
      <c r="G34" s="1188"/>
      <c r="H34" s="1188"/>
      <c r="I34" s="1188"/>
      <c r="J34" s="1188"/>
      <c r="K34" s="1188"/>
      <c r="L34" s="1188"/>
      <c r="M34" s="1188"/>
      <c r="N34" s="1188"/>
      <c r="O34" s="1188"/>
      <c r="P34" s="1188"/>
      <c r="Q34" s="1188"/>
      <c r="R34" s="1188"/>
      <c r="S34" s="1188"/>
      <c r="T34" s="1188"/>
      <c r="U34" s="1188"/>
      <c r="V34" s="1188"/>
      <c r="W34" s="1188"/>
    </row>
    <row r="35" spans="1:23">
      <c r="A35" s="1188"/>
      <c r="B35" s="1188"/>
      <c r="C35" s="1188"/>
      <c r="D35" s="1188"/>
      <c r="E35" s="1188"/>
      <c r="F35" s="1188"/>
      <c r="G35" s="1188"/>
      <c r="H35" s="1188"/>
      <c r="I35" s="1188"/>
      <c r="J35" s="1188"/>
      <c r="K35" s="1188"/>
      <c r="L35" s="1188"/>
      <c r="M35" s="1188"/>
      <c r="N35" s="1188"/>
      <c r="O35" s="1188"/>
      <c r="P35" s="1188"/>
      <c r="Q35" s="1188"/>
      <c r="R35" s="1188"/>
      <c r="S35" s="1188"/>
      <c r="T35" s="1188"/>
      <c r="U35" s="1188"/>
      <c r="V35" s="1188"/>
      <c r="W35" s="1188"/>
    </row>
    <row r="36" spans="1:23">
      <c r="A36" s="1186" t="s">
        <v>690</v>
      </c>
      <c r="B36" s="1186"/>
      <c r="C36" s="1186"/>
      <c r="D36" s="1186"/>
      <c r="E36" s="1186"/>
      <c r="F36" s="1186"/>
      <c r="G36" s="1186"/>
      <c r="H36" s="1186"/>
      <c r="I36" s="1186"/>
      <c r="J36" s="1186"/>
      <c r="K36" s="1186"/>
      <c r="L36" s="1186"/>
      <c r="M36" s="1186"/>
      <c r="N36" s="1186"/>
      <c r="O36" s="1186"/>
      <c r="P36" s="1186"/>
      <c r="Q36" s="1186"/>
      <c r="R36" s="1186"/>
      <c r="S36" s="1186"/>
      <c r="T36" s="1186"/>
      <c r="U36" s="1186"/>
      <c r="V36" s="1186"/>
      <c r="W36" s="1186"/>
    </row>
    <row r="37" spans="1:23">
      <c r="A37" s="1192" t="s">
        <v>691</v>
      </c>
      <c r="B37" s="1192"/>
      <c r="C37" s="1192"/>
      <c r="D37" s="1192"/>
      <c r="E37" s="1192"/>
      <c r="F37" s="1192"/>
      <c r="G37" s="1192"/>
      <c r="H37" s="1192"/>
      <c r="I37" s="1192"/>
      <c r="J37" s="1192"/>
      <c r="K37" s="1192"/>
      <c r="L37" s="1192"/>
      <c r="M37" s="1192"/>
      <c r="N37" s="1192"/>
      <c r="O37" s="1192"/>
      <c r="P37" s="1192"/>
      <c r="Q37" s="1192"/>
      <c r="R37" s="1192"/>
      <c r="S37" s="1192"/>
      <c r="T37" s="1192"/>
      <c r="U37" s="1192"/>
      <c r="V37" s="1192"/>
      <c r="W37" s="1192"/>
    </row>
    <row r="38" spans="1:23">
      <c r="A38" s="1188" t="s">
        <v>692</v>
      </c>
      <c r="B38" s="1188"/>
      <c r="C38" s="1188"/>
      <c r="D38" s="1188"/>
      <c r="E38" s="1188"/>
      <c r="F38" s="1188"/>
      <c r="G38" s="1188"/>
      <c r="H38" s="1188"/>
      <c r="I38" s="1188"/>
      <c r="J38" s="1188"/>
      <c r="K38" s="1188"/>
      <c r="L38" s="1188"/>
      <c r="M38" s="1188"/>
      <c r="N38" s="1188"/>
      <c r="O38" s="1188"/>
      <c r="P38" s="1188"/>
      <c r="Q38" s="1188"/>
      <c r="R38" s="1188"/>
      <c r="S38" s="1188"/>
      <c r="T38" s="1188"/>
      <c r="U38" s="1188"/>
      <c r="V38" s="1188"/>
      <c r="W38" s="1188"/>
    </row>
    <row r="39" spans="1:23">
      <c r="A39" s="1188" t="s">
        <v>693</v>
      </c>
      <c r="B39" s="1188"/>
      <c r="C39" s="1188"/>
      <c r="D39" s="1188"/>
      <c r="E39" s="1188"/>
      <c r="F39" s="1188"/>
      <c r="G39" s="1188"/>
      <c r="H39" s="1188"/>
      <c r="I39" s="1188"/>
      <c r="J39" s="1188"/>
      <c r="K39" s="1188"/>
      <c r="L39" s="1188"/>
      <c r="M39" s="1188"/>
      <c r="N39" s="1188"/>
      <c r="O39" s="1188"/>
      <c r="P39" s="1188"/>
      <c r="Q39" s="1188"/>
      <c r="R39" s="1188"/>
      <c r="S39" s="1188"/>
      <c r="T39" s="1188"/>
      <c r="U39" s="1188"/>
      <c r="V39" s="1188"/>
      <c r="W39" s="1188"/>
    </row>
    <row r="40" spans="1:23">
      <c r="A40" s="1188" t="s">
        <v>694</v>
      </c>
      <c r="B40" s="1188"/>
      <c r="C40" s="1188"/>
      <c r="D40" s="1188"/>
      <c r="E40" s="1188"/>
      <c r="F40" s="1188"/>
      <c r="G40" s="1188"/>
      <c r="H40" s="1188"/>
      <c r="I40" s="1188"/>
      <c r="J40" s="1188"/>
      <c r="K40" s="1188"/>
      <c r="L40" s="1188"/>
      <c r="M40" s="1188"/>
      <c r="N40" s="1188"/>
      <c r="O40" s="1188"/>
      <c r="P40" s="1188"/>
      <c r="Q40" s="1188"/>
      <c r="R40" s="1188"/>
      <c r="S40" s="1188"/>
      <c r="T40" s="1188"/>
      <c r="U40" s="1188"/>
      <c r="V40" s="1188"/>
      <c r="W40" s="1188"/>
    </row>
    <row r="762" spans="6:6" ht="28">
      <c r="F762" s="490" t="s">
        <v>625</v>
      </c>
    </row>
  </sheetData>
  <protectedRanges>
    <protectedRange sqref="H29 M5:M6 L10" name="Range1"/>
  </protectedRanges>
  <mergeCells count="68">
    <mergeCell ref="A12:R13"/>
    <mergeCell ref="A14:S14"/>
    <mergeCell ref="A15:S15"/>
    <mergeCell ref="A1:R1"/>
    <mergeCell ref="A3:A4"/>
    <mergeCell ref="B3:E3"/>
    <mergeCell ref="F3:F4"/>
    <mergeCell ref="G3:G4"/>
    <mergeCell ref="H3:H4"/>
    <mergeCell ref="I3:I4"/>
    <mergeCell ref="J3:L3"/>
    <mergeCell ref="M3:N3"/>
    <mergeCell ref="O3:R3"/>
    <mergeCell ref="I8:K8"/>
    <mergeCell ref="O8:Q8"/>
    <mergeCell ref="H10:J10"/>
    <mergeCell ref="A17:W17"/>
    <mergeCell ref="A19:A21"/>
    <mergeCell ref="B19:H19"/>
    <mergeCell ref="I19:K19"/>
    <mergeCell ref="L19:Q19"/>
    <mergeCell ref="R19:W19"/>
    <mergeCell ref="S20:S21"/>
    <mergeCell ref="J20:K21"/>
    <mergeCell ref="T20:T21"/>
    <mergeCell ref="U20:U21"/>
    <mergeCell ref="V20:V21"/>
    <mergeCell ref="O20:O21"/>
    <mergeCell ref="B20:E20"/>
    <mergeCell ref="F20:F21"/>
    <mergeCell ref="G20:G21"/>
    <mergeCell ref="H20:H21"/>
    <mergeCell ref="W20:W21"/>
    <mergeCell ref="A22:A24"/>
    <mergeCell ref="B22:B24"/>
    <mergeCell ref="C22:C24"/>
    <mergeCell ref="D22:D24"/>
    <mergeCell ref="E22:E24"/>
    <mergeCell ref="F22:F24"/>
    <mergeCell ref="G22:G24"/>
    <mergeCell ref="H22:H24"/>
    <mergeCell ref="I22:I24"/>
    <mergeCell ref="P20:Q21"/>
    <mergeCell ref="R20:R21"/>
    <mergeCell ref="L20:L21"/>
    <mergeCell ref="M20:M21"/>
    <mergeCell ref="N20:N21"/>
    <mergeCell ref="I20:I21"/>
    <mergeCell ref="A31:V31"/>
    <mergeCell ref="J22:K24"/>
    <mergeCell ref="P22:Q22"/>
    <mergeCell ref="L23:L24"/>
    <mergeCell ref="M23:M24"/>
    <mergeCell ref="N23:N24"/>
    <mergeCell ref="O23:O24"/>
    <mergeCell ref="P23:Q24"/>
    <mergeCell ref="A25:A27"/>
    <mergeCell ref="J25:K25"/>
    <mergeCell ref="P25:Q25"/>
    <mergeCell ref="P26:Q26"/>
    <mergeCell ref="P27:Q27"/>
    <mergeCell ref="A40:W40"/>
    <mergeCell ref="A32:W33"/>
    <mergeCell ref="A34:W35"/>
    <mergeCell ref="A36:W36"/>
    <mergeCell ref="A37:W37"/>
    <mergeCell ref="A38:W38"/>
    <mergeCell ref="A39:W39"/>
  </mergeCells>
  <pageMargins left="0.7" right="0.7" top="0.75" bottom="0.75" header="0.3" footer="0.3"/>
  <pageSetup paperSize="5" scale="4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dimension ref="A1:R774"/>
  <sheetViews>
    <sheetView view="pageBreakPreview" zoomScale="70" zoomScaleSheetLayoutView="70" workbookViewId="0">
      <selection activeCell="J78" sqref="J78"/>
    </sheetView>
  </sheetViews>
  <sheetFormatPr defaultColWidth="9.1796875" defaultRowHeight="14"/>
  <cols>
    <col min="1" max="1" width="14.453125" style="783" bestFit="1" customWidth="1"/>
    <col min="2" max="2" width="18.7265625" style="783" bestFit="1" customWidth="1"/>
    <col min="3" max="3" width="31.81640625" style="783" bestFit="1" customWidth="1"/>
    <col min="4" max="4" width="18.1796875" style="783" bestFit="1" customWidth="1"/>
    <col min="5" max="5" width="6.26953125" style="783" customWidth="1"/>
    <col min="6" max="6" width="13.7265625" style="789" customWidth="1"/>
    <col min="7" max="7" width="10.453125" style="783" customWidth="1"/>
    <col min="8" max="8" width="27.26953125" style="783" customWidth="1"/>
    <col min="9" max="9" width="40.7265625" style="783" customWidth="1"/>
    <col min="10" max="10" width="22.453125" style="145" customWidth="1"/>
    <col min="11" max="11" width="2.81640625" style="145" bestFit="1" customWidth="1"/>
    <col min="12" max="12" width="20.453125" style="783" customWidth="1"/>
    <col min="13" max="13" width="20.1796875" style="783" bestFit="1" customWidth="1"/>
    <col min="14" max="14" width="28" style="783" customWidth="1"/>
    <col min="15" max="15" width="4.81640625" style="783" customWidth="1"/>
    <col min="16" max="16" width="20.453125" style="783" customWidth="1"/>
    <col min="17" max="17" width="18.26953125" style="783" customWidth="1"/>
    <col min="18" max="18" width="3.26953125" style="783" customWidth="1"/>
    <col min="19" max="16384" width="9.1796875" style="783"/>
  </cols>
  <sheetData>
    <row r="1" spans="1:17" ht="15" customHeight="1">
      <c r="A1" s="1589" t="s">
        <v>695</v>
      </c>
      <c r="B1" s="1589"/>
      <c r="C1" s="1589"/>
      <c r="D1" s="1589"/>
      <c r="E1" s="1589"/>
      <c r="F1" s="1589"/>
      <c r="G1" s="1589"/>
      <c r="H1" s="1589"/>
      <c r="I1" s="1589"/>
      <c r="J1" s="1589"/>
      <c r="K1" s="1589"/>
      <c r="L1" s="1589"/>
      <c r="M1" s="1589"/>
      <c r="N1" s="1589"/>
      <c r="O1" s="1589"/>
      <c r="P1" s="1589"/>
      <c r="Q1" s="1589"/>
    </row>
    <row r="2" spans="1:17" ht="15" customHeight="1">
      <c r="A2" s="1589" t="s">
        <v>696</v>
      </c>
      <c r="B2" s="1589"/>
      <c r="C2" s="1589"/>
      <c r="D2" s="1589"/>
      <c r="E2" s="1589"/>
      <c r="F2" s="1589"/>
      <c r="G2" s="1589"/>
      <c r="H2" s="1589"/>
      <c r="I2" s="1589"/>
      <c r="J2" s="1589"/>
      <c r="K2" s="1589"/>
      <c r="L2" s="1589"/>
      <c r="M2" s="1589"/>
      <c r="N2" s="1589"/>
      <c r="O2" s="1589"/>
      <c r="P2" s="1589"/>
      <c r="Q2" s="1589"/>
    </row>
    <row r="3" spans="1:17" ht="14.5" thickBot="1"/>
    <row r="4" spans="1:17" ht="15" customHeight="1">
      <c r="A4" s="1414" t="s">
        <v>697</v>
      </c>
      <c r="B4" s="1617" t="s">
        <v>698</v>
      </c>
      <c r="C4" s="247" t="s">
        <v>699</v>
      </c>
      <c r="D4" s="248"/>
      <c r="E4" s="249"/>
      <c r="F4" s="1418" t="s">
        <v>700</v>
      </c>
      <c r="G4" s="1419"/>
      <c r="H4" s="1419"/>
      <c r="I4" s="1419"/>
      <c r="J4" s="1419"/>
      <c r="K4" s="1591"/>
      <c r="L4" s="1619" t="s">
        <v>701</v>
      </c>
      <c r="M4" s="1620"/>
      <c r="N4" s="1620"/>
      <c r="O4" s="1620"/>
      <c r="P4" s="1620"/>
      <c r="Q4" s="1621"/>
    </row>
    <row r="5" spans="1:17" ht="28.5" thickBot="1">
      <c r="A5" s="1415"/>
      <c r="B5" s="1618"/>
      <c r="C5" s="654" t="s">
        <v>702</v>
      </c>
      <c r="D5" s="654" t="s">
        <v>703</v>
      </c>
      <c r="E5" s="654" t="s">
        <v>704</v>
      </c>
      <c r="F5" s="250" t="s">
        <v>705</v>
      </c>
      <c r="G5" s="1622" t="s">
        <v>598</v>
      </c>
      <c r="H5" s="1623"/>
      <c r="I5" s="251" t="s">
        <v>599</v>
      </c>
      <c r="J5" s="1608" t="s">
        <v>455</v>
      </c>
      <c r="K5" s="1609"/>
      <c r="L5" s="653" t="s">
        <v>456</v>
      </c>
      <c r="M5" s="652" t="s">
        <v>452</v>
      </c>
      <c r="N5" s="1610" t="s">
        <v>646</v>
      </c>
      <c r="O5" s="1611"/>
      <c r="P5" s="652" t="s">
        <v>301</v>
      </c>
      <c r="Q5" s="252" t="s">
        <v>455</v>
      </c>
    </row>
    <row r="6" spans="1:17" ht="28.5" customHeight="1">
      <c r="A6" s="1641">
        <v>1</v>
      </c>
      <c r="B6" s="1643">
        <v>39777</v>
      </c>
      <c r="C6" s="1644" t="s">
        <v>706</v>
      </c>
      <c r="D6" s="1644" t="s">
        <v>29</v>
      </c>
      <c r="E6" s="1646" t="s">
        <v>56</v>
      </c>
      <c r="F6" s="1648" t="s">
        <v>466</v>
      </c>
      <c r="G6" s="1624" t="s">
        <v>707</v>
      </c>
      <c r="H6" s="1625"/>
      <c r="I6" s="1613">
        <v>40000000000</v>
      </c>
      <c r="J6" s="1615" t="s">
        <v>468</v>
      </c>
      <c r="K6" s="1628"/>
      <c r="L6" s="253">
        <v>39920</v>
      </c>
      <c r="M6" s="254" t="s">
        <v>708</v>
      </c>
      <c r="N6" s="255" t="s">
        <v>709</v>
      </c>
      <c r="O6" s="256">
        <v>1</v>
      </c>
      <c r="P6" s="257">
        <v>40000000000</v>
      </c>
      <c r="Q6" s="258" t="s">
        <v>710</v>
      </c>
    </row>
    <row r="7" spans="1:17" ht="15" customHeight="1">
      <c r="A7" s="1642"/>
      <c r="B7" s="1612"/>
      <c r="C7" s="1645"/>
      <c r="D7" s="1645"/>
      <c r="E7" s="1647"/>
      <c r="F7" s="1649"/>
      <c r="G7" s="1626"/>
      <c r="H7" s="1627"/>
      <c r="I7" s="1614"/>
      <c r="J7" s="1616"/>
      <c r="K7" s="1629"/>
      <c r="L7" s="1630" t="s">
        <v>711</v>
      </c>
      <c r="M7" s="1631"/>
      <c r="N7" s="1631"/>
      <c r="O7" s="1631"/>
      <c r="P7" s="1631"/>
      <c r="Q7" s="1632"/>
    </row>
    <row r="8" spans="1:17" s="164" customFormat="1" ht="30.25" customHeight="1" thickBot="1">
      <c r="A8" s="651" t="s">
        <v>712</v>
      </c>
      <c r="B8" s="650">
        <v>39920</v>
      </c>
      <c r="C8" s="649" t="s">
        <v>706</v>
      </c>
      <c r="D8" s="648" t="s">
        <v>29</v>
      </c>
      <c r="E8" s="647" t="s">
        <v>56</v>
      </c>
      <c r="F8" s="646" t="s">
        <v>466</v>
      </c>
      <c r="G8" s="1636" t="s">
        <v>713</v>
      </c>
      <c r="H8" s="1637"/>
      <c r="I8" s="645">
        <v>29835000000</v>
      </c>
      <c r="J8" s="644" t="s">
        <v>468</v>
      </c>
      <c r="K8" s="643">
        <v>2</v>
      </c>
      <c r="L8" s="1633"/>
      <c r="M8" s="1634"/>
      <c r="N8" s="1634"/>
      <c r="O8" s="1634"/>
      <c r="P8" s="1634"/>
      <c r="Q8" s="1635"/>
    </row>
    <row r="9" spans="1:17" ht="15" customHeight="1" thickBot="1">
      <c r="A9" s="37"/>
      <c r="B9" s="259"/>
      <c r="C9" s="260"/>
      <c r="D9" s="260"/>
      <c r="E9" s="261"/>
      <c r="F9" s="262"/>
      <c r="G9" s="263"/>
      <c r="H9" s="263"/>
      <c r="I9" s="264"/>
      <c r="J9" s="261"/>
      <c r="K9" s="261"/>
      <c r="M9" s="1638" t="s">
        <v>649</v>
      </c>
      <c r="N9" s="1638"/>
      <c r="O9" s="1638"/>
      <c r="P9" s="1638"/>
      <c r="Q9" s="1638"/>
    </row>
    <row r="10" spans="1:17" ht="30.25" customHeight="1" thickBot="1">
      <c r="A10" s="37"/>
      <c r="B10" s="259"/>
      <c r="C10" s="260"/>
      <c r="D10" s="260"/>
      <c r="E10" s="261"/>
      <c r="F10" s="262"/>
      <c r="G10" s="263"/>
      <c r="H10" s="788" t="s">
        <v>662</v>
      </c>
      <c r="I10" s="786">
        <f>SUM(P6+I8)</f>
        <v>69835000000</v>
      </c>
      <c r="J10" s="261"/>
      <c r="K10" s="261"/>
      <c r="M10" s="265" t="s">
        <v>1</v>
      </c>
      <c r="N10" s="1639" t="s">
        <v>714</v>
      </c>
      <c r="O10" s="1640"/>
      <c r="P10" s="266" t="s">
        <v>452</v>
      </c>
      <c r="Q10" s="267" t="s">
        <v>715</v>
      </c>
    </row>
    <row r="11" spans="1:17" ht="30.25" customHeight="1" thickTop="1">
      <c r="A11" s="37"/>
      <c r="B11" s="259"/>
      <c r="C11" s="260"/>
      <c r="D11" s="260"/>
      <c r="E11" s="261"/>
      <c r="F11" s="262"/>
      <c r="G11" s="263"/>
      <c r="H11" s="263"/>
      <c r="I11" s="264"/>
      <c r="J11" s="261"/>
      <c r="K11" s="261"/>
      <c r="M11" s="268">
        <v>41334</v>
      </c>
      <c r="N11" s="1612" t="s">
        <v>716</v>
      </c>
      <c r="O11" s="1612"/>
      <c r="P11" s="790" t="s">
        <v>717</v>
      </c>
      <c r="Q11" s="269">
        <v>25150923.100000001</v>
      </c>
    </row>
    <row r="12" spans="1:17" ht="30.25" customHeight="1" thickBot="1">
      <c r="A12" s="37"/>
      <c r="B12" s="259"/>
      <c r="C12" s="260"/>
      <c r="D12" s="260"/>
      <c r="E12" s="261"/>
      <c r="F12" s="262"/>
      <c r="G12" s="260"/>
      <c r="H12" s="260"/>
      <c r="I12" s="270"/>
      <c r="J12" s="261"/>
      <c r="K12" s="261"/>
      <c r="M12" s="642">
        <v>41334</v>
      </c>
      <c r="N12" s="1164" t="s">
        <v>718</v>
      </c>
      <c r="O12" s="1164"/>
      <c r="P12" s="785" t="s">
        <v>717</v>
      </c>
      <c r="Q12" s="641">
        <v>5767.5</v>
      </c>
    </row>
    <row r="13" spans="1:17" ht="18" customHeight="1">
      <c r="A13" s="37"/>
      <c r="B13" s="271"/>
      <c r="C13" s="260"/>
      <c r="D13" s="260"/>
      <c r="E13" s="260"/>
      <c r="F13" s="262"/>
      <c r="H13" s="788"/>
      <c r="J13" s="261"/>
      <c r="K13" s="261"/>
      <c r="P13" s="272"/>
    </row>
    <row r="14" spans="1:17" ht="30.25" customHeight="1" thickBot="1">
      <c r="A14" s="37"/>
      <c r="B14" s="271"/>
      <c r="C14" s="260"/>
      <c r="D14" s="260"/>
      <c r="E14" s="260"/>
      <c r="F14" s="262"/>
      <c r="G14" s="260"/>
      <c r="H14" s="260"/>
      <c r="I14" s="270"/>
      <c r="J14" s="261"/>
      <c r="K14" s="261"/>
      <c r="N14" s="787" t="s">
        <v>664</v>
      </c>
      <c r="O14" s="1597">
        <f>Q11+Q12</f>
        <v>25156690.600000001</v>
      </c>
      <c r="P14" s="1597"/>
    </row>
    <row r="15" spans="1:17" ht="14.5" thickTop="1">
      <c r="J15" s="783"/>
      <c r="K15" s="783"/>
    </row>
    <row r="16" spans="1:17">
      <c r="J16" s="783"/>
      <c r="K16" s="783"/>
    </row>
    <row r="17" spans="1:18" ht="14.25" customHeight="1">
      <c r="A17" s="1136" t="s">
        <v>719</v>
      </c>
      <c r="B17" s="1136"/>
      <c r="C17" s="1136"/>
      <c r="D17" s="1136"/>
      <c r="E17" s="1136"/>
      <c r="F17" s="1136"/>
      <c r="G17" s="1136"/>
      <c r="H17" s="1136"/>
      <c r="I17" s="1136"/>
      <c r="J17" s="1136"/>
      <c r="K17" s="1136"/>
      <c r="L17" s="1136"/>
      <c r="M17" s="1136"/>
      <c r="N17" s="1136"/>
      <c r="O17" s="1136"/>
      <c r="P17" s="1136"/>
      <c r="Q17" s="1136"/>
    </row>
    <row r="18" spans="1:18" ht="14.25" customHeight="1">
      <c r="A18" s="1136"/>
      <c r="B18" s="1136"/>
      <c r="C18" s="1136"/>
      <c r="D18" s="1136"/>
      <c r="E18" s="1136"/>
      <c r="F18" s="1136"/>
      <c r="G18" s="1136"/>
      <c r="H18" s="1136"/>
      <c r="I18" s="1136"/>
      <c r="J18" s="1136"/>
      <c r="K18" s="1136"/>
      <c r="L18" s="1136"/>
      <c r="M18" s="1136"/>
      <c r="N18" s="1136"/>
      <c r="O18" s="1136"/>
      <c r="P18" s="1136"/>
      <c r="Q18" s="1136"/>
    </row>
    <row r="19" spans="1:18" ht="14.25" customHeight="1">
      <c r="A19" s="1136" t="s">
        <v>720</v>
      </c>
      <c r="B19" s="1136"/>
      <c r="C19" s="1136"/>
      <c r="D19" s="1136"/>
      <c r="E19" s="1136"/>
      <c r="F19" s="1136"/>
      <c r="G19" s="1136"/>
      <c r="H19" s="1136"/>
      <c r="I19" s="1136"/>
      <c r="J19" s="1136"/>
      <c r="K19" s="1136"/>
      <c r="L19" s="1136"/>
      <c r="M19" s="1136"/>
      <c r="N19" s="1136"/>
      <c r="O19" s="1136"/>
      <c r="P19" s="1136"/>
      <c r="Q19" s="1136"/>
    </row>
    <row r="20" spans="1:18" ht="14.25" customHeight="1">
      <c r="A20" s="1187" t="s">
        <v>721</v>
      </c>
      <c r="B20" s="1187"/>
      <c r="C20" s="1187"/>
      <c r="D20" s="1187"/>
      <c r="E20" s="1187"/>
      <c r="F20" s="1187"/>
      <c r="G20" s="1187"/>
      <c r="H20" s="1187"/>
      <c r="I20" s="1187"/>
      <c r="J20" s="1187"/>
      <c r="K20" s="1187"/>
      <c r="L20" s="1187"/>
      <c r="M20" s="1187"/>
      <c r="N20" s="1187"/>
      <c r="O20" s="1187"/>
      <c r="P20" s="1187"/>
      <c r="Q20" s="1187"/>
    </row>
    <row r="21" spans="1:18">
      <c r="A21" s="1187"/>
      <c r="B21" s="1187"/>
      <c r="C21" s="1187"/>
      <c r="D21" s="1187"/>
      <c r="E21" s="1187"/>
      <c r="F21" s="1187"/>
      <c r="G21" s="1187"/>
      <c r="H21" s="1187"/>
      <c r="I21" s="1187"/>
      <c r="J21" s="1187"/>
      <c r="K21" s="1187"/>
      <c r="L21" s="1187"/>
      <c r="M21" s="1187"/>
      <c r="N21" s="1187"/>
      <c r="O21" s="1187"/>
      <c r="P21" s="1187"/>
      <c r="Q21" s="1187"/>
    </row>
    <row r="23" spans="1:18">
      <c r="A23" s="1589" t="s">
        <v>722</v>
      </c>
      <c r="B23" s="1589"/>
      <c r="C23" s="1589"/>
      <c r="D23" s="1589"/>
      <c r="E23" s="1589"/>
      <c r="F23" s="1589"/>
      <c r="G23" s="1589"/>
      <c r="H23" s="1589"/>
      <c r="I23" s="1589"/>
      <c r="J23" s="1589"/>
      <c r="K23" s="1589"/>
      <c r="L23" s="1589"/>
      <c r="M23" s="1589"/>
      <c r="N23" s="1589"/>
      <c r="O23" s="1589"/>
      <c r="P23" s="1589"/>
      <c r="Q23" s="1589"/>
    </row>
    <row r="24" spans="1:18" ht="14.5" thickBot="1">
      <c r="A24" s="273"/>
    </row>
    <row r="25" spans="1:18" ht="18" customHeight="1">
      <c r="A25" s="1590" t="s">
        <v>723</v>
      </c>
      <c r="B25" s="1419"/>
      <c r="C25" s="1419"/>
      <c r="D25" s="1419"/>
      <c r="E25" s="1419"/>
      <c r="F25" s="1419"/>
      <c r="G25" s="1591"/>
      <c r="H25" s="1590" t="s">
        <v>724</v>
      </c>
      <c r="I25" s="1419"/>
      <c r="J25" s="1419"/>
      <c r="K25" s="1419"/>
      <c r="L25" s="1598" t="s">
        <v>649</v>
      </c>
      <c r="M25" s="1599"/>
      <c r="N25" s="1599"/>
      <c r="O25" s="1599"/>
      <c r="P25" s="1599"/>
      <c r="Q25" s="1599"/>
      <c r="R25" s="1600"/>
    </row>
    <row r="26" spans="1:18" ht="45.75" customHeight="1" thickBot="1">
      <c r="A26" s="274" t="s">
        <v>697</v>
      </c>
      <c r="B26" s="275" t="s">
        <v>1</v>
      </c>
      <c r="C26" s="784" t="s">
        <v>646</v>
      </c>
      <c r="D26" s="1149" t="s">
        <v>452</v>
      </c>
      <c r="E26" s="1150"/>
      <c r="F26" s="1149" t="s">
        <v>455</v>
      </c>
      <c r="G26" s="1601"/>
      <c r="H26" s="1602" t="s">
        <v>646</v>
      </c>
      <c r="I26" s="1150"/>
      <c r="J26" s="1149" t="s">
        <v>725</v>
      </c>
      <c r="K26" s="1601"/>
      <c r="L26" s="640" t="s">
        <v>1</v>
      </c>
      <c r="M26" s="639" t="s">
        <v>452</v>
      </c>
      <c r="N26" s="1603" t="s">
        <v>726</v>
      </c>
      <c r="O26" s="1603"/>
      <c r="P26" s="638" t="s">
        <v>455</v>
      </c>
      <c r="Q26" s="1504" t="s">
        <v>727</v>
      </c>
      <c r="R26" s="1506"/>
    </row>
    <row r="27" spans="1:18" ht="18" customHeight="1">
      <c r="A27" s="1557">
        <v>4</v>
      </c>
      <c r="B27" s="1558">
        <v>40557</v>
      </c>
      <c r="C27" s="1559" t="s">
        <v>728</v>
      </c>
      <c r="D27" s="1574" t="s">
        <v>708</v>
      </c>
      <c r="E27" s="1575"/>
      <c r="F27" s="1576" t="s">
        <v>468</v>
      </c>
      <c r="G27" s="1577"/>
      <c r="H27" s="1592" t="s">
        <v>729</v>
      </c>
      <c r="I27" s="1593"/>
      <c r="J27" s="276">
        <v>2000000000</v>
      </c>
      <c r="K27" s="277"/>
      <c r="L27" s="278">
        <v>40690</v>
      </c>
      <c r="M27" s="279" t="s">
        <v>730</v>
      </c>
      <c r="N27" s="1607">
        <v>0</v>
      </c>
      <c r="O27" s="1607"/>
      <c r="P27" s="280" t="s">
        <v>470</v>
      </c>
      <c r="Q27" s="281">
        <v>0</v>
      </c>
      <c r="R27" s="282">
        <v>10</v>
      </c>
    </row>
    <row r="28" spans="1:18" ht="18" customHeight="1">
      <c r="A28" s="1546"/>
      <c r="B28" s="1383"/>
      <c r="C28" s="1560"/>
      <c r="D28" s="1389" t="s">
        <v>708</v>
      </c>
      <c r="E28" s="1604"/>
      <c r="F28" s="1389" t="s">
        <v>470</v>
      </c>
      <c r="G28" s="1244"/>
      <c r="H28" s="1568" t="s">
        <v>731</v>
      </c>
      <c r="I28" s="1569"/>
      <c r="J28" s="1522">
        <v>16916603567.65</v>
      </c>
      <c r="K28" s="1536">
        <v>7</v>
      </c>
      <c r="L28" s="637">
        <v>40588</v>
      </c>
      <c r="M28" s="766" t="s">
        <v>732</v>
      </c>
      <c r="N28" s="1539">
        <v>185726191.94</v>
      </c>
      <c r="O28" s="1539"/>
      <c r="P28" s="636" t="s">
        <v>468</v>
      </c>
      <c r="Q28" s="1594">
        <v>0</v>
      </c>
      <c r="R28" s="1508">
        <v>8</v>
      </c>
    </row>
    <row r="29" spans="1:18" ht="18.75" customHeight="1">
      <c r="A29" s="1546"/>
      <c r="B29" s="1383"/>
      <c r="C29" s="1560"/>
      <c r="D29" s="1408"/>
      <c r="E29" s="1605"/>
      <c r="F29" s="1408"/>
      <c r="G29" s="1245"/>
      <c r="H29" s="1570"/>
      <c r="I29" s="1571"/>
      <c r="J29" s="1534"/>
      <c r="K29" s="1537"/>
      <c r="L29" s="637">
        <v>40610</v>
      </c>
      <c r="M29" s="766" t="s">
        <v>732</v>
      </c>
      <c r="N29" s="1532">
        <v>5511067613.79</v>
      </c>
      <c r="O29" s="1533"/>
      <c r="P29" s="636" t="s">
        <v>468</v>
      </c>
      <c r="Q29" s="1595"/>
      <c r="R29" s="1530"/>
    </row>
    <row r="30" spans="1:18" ht="18.75" customHeight="1">
      <c r="A30" s="1546"/>
      <c r="B30" s="1383"/>
      <c r="C30" s="1560"/>
      <c r="D30" s="1408"/>
      <c r="E30" s="1605"/>
      <c r="F30" s="1408"/>
      <c r="G30" s="1245"/>
      <c r="H30" s="1570"/>
      <c r="I30" s="1571"/>
      <c r="J30" s="1534"/>
      <c r="K30" s="1537"/>
      <c r="L30" s="637">
        <v>40617</v>
      </c>
      <c r="M30" s="766" t="s">
        <v>732</v>
      </c>
      <c r="N30" s="1532">
        <v>55833333.329999998</v>
      </c>
      <c r="O30" s="1533"/>
      <c r="P30" s="636" t="s">
        <v>468</v>
      </c>
      <c r="Q30" s="1595"/>
      <c r="R30" s="1530"/>
    </row>
    <row r="31" spans="1:18" ht="18.75" customHeight="1">
      <c r="A31" s="1546"/>
      <c r="B31" s="1383"/>
      <c r="C31" s="1560"/>
      <c r="D31" s="1408"/>
      <c r="E31" s="1605"/>
      <c r="F31" s="1408"/>
      <c r="G31" s="1245"/>
      <c r="H31" s="1570"/>
      <c r="I31" s="1571"/>
      <c r="J31" s="1534"/>
      <c r="K31" s="1537"/>
      <c r="L31" s="637">
        <v>40772</v>
      </c>
      <c r="M31" s="766" t="s">
        <v>732</v>
      </c>
      <c r="N31" s="1532">
        <v>97008351.170000002</v>
      </c>
      <c r="O31" s="1533"/>
      <c r="P31" s="636" t="s">
        <v>468</v>
      </c>
      <c r="Q31" s="1595"/>
      <c r="R31" s="1530"/>
    </row>
    <row r="32" spans="1:18" ht="18.75" customHeight="1">
      <c r="A32" s="1546"/>
      <c r="B32" s="1383"/>
      <c r="C32" s="1560"/>
      <c r="D32" s="1408"/>
      <c r="E32" s="1605"/>
      <c r="F32" s="1408"/>
      <c r="G32" s="1245"/>
      <c r="H32" s="1570"/>
      <c r="I32" s="1571"/>
      <c r="J32" s="1534"/>
      <c r="K32" s="1537"/>
      <c r="L32" s="637">
        <v>40773</v>
      </c>
      <c r="M32" s="766" t="s">
        <v>732</v>
      </c>
      <c r="N32" s="1532">
        <v>2153520000</v>
      </c>
      <c r="O32" s="1533"/>
      <c r="P32" s="636" t="s">
        <v>468</v>
      </c>
      <c r="Q32" s="1595"/>
      <c r="R32" s="1530"/>
    </row>
    <row r="33" spans="1:18" ht="18.75" customHeight="1">
      <c r="A33" s="1546"/>
      <c r="B33" s="1383"/>
      <c r="C33" s="1560"/>
      <c r="D33" s="1408"/>
      <c r="E33" s="1605"/>
      <c r="F33" s="1408"/>
      <c r="G33" s="1245"/>
      <c r="H33" s="1570"/>
      <c r="I33" s="1571"/>
      <c r="J33" s="1534"/>
      <c r="K33" s="1537"/>
      <c r="L33" s="637">
        <v>40788</v>
      </c>
      <c r="M33" s="766" t="s">
        <v>732</v>
      </c>
      <c r="N33" s="1532">
        <v>55885302.439999998</v>
      </c>
      <c r="O33" s="1533"/>
      <c r="P33" s="636" t="s">
        <v>468</v>
      </c>
      <c r="Q33" s="1595"/>
      <c r="R33" s="1530"/>
    </row>
    <row r="34" spans="1:18" ht="18.75" customHeight="1">
      <c r="A34" s="1546"/>
      <c r="B34" s="1383"/>
      <c r="C34" s="1560"/>
      <c r="D34" s="1408"/>
      <c r="E34" s="1605"/>
      <c r="F34" s="1408"/>
      <c r="G34" s="1245"/>
      <c r="H34" s="1570"/>
      <c r="I34" s="1571"/>
      <c r="J34" s="1534"/>
      <c r="K34" s="1537"/>
      <c r="L34" s="637">
        <v>40848</v>
      </c>
      <c r="M34" s="766" t="s">
        <v>732</v>
      </c>
      <c r="N34" s="1532">
        <v>971506765.26999998</v>
      </c>
      <c r="O34" s="1533"/>
      <c r="P34" s="636" t="s">
        <v>468</v>
      </c>
      <c r="Q34" s="1595"/>
      <c r="R34" s="1530"/>
    </row>
    <row r="35" spans="1:18" ht="18.75" customHeight="1">
      <c r="A35" s="1546"/>
      <c r="B35" s="1383"/>
      <c r="C35" s="1560"/>
      <c r="D35" s="1408"/>
      <c r="E35" s="1605"/>
      <c r="F35" s="1408"/>
      <c r="G35" s="1245"/>
      <c r="H35" s="1570"/>
      <c r="I35" s="1571"/>
      <c r="J35" s="1534"/>
      <c r="K35" s="1537"/>
      <c r="L35" s="637">
        <v>40976</v>
      </c>
      <c r="M35" s="766" t="s">
        <v>732</v>
      </c>
      <c r="N35" s="1532">
        <v>5576121382.04</v>
      </c>
      <c r="O35" s="1533"/>
      <c r="P35" s="636" t="s">
        <v>468</v>
      </c>
      <c r="Q35" s="1595"/>
      <c r="R35" s="1530"/>
    </row>
    <row r="36" spans="1:18" ht="18.75" customHeight="1">
      <c r="A36" s="1546"/>
      <c r="B36" s="1383"/>
      <c r="C36" s="1560"/>
      <c r="D36" s="1408"/>
      <c r="E36" s="1605"/>
      <c r="F36" s="1408"/>
      <c r="G36" s="1245"/>
      <c r="H36" s="1570"/>
      <c r="I36" s="1571"/>
      <c r="J36" s="1534"/>
      <c r="K36" s="1537"/>
      <c r="L36" s="637">
        <v>40983</v>
      </c>
      <c r="M36" s="766" t="s">
        <v>732</v>
      </c>
      <c r="N36" s="1532">
        <v>1521632095.9100001</v>
      </c>
      <c r="O36" s="1533"/>
      <c r="P36" s="636" t="s">
        <v>468</v>
      </c>
      <c r="Q36" s="1595"/>
      <c r="R36" s="1530"/>
    </row>
    <row r="37" spans="1:18" ht="18.75" customHeight="1">
      <c r="A37" s="1546"/>
      <c r="B37" s="1383"/>
      <c r="C37" s="1560"/>
      <c r="D37" s="1408"/>
      <c r="E37" s="1605"/>
      <c r="F37" s="1408"/>
      <c r="G37" s="1245"/>
      <c r="H37" s="1572"/>
      <c r="I37" s="1573"/>
      <c r="J37" s="1535"/>
      <c r="K37" s="1538"/>
      <c r="L37" s="637">
        <v>40990</v>
      </c>
      <c r="M37" s="766" t="s">
        <v>732</v>
      </c>
      <c r="N37" s="1532">
        <v>1493250339.48</v>
      </c>
      <c r="O37" s="1533"/>
      <c r="P37" s="636" t="s">
        <v>468</v>
      </c>
      <c r="Q37" s="1596"/>
      <c r="R37" s="1531"/>
    </row>
    <row r="38" spans="1:18" ht="18" customHeight="1">
      <c r="A38" s="1546"/>
      <c r="B38" s="1383"/>
      <c r="C38" s="1560"/>
      <c r="D38" s="1408"/>
      <c r="E38" s="1605"/>
      <c r="F38" s="1408"/>
      <c r="G38" s="1245"/>
      <c r="H38" s="1568" t="s">
        <v>733</v>
      </c>
      <c r="I38" s="1569"/>
      <c r="J38" s="1522">
        <v>3375328432.3499999</v>
      </c>
      <c r="K38" s="1536">
        <v>7</v>
      </c>
      <c r="L38" s="637">
        <v>40588</v>
      </c>
      <c r="M38" s="766" t="s">
        <v>732</v>
      </c>
      <c r="N38" s="1539">
        <v>2009932072.0599999</v>
      </c>
      <c r="O38" s="1539"/>
      <c r="P38" s="636" t="s">
        <v>468</v>
      </c>
      <c r="Q38" s="1594">
        <v>0</v>
      </c>
      <c r="R38" s="1508">
        <v>8</v>
      </c>
    </row>
    <row r="39" spans="1:18" ht="18" customHeight="1">
      <c r="A39" s="1546"/>
      <c r="B39" s="1383"/>
      <c r="C39" s="1560"/>
      <c r="D39" s="1408"/>
      <c r="E39" s="1605"/>
      <c r="F39" s="1408"/>
      <c r="G39" s="1245"/>
      <c r="H39" s="1570"/>
      <c r="I39" s="1571"/>
      <c r="J39" s="1534"/>
      <c r="K39" s="1537"/>
      <c r="L39" s="637">
        <v>40610</v>
      </c>
      <c r="M39" s="766" t="s">
        <v>732</v>
      </c>
      <c r="N39" s="1532">
        <v>1383888037.0499995</v>
      </c>
      <c r="O39" s="1533"/>
      <c r="P39" s="636" t="s">
        <v>468</v>
      </c>
      <c r="Q39" s="1595"/>
      <c r="R39" s="1530"/>
    </row>
    <row r="40" spans="1:18" ht="18" customHeight="1">
      <c r="A40" s="1546"/>
      <c r="B40" s="1383"/>
      <c r="C40" s="1560"/>
      <c r="D40" s="1390"/>
      <c r="E40" s="1606"/>
      <c r="F40" s="1390"/>
      <c r="G40" s="1246"/>
      <c r="H40" s="1572"/>
      <c r="I40" s="1573"/>
      <c r="J40" s="1535"/>
      <c r="K40" s="1538"/>
      <c r="L40" s="637">
        <v>40983</v>
      </c>
      <c r="M40" s="766" t="s">
        <v>732</v>
      </c>
      <c r="N40" s="1532">
        <v>44941843</v>
      </c>
      <c r="O40" s="1533"/>
      <c r="P40" s="636" t="s">
        <v>468</v>
      </c>
      <c r="Q40" s="1596"/>
      <c r="R40" s="1531"/>
    </row>
    <row r="41" spans="1:18" ht="18" customHeight="1">
      <c r="A41" s="1547"/>
      <c r="B41" s="1300"/>
      <c r="C41" s="1561"/>
      <c r="D41" s="1562" t="s">
        <v>708</v>
      </c>
      <c r="E41" s="1563"/>
      <c r="F41" s="1564" t="s">
        <v>470</v>
      </c>
      <c r="G41" s="1564"/>
      <c r="H41" s="1297" t="s">
        <v>31</v>
      </c>
      <c r="I41" s="1297"/>
      <c r="J41" s="1554">
        <v>167623733</v>
      </c>
      <c r="K41" s="1579"/>
      <c r="L41" s="1515">
        <v>40687</v>
      </c>
      <c r="M41" s="1509" t="s">
        <v>734</v>
      </c>
      <c r="N41" s="1510">
        <v>5800000000</v>
      </c>
      <c r="O41" s="1510"/>
      <c r="P41" s="1511" t="s">
        <v>470</v>
      </c>
      <c r="Q41" s="633">
        <v>1455037962</v>
      </c>
      <c r="R41" s="1507">
        <v>9</v>
      </c>
    </row>
    <row r="42" spans="1:18" ht="18" customHeight="1">
      <c r="A42" s="1545">
        <v>5</v>
      </c>
      <c r="B42" s="1299">
        <v>40557</v>
      </c>
      <c r="C42" s="1518" t="s">
        <v>735</v>
      </c>
      <c r="D42" s="1389" t="s">
        <v>708</v>
      </c>
      <c r="E42" s="1549"/>
      <c r="F42" s="1565"/>
      <c r="G42" s="1565"/>
      <c r="H42" s="1373"/>
      <c r="I42" s="1373"/>
      <c r="J42" s="1578"/>
      <c r="K42" s="1580"/>
      <c r="L42" s="1516"/>
      <c r="M42" s="1509"/>
      <c r="N42" s="1510"/>
      <c r="O42" s="1510"/>
      <c r="P42" s="1511"/>
      <c r="Q42" s="635">
        <v>0.77</v>
      </c>
      <c r="R42" s="1507"/>
    </row>
    <row r="43" spans="1:18" ht="18" customHeight="1">
      <c r="A43" s="1546"/>
      <c r="B43" s="1383"/>
      <c r="C43" s="1548"/>
      <c r="D43" s="1550"/>
      <c r="E43" s="1551"/>
      <c r="F43" s="1565"/>
      <c r="G43" s="1565"/>
      <c r="H43" s="1373"/>
      <c r="I43" s="1373"/>
      <c r="J43" s="1554">
        <v>924546133</v>
      </c>
      <c r="K43" s="1556"/>
      <c r="L43" s="1515">
        <v>40976</v>
      </c>
      <c r="M43" s="1509" t="s">
        <v>734</v>
      </c>
      <c r="N43" s="1510">
        <v>6000000008</v>
      </c>
      <c r="O43" s="1510"/>
      <c r="P43" s="1511" t="s">
        <v>470</v>
      </c>
      <c r="Q43" s="633">
        <v>1248141410</v>
      </c>
      <c r="R43" s="1507">
        <v>11</v>
      </c>
    </row>
    <row r="44" spans="1:18" ht="18" customHeight="1">
      <c r="A44" s="1546"/>
      <c r="B44" s="1383"/>
      <c r="C44" s="1548"/>
      <c r="D44" s="1550"/>
      <c r="E44" s="1551"/>
      <c r="F44" s="1565"/>
      <c r="G44" s="1565"/>
      <c r="H44" s="1373"/>
      <c r="I44" s="1373"/>
      <c r="J44" s="1555"/>
      <c r="K44" s="1556"/>
      <c r="L44" s="1516"/>
      <c r="M44" s="1509"/>
      <c r="N44" s="1510"/>
      <c r="O44" s="1510"/>
      <c r="P44" s="1511"/>
      <c r="Q44" s="635">
        <v>0.7</v>
      </c>
      <c r="R44" s="1507"/>
    </row>
    <row r="45" spans="1:18" ht="18" customHeight="1">
      <c r="A45" s="1546"/>
      <c r="B45" s="1383"/>
      <c r="C45" s="1548"/>
      <c r="D45" s="1550"/>
      <c r="E45" s="1551"/>
      <c r="F45" s="1565"/>
      <c r="G45" s="1565"/>
      <c r="H45" s="1373"/>
      <c r="I45" s="1373"/>
      <c r="J45" s="1555"/>
      <c r="K45" s="1556"/>
      <c r="L45" s="1515">
        <v>41035</v>
      </c>
      <c r="M45" s="1509" t="s">
        <v>734</v>
      </c>
      <c r="N45" s="1510">
        <v>4999999993</v>
      </c>
      <c r="O45" s="1510"/>
      <c r="P45" s="1511" t="s">
        <v>470</v>
      </c>
      <c r="Q45" s="633">
        <v>1084206984</v>
      </c>
      <c r="R45" s="1507">
        <v>12</v>
      </c>
    </row>
    <row r="46" spans="1:18" ht="18" customHeight="1">
      <c r="A46" s="1546"/>
      <c r="B46" s="1383"/>
      <c r="C46" s="1548"/>
      <c r="D46" s="1550"/>
      <c r="E46" s="1551"/>
      <c r="F46" s="1565"/>
      <c r="G46" s="1565"/>
      <c r="H46" s="1373"/>
      <c r="I46" s="1373"/>
      <c r="J46" s="1555"/>
      <c r="K46" s="1556"/>
      <c r="L46" s="1516"/>
      <c r="M46" s="1509"/>
      <c r="N46" s="1510"/>
      <c r="O46" s="1510"/>
      <c r="P46" s="1511"/>
      <c r="Q46" s="635">
        <v>0.63</v>
      </c>
      <c r="R46" s="1507"/>
    </row>
    <row r="47" spans="1:18" ht="18" customHeight="1">
      <c r="A47" s="1546"/>
      <c r="B47" s="1383"/>
      <c r="C47" s="1548"/>
      <c r="D47" s="1550"/>
      <c r="E47" s="1551"/>
      <c r="F47" s="1565"/>
      <c r="G47" s="1565"/>
      <c r="H47" s="1373"/>
      <c r="I47" s="1373"/>
      <c r="J47" s="1555"/>
      <c r="K47" s="1556"/>
      <c r="L47" s="1515">
        <v>41036</v>
      </c>
      <c r="M47" s="1509" t="s">
        <v>734</v>
      </c>
      <c r="N47" s="1510">
        <v>749999971.5</v>
      </c>
      <c r="O47" s="1510"/>
      <c r="P47" s="1511" t="s">
        <v>470</v>
      </c>
      <c r="Q47" s="633">
        <v>1059616821</v>
      </c>
      <c r="R47" s="1507">
        <v>12</v>
      </c>
    </row>
    <row r="48" spans="1:18" ht="18" customHeight="1">
      <c r="A48" s="1546"/>
      <c r="B48" s="1383"/>
      <c r="C48" s="1548"/>
      <c r="D48" s="1550"/>
      <c r="E48" s="1551"/>
      <c r="F48" s="1565"/>
      <c r="G48" s="1565"/>
      <c r="H48" s="1373"/>
      <c r="I48" s="1373"/>
      <c r="J48" s="1555"/>
      <c r="K48" s="1556"/>
      <c r="L48" s="1515"/>
      <c r="M48" s="1509"/>
      <c r="N48" s="1510"/>
      <c r="O48" s="1510"/>
      <c r="P48" s="1511"/>
      <c r="Q48" s="635">
        <v>0.61</v>
      </c>
      <c r="R48" s="1507"/>
    </row>
    <row r="49" spans="1:18" ht="18" customHeight="1">
      <c r="A49" s="1547"/>
      <c r="B49" s="1300"/>
      <c r="C49" s="1529"/>
      <c r="D49" s="1552"/>
      <c r="E49" s="1553"/>
      <c r="F49" s="1565"/>
      <c r="G49" s="1565"/>
      <c r="H49" s="1373"/>
      <c r="I49" s="1373"/>
      <c r="J49" s="1555"/>
      <c r="K49" s="1556"/>
      <c r="L49" s="1515">
        <v>41124</v>
      </c>
      <c r="M49" s="1509" t="s">
        <v>734</v>
      </c>
      <c r="N49" s="1510">
        <v>4999999993</v>
      </c>
      <c r="O49" s="1510"/>
      <c r="P49" s="1511" t="s">
        <v>470</v>
      </c>
      <c r="Q49" s="633">
        <v>895682395</v>
      </c>
      <c r="R49" s="1507">
        <v>13</v>
      </c>
    </row>
    <row r="50" spans="1:18" ht="18" customHeight="1">
      <c r="A50" s="1545">
        <v>6</v>
      </c>
      <c r="B50" s="1526">
        <v>40557</v>
      </c>
      <c r="C50" s="1564" t="s">
        <v>736</v>
      </c>
      <c r="D50" s="1564" t="s">
        <v>737</v>
      </c>
      <c r="E50" s="1564"/>
      <c r="F50" s="1565"/>
      <c r="G50" s="1565"/>
      <c r="H50" s="1373"/>
      <c r="I50" s="1373"/>
      <c r="J50" s="1583">
        <v>562868096</v>
      </c>
      <c r="K50" s="1586"/>
      <c r="L50" s="1520"/>
      <c r="M50" s="1509"/>
      <c r="N50" s="1510"/>
      <c r="O50" s="1510"/>
      <c r="P50" s="1511"/>
      <c r="Q50" s="635">
        <v>0.55000000000000004</v>
      </c>
      <c r="R50" s="1507"/>
    </row>
    <row r="51" spans="1:18" ht="18" customHeight="1">
      <c r="A51" s="1546"/>
      <c r="B51" s="1581"/>
      <c r="C51" s="1565"/>
      <c r="D51" s="1565"/>
      <c r="E51" s="1565"/>
      <c r="F51" s="1565"/>
      <c r="G51" s="1565"/>
      <c r="H51" s="1373"/>
      <c r="I51" s="1373"/>
      <c r="J51" s="1584"/>
      <c r="K51" s="1587"/>
      <c r="L51" s="1526">
        <v>41127</v>
      </c>
      <c r="M51" s="1518" t="s">
        <v>734</v>
      </c>
      <c r="N51" s="1540">
        <v>750000002</v>
      </c>
      <c r="O51" s="1541"/>
      <c r="P51" s="1524" t="s">
        <v>470</v>
      </c>
      <c r="Q51" s="633">
        <v>871092231</v>
      </c>
      <c r="R51" s="1508">
        <v>13</v>
      </c>
    </row>
    <row r="52" spans="1:18" ht="18" customHeight="1">
      <c r="A52" s="1546"/>
      <c r="B52" s="1581"/>
      <c r="C52" s="1565"/>
      <c r="D52" s="1565"/>
      <c r="E52" s="1565"/>
      <c r="F52" s="1565"/>
      <c r="G52" s="1565"/>
      <c r="H52" s="1373"/>
      <c r="I52" s="1373"/>
      <c r="J52" s="1584"/>
      <c r="K52" s="1587"/>
      <c r="L52" s="1527"/>
      <c r="M52" s="1529"/>
      <c r="N52" s="1542"/>
      <c r="O52" s="1543"/>
      <c r="P52" s="1544"/>
      <c r="Q52" s="634">
        <v>0.53</v>
      </c>
      <c r="R52" s="1531"/>
    </row>
    <row r="53" spans="1:18" ht="18" customHeight="1">
      <c r="A53" s="1546"/>
      <c r="B53" s="1581"/>
      <c r="C53" s="1565"/>
      <c r="D53" s="1565"/>
      <c r="E53" s="1565"/>
      <c r="F53" s="1565"/>
      <c r="G53" s="1565"/>
      <c r="H53" s="1373"/>
      <c r="I53" s="1373"/>
      <c r="J53" s="1584"/>
      <c r="K53" s="1587"/>
      <c r="L53" s="1520">
        <v>41162</v>
      </c>
      <c r="M53" s="1509" t="s">
        <v>734</v>
      </c>
      <c r="N53" s="1510">
        <v>17999999972.5</v>
      </c>
      <c r="O53" s="1510"/>
      <c r="P53" s="1511" t="s">
        <v>470</v>
      </c>
      <c r="Q53" s="633">
        <v>317246078</v>
      </c>
      <c r="R53" s="1507">
        <v>14</v>
      </c>
    </row>
    <row r="54" spans="1:18" ht="18" customHeight="1">
      <c r="A54" s="1546"/>
      <c r="B54" s="1581"/>
      <c r="C54" s="1565"/>
      <c r="D54" s="1565"/>
      <c r="E54" s="1565"/>
      <c r="F54" s="1565"/>
      <c r="G54" s="1565"/>
      <c r="H54" s="1373"/>
      <c r="I54" s="1373"/>
      <c r="J54" s="1584"/>
      <c r="K54" s="1587"/>
      <c r="L54" s="1521"/>
      <c r="M54" s="1509"/>
      <c r="N54" s="1510"/>
      <c r="O54" s="1510"/>
      <c r="P54" s="1511"/>
      <c r="Q54" s="635">
        <v>0.215</v>
      </c>
      <c r="R54" s="1507"/>
    </row>
    <row r="55" spans="1:18" ht="18" customHeight="1">
      <c r="A55" s="1546"/>
      <c r="B55" s="1581"/>
      <c r="C55" s="1565"/>
      <c r="D55" s="1565"/>
      <c r="E55" s="1565"/>
      <c r="F55" s="1565"/>
      <c r="G55" s="1565"/>
      <c r="H55" s="1373"/>
      <c r="I55" s="1373"/>
      <c r="J55" s="1584"/>
      <c r="K55" s="1587"/>
      <c r="L55" s="1520">
        <v>41163</v>
      </c>
      <c r="M55" s="1509" t="s">
        <v>734</v>
      </c>
      <c r="N55" s="1510">
        <v>2699999965</v>
      </c>
      <c r="O55" s="1510"/>
      <c r="P55" s="1511" t="s">
        <v>470</v>
      </c>
      <c r="Q55" s="633">
        <v>234169156</v>
      </c>
      <c r="R55" s="1507">
        <v>14</v>
      </c>
    </row>
    <row r="56" spans="1:18" ht="18" customHeight="1">
      <c r="A56" s="1546"/>
      <c r="B56" s="1581"/>
      <c r="C56" s="1565"/>
      <c r="D56" s="1565"/>
      <c r="E56" s="1565"/>
      <c r="F56" s="1565"/>
      <c r="G56" s="1565"/>
      <c r="H56" s="1373"/>
      <c r="I56" s="1373"/>
      <c r="J56" s="1584"/>
      <c r="K56" s="1587"/>
      <c r="L56" s="1528"/>
      <c r="M56" s="1518"/>
      <c r="N56" s="1522"/>
      <c r="O56" s="1522"/>
      <c r="P56" s="1524"/>
      <c r="Q56" s="634">
        <v>0.159</v>
      </c>
      <c r="R56" s="1508"/>
    </row>
    <row r="57" spans="1:18" ht="18" customHeight="1">
      <c r="A57" s="1546"/>
      <c r="B57" s="1581"/>
      <c r="C57" s="1565"/>
      <c r="D57" s="1565"/>
      <c r="E57" s="1565"/>
      <c r="F57" s="1565"/>
      <c r="G57" s="1565"/>
      <c r="H57" s="1373"/>
      <c r="I57" s="1373"/>
      <c r="J57" s="1584"/>
      <c r="K57" s="1587"/>
      <c r="L57" s="1515">
        <v>41257</v>
      </c>
      <c r="M57" s="1518" t="s">
        <v>649</v>
      </c>
      <c r="N57" s="1522">
        <v>7610497570</v>
      </c>
      <c r="O57" s="1522"/>
      <c r="P57" s="1524" t="s">
        <v>470</v>
      </c>
      <c r="Q57" s="633">
        <v>234169156</v>
      </c>
      <c r="R57" s="1508">
        <v>15</v>
      </c>
    </row>
    <row r="58" spans="1:18" ht="18" customHeight="1" thickBot="1">
      <c r="A58" s="1547"/>
      <c r="B58" s="1582"/>
      <c r="C58" s="1566"/>
      <c r="D58" s="1566"/>
      <c r="E58" s="1566"/>
      <c r="F58" s="1566"/>
      <c r="G58" s="1566"/>
      <c r="H58" s="1567"/>
      <c r="I58" s="1567"/>
      <c r="J58" s="1585"/>
      <c r="K58" s="1588"/>
      <c r="L58" s="1517"/>
      <c r="M58" s="1519"/>
      <c r="N58" s="1523"/>
      <c r="O58" s="1523"/>
      <c r="P58" s="1525"/>
      <c r="Q58" s="632">
        <v>0</v>
      </c>
      <c r="R58" s="1512"/>
    </row>
    <row r="59" spans="1:18" ht="18" customHeight="1">
      <c r="A59" s="283"/>
      <c r="B59" s="792"/>
      <c r="C59" s="284"/>
      <c r="D59" s="283"/>
      <c r="E59" s="283"/>
      <c r="F59" s="283"/>
      <c r="G59" s="283"/>
      <c r="H59" s="285"/>
      <c r="I59" s="285"/>
      <c r="J59" s="286"/>
      <c r="K59" s="286"/>
      <c r="L59" s="791"/>
      <c r="M59" s="284"/>
      <c r="N59" s="793"/>
      <c r="O59" s="793"/>
      <c r="P59" s="283"/>
      <c r="Q59" s="287"/>
      <c r="R59" s="288"/>
    </row>
    <row r="60" spans="1:18">
      <c r="A60" s="783" t="s">
        <v>543</v>
      </c>
    </row>
    <row r="61" spans="1:18" ht="14.25" customHeight="1">
      <c r="A61" s="1514" t="s">
        <v>738</v>
      </c>
      <c r="B61" s="1514"/>
      <c r="C61" s="1514"/>
      <c r="D61" s="1514"/>
      <c r="E61" s="1514"/>
      <c r="F61" s="1514"/>
      <c r="G61" s="1514"/>
      <c r="H61" s="1514"/>
      <c r="I61" s="1514"/>
      <c r="J61" s="1514"/>
      <c r="K61" s="1514"/>
      <c r="L61" s="1514"/>
      <c r="M61" s="1514"/>
      <c r="N61" s="1514"/>
      <c r="O61" s="1514"/>
      <c r="P61" s="1514"/>
      <c r="Q61" s="1514"/>
      <c r="R61" s="1514"/>
    </row>
    <row r="62" spans="1:18">
      <c r="A62" s="1514"/>
      <c r="B62" s="1514"/>
      <c r="C62" s="1514"/>
      <c r="D62" s="1514"/>
      <c r="E62" s="1514"/>
      <c r="F62" s="1514"/>
      <c r="G62" s="1514"/>
      <c r="H62" s="1514"/>
      <c r="I62" s="1514"/>
      <c r="J62" s="1514"/>
      <c r="K62" s="1514"/>
      <c r="L62" s="1514"/>
      <c r="M62" s="1514"/>
      <c r="N62" s="1514"/>
      <c r="O62" s="1514"/>
      <c r="P62" s="1514"/>
      <c r="Q62" s="1514"/>
      <c r="R62" s="1514"/>
    </row>
    <row r="63" spans="1:18" ht="14.25" customHeight="1">
      <c r="A63" s="1514" t="s">
        <v>739</v>
      </c>
      <c r="B63" s="1514"/>
      <c r="C63" s="1514"/>
      <c r="D63" s="1514"/>
      <c r="E63" s="1514"/>
      <c r="F63" s="1514"/>
      <c r="G63" s="1514"/>
      <c r="H63" s="1514"/>
      <c r="I63" s="1514"/>
      <c r="J63" s="1514"/>
      <c r="K63" s="1514"/>
      <c r="L63" s="1514"/>
      <c r="M63" s="1514"/>
      <c r="N63" s="1514"/>
      <c r="O63" s="1514"/>
      <c r="P63" s="1514"/>
      <c r="Q63" s="1514"/>
      <c r="R63" s="1514"/>
    </row>
    <row r="64" spans="1:18" ht="14.25" customHeight="1">
      <c r="A64" s="1514" t="s">
        <v>740</v>
      </c>
      <c r="B64" s="1514"/>
      <c r="C64" s="1514"/>
      <c r="D64" s="1514"/>
      <c r="E64" s="1514"/>
      <c r="F64" s="1514"/>
      <c r="G64" s="1514"/>
      <c r="H64" s="1514"/>
      <c r="I64" s="1514"/>
      <c r="J64" s="1514"/>
      <c r="K64" s="1514"/>
      <c r="L64" s="1514"/>
      <c r="M64" s="1514"/>
      <c r="N64" s="1514"/>
      <c r="O64" s="1514"/>
      <c r="P64" s="1514"/>
      <c r="Q64" s="1514"/>
      <c r="R64" s="1514"/>
    </row>
    <row r="65" spans="1:18">
      <c r="A65" s="1514"/>
      <c r="B65" s="1514"/>
      <c r="C65" s="1514"/>
      <c r="D65" s="1514"/>
      <c r="E65" s="1514"/>
      <c r="F65" s="1514"/>
      <c r="G65" s="1514"/>
      <c r="H65" s="1514"/>
      <c r="I65" s="1514"/>
      <c r="J65" s="1514"/>
      <c r="K65" s="1514"/>
      <c r="L65" s="1514"/>
      <c r="M65" s="1514"/>
      <c r="N65" s="1514"/>
      <c r="O65" s="1514"/>
      <c r="P65" s="1514"/>
      <c r="Q65" s="1514"/>
      <c r="R65" s="1514"/>
    </row>
    <row r="66" spans="1:18">
      <c r="A66" s="1514" t="s">
        <v>741</v>
      </c>
      <c r="B66" s="1514"/>
      <c r="C66" s="1514"/>
      <c r="D66" s="1514"/>
      <c r="E66" s="1514"/>
      <c r="F66" s="1514"/>
      <c r="G66" s="1514"/>
      <c r="H66" s="1514"/>
      <c r="I66" s="1514"/>
      <c r="J66" s="1514"/>
      <c r="K66" s="1514"/>
      <c r="L66" s="1514"/>
      <c r="M66" s="1514"/>
      <c r="N66" s="1514"/>
      <c r="O66" s="1514"/>
      <c r="P66" s="1514"/>
      <c r="Q66" s="1514"/>
      <c r="R66" s="1514"/>
    </row>
    <row r="67" spans="1:18">
      <c r="A67" s="1514" t="s">
        <v>742</v>
      </c>
      <c r="B67" s="1514"/>
      <c r="C67" s="1514"/>
      <c r="D67" s="1514"/>
      <c r="E67" s="1514"/>
      <c r="F67" s="1514"/>
      <c r="G67" s="1514"/>
      <c r="H67" s="1514"/>
      <c r="I67" s="1514"/>
      <c r="J67" s="1514"/>
      <c r="K67" s="1514"/>
      <c r="L67" s="1514"/>
      <c r="M67" s="1514"/>
      <c r="N67" s="1514"/>
      <c r="O67" s="1514"/>
      <c r="P67" s="1514"/>
      <c r="Q67" s="1514"/>
      <c r="R67" s="1514"/>
    </row>
    <row r="68" spans="1:18">
      <c r="A68" s="1513" t="s">
        <v>743</v>
      </c>
      <c r="B68" s="1513"/>
      <c r="C68" s="1513"/>
      <c r="D68" s="1513"/>
      <c r="E68" s="1513"/>
      <c r="F68" s="1513"/>
      <c r="G68" s="1513"/>
      <c r="H68" s="1513"/>
      <c r="I68" s="1513"/>
      <c r="J68" s="1513"/>
      <c r="K68" s="1513"/>
      <c r="L68" s="1513"/>
      <c r="M68" s="1513"/>
      <c r="N68" s="1513"/>
      <c r="O68" s="1513"/>
      <c r="P68" s="1513"/>
      <c r="Q68" s="1513"/>
      <c r="R68" s="1513"/>
    </row>
    <row r="69" spans="1:18">
      <c r="A69" s="1513" t="s">
        <v>744</v>
      </c>
      <c r="B69" s="1513"/>
      <c r="C69" s="1513"/>
      <c r="D69" s="1513"/>
      <c r="E69" s="1513"/>
      <c r="F69" s="1513"/>
      <c r="G69" s="1513"/>
      <c r="H69" s="1513"/>
      <c r="I69" s="1513"/>
      <c r="J69" s="1513"/>
      <c r="K69" s="1513"/>
      <c r="L69" s="1513"/>
      <c r="M69" s="1513"/>
      <c r="N69" s="1513"/>
      <c r="O69" s="1513"/>
      <c r="P69" s="1513"/>
      <c r="Q69" s="1513"/>
      <c r="R69" s="1513"/>
    </row>
    <row r="70" spans="1:18" ht="14.25" customHeight="1">
      <c r="A70" s="1192" t="s">
        <v>745</v>
      </c>
      <c r="B70" s="1192"/>
      <c r="C70" s="1192"/>
      <c r="D70" s="1192"/>
      <c r="E70" s="1192"/>
      <c r="F70" s="1192"/>
      <c r="G70" s="1192"/>
      <c r="H70" s="1192"/>
      <c r="I70" s="1192"/>
      <c r="J70" s="1192"/>
      <c r="K70" s="1192"/>
      <c r="L70" s="1192"/>
      <c r="M70" s="1192"/>
      <c r="N70" s="1192"/>
      <c r="O70" s="1192"/>
      <c r="P70" s="1192"/>
      <c r="Q70" s="1192"/>
      <c r="R70" s="1192"/>
    </row>
    <row r="71" spans="1:18" ht="14.25" customHeight="1">
      <c r="A71" s="1513" t="s">
        <v>746</v>
      </c>
      <c r="B71" s="1513"/>
      <c r="C71" s="1513"/>
      <c r="D71" s="1513"/>
      <c r="E71" s="1513"/>
      <c r="F71" s="1513"/>
      <c r="G71" s="1513"/>
      <c r="H71" s="1513"/>
      <c r="I71" s="1513"/>
      <c r="J71" s="1513"/>
      <c r="K71" s="1513"/>
      <c r="L71" s="1513"/>
      <c r="M71" s="1513"/>
      <c r="N71" s="1513"/>
      <c r="O71" s="1513"/>
      <c r="P71" s="1513"/>
      <c r="Q71" s="1513"/>
      <c r="R71" s="1513"/>
    </row>
    <row r="72" spans="1:18" ht="15" customHeight="1">
      <c r="A72" s="1513" t="s">
        <v>747</v>
      </c>
      <c r="B72" s="1513"/>
      <c r="C72" s="1513"/>
      <c r="D72" s="1513"/>
      <c r="E72" s="1513"/>
      <c r="F72" s="1513"/>
      <c r="G72" s="1513"/>
      <c r="H72" s="1513"/>
      <c r="I72" s="1513"/>
      <c r="J72" s="1513"/>
      <c r="K72" s="1513"/>
      <c r="L72" s="1513"/>
      <c r="M72" s="1513"/>
      <c r="N72" s="1513"/>
      <c r="O72" s="1513"/>
      <c r="P72" s="1513"/>
      <c r="Q72" s="1513"/>
      <c r="R72" s="1513"/>
    </row>
    <row r="73" spans="1:18" ht="15" customHeight="1">
      <c r="A73" s="1513" t="s">
        <v>748</v>
      </c>
      <c r="B73" s="1513"/>
      <c r="C73" s="1513"/>
      <c r="D73" s="1513"/>
      <c r="E73" s="1513"/>
      <c r="F73" s="1513"/>
      <c r="G73" s="1513"/>
      <c r="H73" s="1513"/>
      <c r="I73" s="1513"/>
      <c r="J73" s="1513"/>
      <c r="K73" s="1513"/>
      <c r="L73" s="1513"/>
      <c r="M73" s="1513"/>
      <c r="N73" s="1513"/>
      <c r="O73" s="1513"/>
      <c r="P73" s="1513"/>
      <c r="Q73" s="1513"/>
      <c r="R73" s="1513"/>
    </row>
    <row r="74" spans="1:18">
      <c r="A74" s="1185" t="s">
        <v>749</v>
      </c>
      <c r="B74" s="1185"/>
      <c r="C74" s="1185"/>
      <c r="D74" s="1185"/>
      <c r="E74" s="1185"/>
      <c r="F74" s="1185"/>
      <c r="G74" s="1185"/>
      <c r="H74" s="1185"/>
      <c r="I74" s="1185"/>
      <c r="J74" s="1185"/>
      <c r="K74" s="1185"/>
      <c r="L74" s="1185"/>
      <c r="M74" s="1185"/>
      <c r="N74" s="1185"/>
      <c r="O74" s="1185"/>
      <c r="P74" s="1185"/>
      <c r="Q74" s="1185"/>
      <c r="R74" s="1185"/>
    </row>
    <row r="77" spans="1:18">
      <c r="Q77" s="289"/>
    </row>
    <row r="78" spans="1:18">
      <c r="P78" s="290"/>
    </row>
    <row r="80" spans="1:18">
      <c r="P80" s="291"/>
    </row>
    <row r="81" spans="16:16">
      <c r="P81" s="292"/>
    </row>
    <row r="82" spans="16:16">
      <c r="P82" s="292"/>
    </row>
    <row r="83" spans="16:16">
      <c r="P83" s="292"/>
    </row>
    <row r="84" spans="16:16">
      <c r="P84" s="292"/>
    </row>
    <row r="85" spans="16:16">
      <c r="P85" s="292"/>
    </row>
    <row r="86" spans="16:16">
      <c r="P86" s="291"/>
    </row>
    <row r="87" spans="16:16">
      <c r="P87" s="293"/>
    </row>
    <row r="88" spans="16:16">
      <c r="P88" s="292"/>
    </row>
    <row r="89" spans="16:16">
      <c r="P89" s="292"/>
    </row>
    <row r="90" spans="16:16">
      <c r="P90" s="292"/>
    </row>
    <row r="91" spans="16:16">
      <c r="P91" s="291"/>
    </row>
    <row r="774" spans="6:6" ht="42">
      <c r="F774" s="789" t="s">
        <v>625</v>
      </c>
    </row>
  </sheetData>
  <mergeCells count="145">
    <mergeCell ref="J5:K5"/>
    <mergeCell ref="N5:O5"/>
    <mergeCell ref="N11:O11"/>
    <mergeCell ref="I6:I7"/>
    <mergeCell ref="J6:J7"/>
    <mergeCell ref="A1:Q1"/>
    <mergeCell ref="A2:Q2"/>
    <mergeCell ref="A4:A5"/>
    <mergeCell ref="B4:B5"/>
    <mergeCell ref="F4:K4"/>
    <mergeCell ref="L4:Q4"/>
    <mergeCell ref="G5:H5"/>
    <mergeCell ref="G6:H7"/>
    <mergeCell ref="K6:K7"/>
    <mergeCell ref="L7:Q8"/>
    <mergeCell ref="G8:H8"/>
    <mergeCell ref="M9:Q9"/>
    <mergeCell ref="N10:O10"/>
    <mergeCell ref="A6:A7"/>
    <mergeCell ref="B6:B7"/>
    <mergeCell ref="C6:C7"/>
    <mergeCell ref="D6:D7"/>
    <mergeCell ref="E6:E7"/>
    <mergeCell ref="F6:F7"/>
    <mergeCell ref="R28:R37"/>
    <mergeCell ref="N12:O12"/>
    <mergeCell ref="O14:P14"/>
    <mergeCell ref="A17:Q18"/>
    <mergeCell ref="N28:O28"/>
    <mergeCell ref="N37:O37"/>
    <mergeCell ref="L25:R25"/>
    <mergeCell ref="D26:E26"/>
    <mergeCell ref="F26:G26"/>
    <mergeCell ref="H26:I26"/>
    <mergeCell ref="J26:K26"/>
    <mergeCell ref="N26:O26"/>
    <mergeCell ref="Q26:R26"/>
    <mergeCell ref="D28:E40"/>
    <mergeCell ref="N33:O33"/>
    <mergeCell ref="N34:O34"/>
    <mergeCell ref="N35:O35"/>
    <mergeCell ref="N36:O36"/>
    <mergeCell ref="N27:O27"/>
    <mergeCell ref="Q28:Q37"/>
    <mergeCell ref="N29:O29"/>
    <mergeCell ref="N30:O30"/>
    <mergeCell ref="N31:O31"/>
    <mergeCell ref="N32:O32"/>
    <mergeCell ref="A19:Q19"/>
    <mergeCell ref="A20:Q21"/>
    <mergeCell ref="A23:Q23"/>
    <mergeCell ref="A25:G25"/>
    <mergeCell ref="H25:K25"/>
    <mergeCell ref="H27:I27"/>
    <mergeCell ref="F28:G40"/>
    <mergeCell ref="H28:I37"/>
    <mergeCell ref="J28:J37"/>
    <mergeCell ref="K28:K37"/>
    <mergeCell ref="Q38:Q40"/>
    <mergeCell ref="A42:A49"/>
    <mergeCell ref="B42:B49"/>
    <mergeCell ref="C42:C49"/>
    <mergeCell ref="D42:E49"/>
    <mergeCell ref="J43:J49"/>
    <mergeCell ref="K43:K49"/>
    <mergeCell ref="A27:A41"/>
    <mergeCell ref="B27:B41"/>
    <mergeCell ref="C27:C41"/>
    <mergeCell ref="D41:E41"/>
    <mergeCell ref="F41:G58"/>
    <mergeCell ref="H41:I58"/>
    <mergeCell ref="A50:A58"/>
    <mergeCell ref="H38:I40"/>
    <mergeCell ref="D27:E27"/>
    <mergeCell ref="F27:G27"/>
    <mergeCell ref="J41:J42"/>
    <mergeCell ref="K41:K42"/>
    <mergeCell ref="B50:B58"/>
    <mergeCell ref="C50:C58"/>
    <mergeCell ref="D50:E58"/>
    <mergeCell ref="J50:J58"/>
    <mergeCell ref="K50:K58"/>
    <mergeCell ref="R38:R40"/>
    <mergeCell ref="N39:O39"/>
    <mergeCell ref="N40:O40"/>
    <mergeCell ref="J38:J40"/>
    <mergeCell ref="R41:R42"/>
    <mergeCell ref="K38:K40"/>
    <mergeCell ref="N38:O38"/>
    <mergeCell ref="N51:O52"/>
    <mergeCell ref="P51:P52"/>
    <mergeCell ref="L41:L42"/>
    <mergeCell ref="M41:M42"/>
    <mergeCell ref="N41:O42"/>
    <mergeCell ref="P41:P42"/>
    <mergeCell ref="N47:O48"/>
    <mergeCell ref="P43:P44"/>
    <mergeCell ref="R51:R52"/>
    <mergeCell ref="R47:R48"/>
    <mergeCell ref="L49:L50"/>
    <mergeCell ref="M49:M50"/>
    <mergeCell ref="N49:O50"/>
    <mergeCell ref="P49:P50"/>
    <mergeCell ref="R49:R50"/>
    <mergeCell ref="L47:L48"/>
    <mergeCell ref="M47:M48"/>
    <mergeCell ref="P47:P48"/>
    <mergeCell ref="L57:L58"/>
    <mergeCell ref="M57:M58"/>
    <mergeCell ref="L53:L54"/>
    <mergeCell ref="M55:M56"/>
    <mergeCell ref="N55:O56"/>
    <mergeCell ref="N57:O58"/>
    <mergeCell ref="P57:P58"/>
    <mergeCell ref="P55:P56"/>
    <mergeCell ref="L51:L52"/>
    <mergeCell ref="L55:L56"/>
    <mergeCell ref="M51:M52"/>
    <mergeCell ref="R43:R44"/>
    <mergeCell ref="L45:L46"/>
    <mergeCell ref="M45:M46"/>
    <mergeCell ref="N45:O46"/>
    <mergeCell ref="P45:P46"/>
    <mergeCell ref="R45:R46"/>
    <mergeCell ref="L43:L44"/>
    <mergeCell ref="M43:M44"/>
    <mergeCell ref="N43:O44"/>
    <mergeCell ref="R55:R56"/>
    <mergeCell ref="M53:M54"/>
    <mergeCell ref="N53:O54"/>
    <mergeCell ref="P53:P54"/>
    <mergeCell ref="R53:R54"/>
    <mergeCell ref="R57:R58"/>
    <mergeCell ref="A73:R73"/>
    <mergeCell ref="A74:R74"/>
    <mergeCell ref="A61:R62"/>
    <mergeCell ref="A63:R63"/>
    <mergeCell ref="A64:R65"/>
    <mergeCell ref="A66:R66"/>
    <mergeCell ref="A67:R67"/>
    <mergeCell ref="A68:R68"/>
    <mergeCell ref="A72:R72"/>
    <mergeCell ref="A69:R69"/>
    <mergeCell ref="A70:R70"/>
    <mergeCell ref="A71:R71"/>
  </mergeCells>
  <printOptions horizontalCentered="1"/>
  <pageMargins left="0.2" right="0.2" top="0.35" bottom="0.5" header="0.3" footer="0.3"/>
  <pageSetup paperSize="5" scale="49" fitToWidth="0" fitToHeight="0" orientation="landscape" r:id="rId1"/>
  <rowBreaks count="1" manualBreakCount="1">
    <brk id="60"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3">
    <pageSetUpPr fitToPage="1"/>
  </sheetPr>
  <dimension ref="A1:S765"/>
  <sheetViews>
    <sheetView view="pageBreakPreview" zoomScale="85" zoomScaleSheetLayoutView="85" workbookViewId="0">
      <selection activeCell="A2" sqref="A2:X2"/>
    </sheetView>
  </sheetViews>
  <sheetFormatPr defaultColWidth="9.1796875" defaultRowHeight="14"/>
  <cols>
    <col min="1" max="1" width="14.1796875" style="492" bestFit="1" customWidth="1"/>
    <col min="2" max="2" width="18.453125" style="492" bestFit="1" customWidth="1"/>
    <col min="3" max="3" width="28.26953125" style="492" bestFit="1" customWidth="1"/>
    <col min="4" max="4" width="18.1796875" style="492" bestFit="1" customWidth="1"/>
    <col min="5" max="5" width="6.26953125" style="492" customWidth="1"/>
    <col min="6" max="6" width="13.7265625" style="499" customWidth="1"/>
    <col min="7" max="7" width="32.453125" style="492" customWidth="1"/>
    <col min="8" max="8" width="31" style="492" customWidth="1"/>
    <col min="9" max="9" width="22.453125" style="145" customWidth="1"/>
    <col min="10" max="10" width="2" style="145" customWidth="1"/>
    <col min="11" max="11" width="20" style="492" customWidth="1"/>
    <col min="12" max="12" width="2.1796875" style="492" bestFit="1" customWidth="1"/>
    <col min="13" max="13" width="18.81640625" style="492" bestFit="1" customWidth="1"/>
    <col min="14" max="14" width="26.453125" style="492" bestFit="1" customWidth="1"/>
    <col min="15" max="15" width="13.26953125" style="492" customWidth="1"/>
    <col min="16" max="16" width="28.453125" style="492" bestFit="1" customWidth="1"/>
    <col min="17" max="17" width="18.81640625" style="492" bestFit="1" customWidth="1"/>
    <col min="18" max="18" width="13.1796875" style="492" customWidth="1"/>
    <col min="19" max="19" width="18.453125" style="492" bestFit="1" customWidth="1"/>
    <col min="20" max="16384" width="9.1796875" style="492"/>
  </cols>
  <sheetData>
    <row r="1" spans="1:19" ht="18" customHeight="1">
      <c r="A1" s="1679" t="s">
        <v>750</v>
      </c>
      <c r="B1" s="1679"/>
      <c r="C1" s="1679"/>
      <c r="D1" s="1679"/>
      <c r="E1" s="1679"/>
      <c r="F1" s="1679"/>
      <c r="G1" s="1679"/>
      <c r="H1" s="1679"/>
      <c r="I1" s="1679"/>
      <c r="J1" s="1679"/>
      <c r="K1" s="1679"/>
      <c r="L1" s="1679"/>
      <c r="M1" s="1679"/>
      <c r="N1" s="1679"/>
      <c r="O1" s="1679"/>
      <c r="P1" s="502"/>
      <c r="Q1" s="294"/>
      <c r="R1" s="294"/>
      <c r="S1" s="294"/>
    </row>
    <row r="2" spans="1:19" ht="18" customHeight="1">
      <c r="A2" s="1679" t="s">
        <v>751</v>
      </c>
      <c r="B2" s="1679"/>
      <c r="C2" s="1679"/>
      <c r="D2" s="1679"/>
      <c r="E2" s="1679"/>
      <c r="F2" s="1679"/>
      <c r="G2" s="1679"/>
      <c r="H2" s="1679"/>
      <c r="I2" s="1679"/>
      <c r="J2" s="1679"/>
      <c r="K2" s="1679"/>
      <c r="L2" s="1679"/>
      <c r="M2" s="1679"/>
      <c r="N2" s="1679"/>
      <c r="O2" s="1679"/>
      <c r="P2" s="502"/>
      <c r="Q2" s="294"/>
      <c r="R2" s="294"/>
      <c r="S2" s="294"/>
    </row>
    <row r="3" spans="1:19" ht="14.5" thickBot="1">
      <c r="B3" s="295"/>
      <c r="C3" s="295"/>
      <c r="D3" s="295"/>
      <c r="E3" s="295"/>
      <c r="F3" s="296"/>
      <c r="G3" s="295"/>
      <c r="H3" s="295"/>
      <c r="I3" s="297"/>
      <c r="J3" s="297"/>
    </row>
    <row r="4" spans="1:19" ht="16">
      <c r="A4" s="1414" t="s">
        <v>0</v>
      </c>
      <c r="B4" s="1416" t="s">
        <v>1</v>
      </c>
      <c r="C4" s="1418" t="s">
        <v>453</v>
      </c>
      <c r="D4" s="1419"/>
      <c r="E4" s="1420"/>
      <c r="F4" s="1416" t="s">
        <v>452</v>
      </c>
      <c r="G4" s="1682" t="s">
        <v>598</v>
      </c>
      <c r="H4" s="1421" t="s">
        <v>599</v>
      </c>
      <c r="I4" s="1685" t="s">
        <v>455</v>
      </c>
      <c r="J4" s="1686"/>
      <c r="K4" s="1599" t="s">
        <v>752</v>
      </c>
      <c r="L4" s="1419"/>
      <c r="M4" s="1599"/>
      <c r="N4" s="1675" t="s">
        <v>753</v>
      </c>
      <c r="O4" s="1420" t="s">
        <v>754</v>
      </c>
      <c r="P4" s="1419"/>
      <c r="Q4" s="1600"/>
    </row>
    <row r="5" spans="1:19">
      <c r="A5" s="1680"/>
      <c r="B5" s="1681"/>
      <c r="C5" s="298" t="s">
        <v>602</v>
      </c>
      <c r="D5" s="298" t="s">
        <v>296</v>
      </c>
      <c r="E5" s="298" t="s">
        <v>297</v>
      </c>
      <c r="F5" s="1681"/>
      <c r="G5" s="1683"/>
      <c r="H5" s="1684"/>
      <c r="I5" s="1687"/>
      <c r="J5" s="1688"/>
      <c r="K5" s="1677" t="s">
        <v>1</v>
      </c>
      <c r="L5" s="1678"/>
      <c r="M5" s="665" t="s">
        <v>301</v>
      </c>
      <c r="N5" s="1676"/>
      <c r="O5" s="664" t="s">
        <v>1</v>
      </c>
      <c r="P5" s="664" t="s">
        <v>459</v>
      </c>
      <c r="Q5" s="663" t="s">
        <v>301</v>
      </c>
    </row>
    <row r="6" spans="1:19" ht="16.5" customHeight="1">
      <c r="A6" s="1659">
        <v>1</v>
      </c>
      <c r="B6" s="1299">
        <v>39875</v>
      </c>
      <c r="C6" s="1250" t="s">
        <v>755</v>
      </c>
      <c r="D6" s="1564" t="s">
        <v>607</v>
      </c>
      <c r="E6" s="1564" t="s">
        <v>289</v>
      </c>
      <c r="F6" s="1250" t="s">
        <v>466</v>
      </c>
      <c r="G6" s="1250" t="s">
        <v>492</v>
      </c>
      <c r="H6" s="1239">
        <v>20000000000</v>
      </c>
      <c r="I6" s="1652" t="s">
        <v>470</v>
      </c>
      <c r="J6" s="1652"/>
      <c r="K6" s="662">
        <v>40378</v>
      </c>
      <c r="L6" s="661">
        <v>2</v>
      </c>
      <c r="M6" s="594">
        <v>4300000000</v>
      </c>
      <c r="N6" s="1655">
        <v>100000000</v>
      </c>
      <c r="O6" s="1658">
        <v>41311</v>
      </c>
      <c r="P6" s="1658" t="s">
        <v>756</v>
      </c>
      <c r="Q6" s="1663">
        <v>100000000</v>
      </c>
    </row>
    <row r="7" spans="1:19" ht="16.5" customHeight="1">
      <c r="A7" s="1660"/>
      <c r="B7" s="1383"/>
      <c r="C7" s="1357"/>
      <c r="D7" s="1565"/>
      <c r="E7" s="1565"/>
      <c r="F7" s="1357"/>
      <c r="G7" s="1357"/>
      <c r="H7" s="1240"/>
      <c r="I7" s="1653"/>
      <c r="J7" s="1653"/>
      <c r="K7" s="1520">
        <v>41088</v>
      </c>
      <c r="L7" s="1664">
        <v>3</v>
      </c>
      <c r="M7" s="1665">
        <v>1400000000</v>
      </c>
      <c r="N7" s="1656"/>
      <c r="O7" s="1658"/>
      <c r="P7" s="1658"/>
      <c r="Q7" s="1663"/>
    </row>
    <row r="8" spans="1:19" ht="14.25" customHeight="1">
      <c r="A8" s="1660"/>
      <c r="B8" s="1383"/>
      <c r="C8" s="1357"/>
      <c r="D8" s="1565"/>
      <c r="E8" s="1565"/>
      <c r="F8" s="1357"/>
      <c r="G8" s="1357"/>
      <c r="H8" s="1240"/>
      <c r="I8" s="1653"/>
      <c r="J8" s="1653"/>
      <c r="K8" s="1520"/>
      <c r="L8" s="1664"/>
      <c r="M8" s="1665"/>
      <c r="N8" s="1656"/>
      <c r="O8" s="555">
        <v>41311</v>
      </c>
      <c r="P8" s="603" t="s">
        <v>757</v>
      </c>
      <c r="Q8" s="660">
        <v>212829609.62</v>
      </c>
    </row>
    <row r="9" spans="1:19" ht="14.25" customHeight="1">
      <c r="A9" s="1660"/>
      <c r="B9" s="1383"/>
      <c r="C9" s="1357"/>
      <c r="D9" s="1565"/>
      <c r="E9" s="1565"/>
      <c r="F9" s="1357"/>
      <c r="G9" s="1357"/>
      <c r="H9" s="1240"/>
      <c r="I9" s="1653"/>
      <c r="J9" s="1653"/>
      <c r="K9" s="1666">
        <v>41289</v>
      </c>
      <c r="L9" s="1669">
        <v>4</v>
      </c>
      <c r="M9" s="1672">
        <v>100000000</v>
      </c>
      <c r="N9" s="1656"/>
      <c r="O9" s="555">
        <v>41339</v>
      </c>
      <c r="P9" s="603" t="s">
        <v>757</v>
      </c>
      <c r="Q9" s="660">
        <v>97594053.450000003</v>
      </c>
    </row>
    <row r="10" spans="1:19" ht="15" customHeight="1">
      <c r="A10" s="1660"/>
      <c r="B10" s="1383"/>
      <c r="C10" s="1357"/>
      <c r="D10" s="1565"/>
      <c r="E10" s="1565"/>
      <c r="F10" s="1357"/>
      <c r="G10" s="1357"/>
      <c r="H10" s="1240"/>
      <c r="I10" s="1653"/>
      <c r="J10" s="1653"/>
      <c r="K10" s="1667"/>
      <c r="L10" s="1670"/>
      <c r="M10" s="1673"/>
      <c r="N10" s="1656"/>
      <c r="O10" s="494">
        <v>41368</v>
      </c>
      <c r="P10" s="658" t="s">
        <v>757</v>
      </c>
      <c r="Q10" s="299">
        <v>6069968.46</v>
      </c>
    </row>
    <row r="11" spans="1:19" ht="15" customHeight="1">
      <c r="A11" s="1660"/>
      <c r="B11" s="1383"/>
      <c r="C11" s="1357"/>
      <c r="D11" s="1565"/>
      <c r="E11" s="1565"/>
      <c r="F11" s="1357"/>
      <c r="G11" s="1357"/>
      <c r="H11" s="1240"/>
      <c r="I11" s="1653"/>
      <c r="J11" s="1653"/>
      <c r="K11" s="1667"/>
      <c r="L11" s="1670"/>
      <c r="M11" s="1673"/>
      <c r="N11" s="1656"/>
      <c r="O11" s="555">
        <v>41400</v>
      </c>
      <c r="P11" s="603" t="s">
        <v>757</v>
      </c>
      <c r="Q11" s="660">
        <v>4419258.7300000004</v>
      </c>
    </row>
    <row r="12" spans="1:19" ht="15" customHeight="1">
      <c r="A12" s="1660"/>
      <c r="B12" s="1383"/>
      <c r="C12" s="1357"/>
      <c r="D12" s="1565"/>
      <c r="E12" s="1565"/>
      <c r="F12" s="1357"/>
      <c r="G12" s="1357"/>
      <c r="H12" s="1240"/>
      <c r="I12" s="1653"/>
      <c r="J12" s="1653"/>
      <c r="K12" s="1667"/>
      <c r="L12" s="1670"/>
      <c r="M12" s="1673"/>
      <c r="N12" s="1656"/>
      <c r="O12" s="555">
        <v>41431</v>
      </c>
      <c r="P12" s="603" t="s">
        <v>757</v>
      </c>
      <c r="Q12" s="660">
        <v>96496771.870000005</v>
      </c>
    </row>
    <row r="13" spans="1:19" ht="15" customHeight="1">
      <c r="A13" s="1660"/>
      <c r="B13" s="1383"/>
      <c r="C13" s="1357"/>
      <c r="D13" s="1565"/>
      <c r="E13" s="1565"/>
      <c r="F13" s="1357"/>
      <c r="G13" s="1357"/>
      <c r="H13" s="1240"/>
      <c r="I13" s="1653"/>
      <c r="J13" s="1653"/>
      <c r="K13" s="1667"/>
      <c r="L13" s="1670"/>
      <c r="M13" s="1673"/>
      <c r="N13" s="1656"/>
      <c r="O13" s="555">
        <v>41460</v>
      </c>
      <c r="P13" s="603" t="s">
        <v>757</v>
      </c>
      <c r="Q13" s="660">
        <v>11799669.859999999</v>
      </c>
    </row>
    <row r="14" spans="1:19" ht="15" customHeight="1">
      <c r="A14" s="1660"/>
      <c r="B14" s="1383"/>
      <c r="C14" s="1357"/>
      <c r="D14" s="1565"/>
      <c r="E14" s="1565"/>
      <c r="F14" s="1357"/>
      <c r="G14" s="1357"/>
      <c r="H14" s="1240"/>
      <c r="I14" s="1653"/>
      <c r="J14" s="1653"/>
      <c r="K14" s="1667"/>
      <c r="L14" s="1670"/>
      <c r="M14" s="1673"/>
      <c r="N14" s="1656"/>
      <c r="O14" s="555">
        <v>41492</v>
      </c>
      <c r="P14" s="603" t="s">
        <v>757</v>
      </c>
      <c r="Q14" s="659">
        <v>66072964.93</v>
      </c>
    </row>
    <row r="15" spans="1:19" ht="15" customHeight="1">
      <c r="A15" s="1660"/>
      <c r="B15" s="1383"/>
      <c r="C15" s="1357"/>
      <c r="D15" s="1565"/>
      <c r="E15" s="1565"/>
      <c r="F15" s="1357"/>
      <c r="G15" s="1357"/>
      <c r="H15" s="1240"/>
      <c r="I15" s="1653"/>
      <c r="J15" s="1653"/>
      <c r="K15" s="1667"/>
      <c r="L15" s="1670"/>
      <c r="M15" s="1673"/>
      <c r="N15" s="1656"/>
      <c r="O15" s="494">
        <v>41523</v>
      </c>
      <c r="P15" s="495" t="s">
        <v>757</v>
      </c>
      <c r="Q15" s="299">
        <v>74797684.469999999</v>
      </c>
    </row>
    <row r="16" spans="1:19" ht="15" customHeight="1">
      <c r="A16" s="1660"/>
      <c r="B16" s="1383"/>
      <c r="C16" s="1357"/>
      <c r="D16" s="1565"/>
      <c r="E16" s="1565"/>
      <c r="F16" s="1357"/>
      <c r="G16" s="1357"/>
      <c r="H16" s="1240"/>
      <c r="I16" s="1653"/>
      <c r="J16" s="1653"/>
      <c r="K16" s="1667"/>
      <c r="L16" s="1670"/>
      <c r="M16" s="1673"/>
      <c r="N16" s="1656"/>
      <c r="O16" s="555">
        <v>41551</v>
      </c>
      <c r="P16" s="603" t="s">
        <v>757</v>
      </c>
      <c r="Q16" s="659">
        <v>1114074.03</v>
      </c>
    </row>
    <row r="17" spans="1:17" ht="15" customHeight="1">
      <c r="A17" s="1660"/>
      <c r="B17" s="1383"/>
      <c r="C17" s="1357"/>
      <c r="D17" s="1565"/>
      <c r="E17" s="1565"/>
      <c r="F17" s="1357"/>
      <c r="G17" s="1357"/>
      <c r="H17" s="1240"/>
      <c r="I17" s="1653"/>
      <c r="J17" s="1653"/>
      <c r="K17" s="1667"/>
      <c r="L17" s="1670"/>
      <c r="M17" s="1673"/>
      <c r="N17" s="1656"/>
      <c r="O17" s="555">
        <v>41584</v>
      </c>
      <c r="P17" s="603" t="s">
        <v>757</v>
      </c>
      <c r="Q17" s="659">
        <v>933181.49</v>
      </c>
    </row>
    <row r="18" spans="1:17" ht="15" customHeight="1">
      <c r="A18" s="1660"/>
      <c r="B18" s="1383"/>
      <c r="C18" s="1357"/>
      <c r="D18" s="1565"/>
      <c r="E18" s="1565"/>
      <c r="F18" s="1357"/>
      <c r="G18" s="1357"/>
      <c r="H18" s="1240"/>
      <c r="I18" s="1653"/>
      <c r="J18" s="1653"/>
      <c r="K18" s="1667"/>
      <c r="L18" s="1670"/>
      <c r="M18" s="1673"/>
      <c r="N18" s="1656"/>
      <c r="O18" s="578">
        <v>41613</v>
      </c>
      <c r="P18" s="658" t="s">
        <v>757</v>
      </c>
      <c r="Q18" s="657">
        <v>1102423.75</v>
      </c>
    </row>
    <row r="19" spans="1:17" ht="15" customHeight="1">
      <c r="A19" s="1660"/>
      <c r="B19" s="1383"/>
      <c r="C19" s="1357"/>
      <c r="D19" s="1565"/>
      <c r="E19" s="1565"/>
      <c r="F19" s="1357"/>
      <c r="G19" s="1357"/>
      <c r="H19" s="1240"/>
      <c r="I19" s="1653"/>
      <c r="J19" s="1653"/>
      <c r="K19" s="1667"/>
      <c r="L19" s="1670"/>
      <c r="M19" s="1673"/>
      <c r="N19" s="1656"/>
      <c r="O19" s="578">
        <v>41646</v>
      </c>
      <c r="P19" s="658" t="s">
        <v>757</v>
      </c>
      <c r="Q19" s="657">
        <v>1026568.7</v>
      </c>
    </row>
    <row r="20" spans="1:17" ht="15" customHeight="1">
      <c r="A20" s="1660"/>
      <c r="B20" s="1383"/>
      <c r="C20" s="1357"/>
      <c r="D20" s="1565"/>
      <c r="E20" s="1565"/>
      <c r="F20" s="1357"/>
      <c r="G20" s="1357"/>
      <c r="H20" s="1240"/>
      <c r="I20" s="1653"/>
      <c r="J20" s="1653"/>
      <c r="K20" s="1667"/>
      <c r="L20" s="1670"/>
      <c r="M20" s="1673"/>
      <c r="N20" s="1656"/>
      <c r="O20" s="578">
        <v>41676</v>
      </c>
      <c r="P20" s="658" t="s">
        <v>757</v>
      </c>
      <c r="Q20" s="657">
        <v>1107573.72</v>
      </c>
    </row>
    <row r="21" spans="1:17" ht="15" customHeight="1">
      <c r="A21" s="1660"/>
      <c r="B21" s="1383"/>
      <c r="C21" s="1357"/>
      <c r="D21" s="1565"/>
      <c r="E21" s="1565"/>
      <c r="F21" s="1357"/>
      <c r="G21" s="1357"/>
      <c r="H21" s="1240"/>
      <c r="I21" s="1653"/>
      <c r="J21" s="1653"/>
      <c r="K21" s="1667"/>
      <c r="L21" s="1670"/>
      <c r="M21" s="1673"/>
      <c r="N21" s="1656"/>
      <c r="O21" s="578">
        <v>41704</v>
      </c>
      <c r="P21" s="658" t="s">
        <v>757</v>
      </c>
      <c r="Q21" s="657">
        <v>1225983.02</v>
      </c>
    </row>
    <row r="22" spans="1:17" ht="15" customHeight="1">
      <c r="A22" s="1660"/>
      <c r="B22" s="1383"/>
      <c r="C22" s="1357"/>
      <c r="D22" s="1565"/>
      <c r="E22" s="1565"/>
      <c r="F22" s="1357"/>
      <c r="G22" s="1357"/>
      <c r="H22" s="1240"/>
      <c r="I22" s="1653"/>
      <c r="J22" s="1653"/>
      <c r="K22" s="1667"/>
      <c r="L22" s="1670"/>
      <c r="M22" s="1673"/>
      <c r="N22" s="1656"/>
      <c r="O22" s="578">
        <v>41733</v>
      </c>
      <c r="P22" s="658" t="s">
        <v>757</v>
      </c>
      <c r="Q22" s="657">
        <v>11597601.92</v>
      </c>
    </row>
    <row r="23" spans="1:17" ht="15" customHeight="1">
      <c r="A23" s="1660"/>
      <c r="B23" s="1383"/>
      <c r="C23" s="1357"/>
      <c r="D23" s="1565"/>
      <c r="E23" s="1565"/>
      <c r="F23" s="1357"/>
      <c r="G23" s="1357"/>
      <c r="H23" s="1240"/>
      <c r="I23" s="1653"/>
      <c r="J23" s="1653"/>
      <c r="K23" s="1667"/>
      <c r="L23" s="1670"/>
      <c r="M23" s="1673"/>
      <c r="N23" s="1656"/>
      <c r="O23" s="578">
        <v>41765</v>
      </c>
      <c r="P23" s="658" t="s">
        <v>757</v>
      </c>
      <c r="Q23" s="657">
        <v>1055555.52</v>
      </c>
    </row>
    <row r="24" spans="1:17" ht="15" customHeight="1">
      <c r="A24" s="1660"/>
      <c r="B24" s="1383"/>
      <c r="C24" s="1357"/>
      <c r="D24" s="1565"/>
      <c r="E24" s="1565"/>
      <c r="F24" s="1357"/>
      <c r="G24" s="1357"/>
      <c r="H24" s="1240"/>
      <c r="I24" s="1653"/>
      <c r="J24" s="1653"/>
      <c r="K24" s="1667"/>
      <c r="L24" s="1670"/>
      <c r="M24" s="1673"/>
      <c r="N24" s="1656"/>
      <c r="O24" s="578">
        <v>41795</v>
      </c>
      <c r="P24" s="658" t="s">
        <v>757</v>
      </c>
      <c r="Q24" s="657">
        <v>1343150.49</v>
      </c>
    </row>
    <row r="25" spans="1:17" ht="15" customHeight="1">
      <c r="A25" s="1660"/>
      <c r="B25" s="1383"/>
      <c r="C25" s="1357"/>
      <c r="D25" s="1565"/>
      <c r="E25" s="1565"/>
      <c r="F25" s="1357"/>
      <c r="G25" s="1357"/>
      <c r="H25" s="1240"/>
      <c r="I25" s="1653"/>
      <c r="J25" s="1653"/>
      <c r="K25" s="1667"/>
      <c r="L25" s="1670"/>
      <c r="M25" s="1673"/>
      <c r="N25" s="1656"/>
      <c r="O25" s="578">
        <v>41827</v>
      </c>
      <c r="P25" s="658" t="s">
        <v>757</v>
      </c>
      <c r="Q25" s="657">
        <v>27005139.48</v>
      </c>
    </row>
    <row r="26" spans="1:17" ht="15" customHeight="1">
      <c r="A26" s="1660"/>
      <c r="B26" s="1383"/>
      <c r="C26" s="1357"/>
      <c r="D26" s="1565"/>
      <c r="E26" s="1565"/>
      <c r="F26" s="1357"/>
      <c r="G26" s="1357"/>
      <c r="H26" s="1240"/>
      <c r="I26" s="1653"/>
      <c r="J26" s="1653"/>
      <c r="K26" s="1667"/>
      <c r="L26" s="1670"/>
      <c r="M26" s="1673"/>
      <c r="N26" s="1656"/>
      <c r="O26" s="578">
        <v>41857</v>
      </c>
      <c r="P26" s="658" t="s">
        <v>757</v>
      </c>
      <c r="Q26" s="657">
        <v>14059970.76</v>
      </c>
    </row>
    <row r="27" spans="1:17" ht="15" customHeight="1">
      <c r="A27" s="1660"/>
      <c r="B27" s="1383"/>
      <c r="C27" s="1357"/>
      <c r="D27" s="1565"/>
      <c r="E27" s="1565"/>
      <c r="F27" s="1357"/>
      <c r="G27" s="1357"/>
      <c r="H27" s="1240"/>
      <c r="I27" s="1653"/>
      <c r="J27" s="1653"/>
      <c r="K27" s="1667"/>
      <c r="L27" s="1670"/>
      <c r="M27" s="1673"/>
      <c r="N27" s="1656"/>
      <c r="O27" s="578">
        <v>41887</v>
      </c>
      <c r="P27" s="658" t="s">
        <v>757</v>
      </c>
      <c r="Q27" s="657">
        <v>262036.25</v>
      </c>
    </row>
    <row r="28" spans="1:17" ht="15" customHeight="1">
      <c r="A28" s="1660"/>
      <c r="B28" s="1383"/>
      <c r="C28" s="1357"/>
      <c r="D28" s="1565"/>
      <c r="E28" s="1565"/>
      <c r="F28" s="1357"/>
      <c r="G28" s="1357"/>
      <c r="H28" s="1240"/>
      <c r="I28" s="1653"/>
      <c r="J28" s="1653"/>
      <c r="K28" s="1667"/>
      <c r="L28" s="1670"/>
      <c r="M28" s="1673"/>
      <c r="N28" s="1656"/>
      <c r="O28" s="578">
        <v>41918</v>
      </c>
      <c r="P28" s="658" t="s">
        <v>757</v>
      </c>
      <c r="Q28" s="657">
        <v>17394583.210000001</v>
      </c>
    </row>
    <row r="29" spans="1:17" ht="18" customHeight="1" thickBot="1">
      <c r="A29" s="1661"/>
      <c r="B29" s="1662"/>
      <c r="C29" s="1650"/>
      <c r="D29" s="1566"/>
      <c r="E29" s="1566"/>
      <c r="F29" s="1650"/>
      <c r="G29" s="1650"/>
      <c r="H29" s="1651"/>
      <c r="I29" s="1654"/>
      <c r="J29" s="1654"/>
      <c r="K29" s="1668"/>
      <c r="L29" s="1671"/>
      <c r="M29" s="1674"/>
      <c r="N29" s="1657"/>
      <c r="O29" s="542">
        <v>41949</v>
      </c>
      <c r="P29" s="656" t="s">
        <v>757</v>
      </c>
      <c r="Q29" s="655">
        <v>21835384.789999999</v>
      </c>
    </row>
    <row r="30" spans="1:17">
      <c r="B30" s="300"/>
      <c r="C30" s="482"/>
      <c r="D30" s="301"/>
      <c r="E30" s="301"/>
      <c r="F30" s="143"/>
      <c r="G30" s="482"/>
      <c r="H30" s="302"/>
      <c r="I30" s="41"/>
      <c r="J30" s="41"/>
    </row>
    <row r="31" spans="1:17">
      <c r="B31" s="300"/>
      <c r="C31" s="482"/>
      <c r="D31" s="301"/>
      <c r="E31" s="301"/>
      <c r="F31" s="143"/>
      <c r="G31" s="482"/>
      <c r="H31" s="302"/>
      <c r="I31" s="41"/>
      <c r="J31" s="41"/>
    </row>
    <row r="32" spans="1:17" ht="16.5" thickBot="1">
      <c r="B32" s="491"/>
      <c r="C32" s="482"/>
      <c r="D32" s="491"/>
      <c r="E32" s="491"/>
      <c r="F32" s="143"/>
      <c r="M32" s="144" t="s">
        <v>758</v>
      </c>
      <c r="N32" s="303">
        <f>N6</f>
        <v>100000000</v>
      </c>
      <c r="P32" s="273" t="s">
        <v>759</v>
      </c>
      <c r="Q32" s="303">
        <f>SUM(Q6:Q29)</f>
        <v>771143208.51999998</v>
      </c>
    </row>
    <row r="33" spans="1:18" ht="14.5" thickTop="1">
      <c r="B33" s="491"/>
      <c r="C33" s="482"/>
      <c r="D33" s="491"/>
      <c r="E33" s="491"/>
      <c r="F33" s="143"/>
      <c r="G33" s="485"/>
      <c r="H33" s="172"/>
    </row>
    <row r="35" spans="1:18" ht="17.5" customHeight="1">
      <c r="A35" s="1186" t="s">
        <v>760</v>
      </c>
      <c r="B35" s="1186"/>
      <c r="C35" s="1186"/>
      <c r="D35" s="1186"/>
      <c r="E35" s="1186"/>
      <c r="F35" s="1186"/>
      <c r="G35" s="1186"/>
      <c r="H35" s="1186"/>
      <c r="I35" s="1186"/>
      <c r="J35" s="1186"/>
      <c r="K35" s="1186"/>
      <c r="L35" s="1186"/>
      <c r="M35" s="1186"/>
      <c r="N35" s="1186"/>
      <c r="O35" s="1186"/>
      <c r="P35" s="1186"/>
      <c r="Q35" s="1186"/>
      <c r="R35" s="484"/>
    </row>
    <row r="36" spans="1:18">
      <c r="A36" s="1186" t="s">
        <v>761</v>
      </c>
      <c r="B36" s="1186"/>
      <c r="C36" s="1186"/>
      <c r="D36" s="1186"/>
      <c r="E36" s="1186"/>
      <c r="F36" s="1186"/>
      <c r="G36" s="1186"/>
      <c r="H36" s="1186"/>
      <c r="I36" s="1186"/>
      <c r="J36" s="1186"/>
      <c r="K36" s="1186"/>
      <c r="L36" s="1186"/>
      <c r="M36" s="1186"/>
      <c r="N36" s="1186"/>
      <c r="O36" s="1186"/>
      <c r="P36" s="1186"/>
      <c r="Q36" s="1186"/>
    </row>
    <row r="37" spans="1:18">
      <c r="A37" s="1186" t="s">
        <v>762</v>
      </c>
      <c r="B37" s="1186"/>
      <c r="C37" s="1186"/>
      <c r="D37" s="1186"/>
      <c r="E37" s="1186"/>
      <c r="F37" s="1186"/>
      <c r="G37" s="1186"/>
      <c r="H37" s="1186"/>
      <c r="I37" s="1186"/>
      <c r="J37" s="1186"/>
      <c r="K37" s="1186"/>
      <c r="L37" s="1186"/>
      <c r="M37" s="1186"/>
      <c r="N37" s="1186"/>
      <c r="O37" s="1186"/>
      <c r="P37" s="1186"/>
      <c r="Q37" s="1186"/>
    </row>
    <row r="38" spans="1:18">
      <c r="A38" s="1186" t="s">
        <v>763</v>
      </c>
      <c r="B38" s="1186"/>
      <c r="C38" s="1186"/>
      <c r="D38" s="1186"/>
      <c r="E38" s="1186"/>
      <c r="F38" s="1186"/>
      <c r="G38" s="1186"/>
      <c r="H38" s="1186"/>
      <c r="I38" s="1186"/>
      <c r="J38" s="1186"/>
      <c r="K38" s="1186"/>
      <c r="L38" s="1186"/>
      <c r="M38" s="1186"/>
      <c r="N38" s="1186"/>
      <c r="O38" s="1186"/>
      <c r="P38" s="1186"/>
      <c r="Q38" s="1186"/>
    </row>
    <row r="39" spans="1:18">
      <c r="A39" s="492" t="s">
        <v>764</v>
      </c>
    </row>
    <row r="765" spans="6:6" ht="42">
      <c r="F765" s="499" t="s">
        <v>625</v>
      </c>
    </row>
  </sheetData>
  <mergeCells count="36">
    <mergeCell ref="N4:N5"/>
    <mergeCell ref="O4:Q4"/>
    <mergeCell ref="K5:L5"/>
    <mergeCell ref="A1:O1"/>
    <mergeCell ref="A2:O2"/>
    <mergeCell ref="A4:A5"/>
    <mergeCell ref="B4:B5"/>
    <mergeCell ref="C4:E4"/>
    <mergeCell ref="F4:F5"/>
    <mergeCell ref="G4:G5"/>
    <mergeCell ref="H4:H5"/>
    <mergeCell ref="I4:J5"/>
    <mergeCell ref="K4:M4"/>
    <mergeCell ref="Q6:Q7"/>
    <mergeCell ref="K7:K8"/>
    <mergeCell ref="L7:L8"/>
    <mergeCell ref="M7:M8"/>
    <mergeCell ref="K9:K29"/>
    <mergeCell ref="L9:L29"/>
    <mergeCell ref="M9:M29"/>
    <mergeCell ref="A36:Q36"/>
    <mergeCell ref="A37:Q37"/>
    <mergeCell ref="F6:F29"/>
    <mergeCell ref="G6:G29"/>
    <mergeCell ref="A38:Q38"/>
    <mergeCell ref="H6:H29"/>
    <mergeCell ref="I6:J29"/>
    <mergeCell ref="N6:N29"/>
    <mergeCell ref="O6:O7"/>
    <mergeCell ref="P6:P7"/>
    <mergeCell ref="A35:Q35"/>
    <mergeCell ref="A6:A29"/>
    <mergeCell ref="B6:B29"/>
    <mergeCell ref="C6:C29"/>
    <mergeCell ref="D6:D29"/>
    <mergeCell ref="E6:E29"/>
  </mergeCells>
  <printOptions horizontalCentered="1"/>
  <pageMargins left="0.2" right="0.2" top="0.35" bottom="0.5" header="0.3" footer="0.3"/>
  <pageSetup paperSize="5" scale="5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pageSetUpPr fitToPage="1"/>
  </sheetPr>
  <dimension ref="A1:V786"/>
  <sheetViews>
    <sheetView view="pageBreakPreview" topLeftCell="B4" zoomScale="85" zoomScaleSheetLayoutView="85" workbookViewId="0">
      <selection activeCell="K81" sqref="K81"/>
    </sheetView>
  </sheetViews>
  <sheetFormatPr defaultColWidth="9.1796875" defaultRowHeight="12.5"/>
  <cols>
    <col min="1" max="1" width="20.7265625" style="304" customWidth="1"/>
    <col min="2" max="3" width="9.1796875" style="304"/>
    <col min="4" max="4" width="30.7265625" style="304" customWidth="1"/>
    <col min="5" max="5" width="20" style="304" customWidth="1"/>
    <col min="6" max="6" width="19.81640625" style="304" customWidth="1"/>
    <col min="7" max="7" width="9.81640625" style="304" bestFit="1" customWidth="1"/>
    <col min="8" max="9" width="20" style="304" customWidth="1"/>
    <col min="10" max="10" width="1.26953125" style="304" customWidth="1"/>
    <col min="11" max="11" width="9.1796875" style="304"/>
    <col min="12" max="12" width="20" style="304" customWidth="1"/>
    <col min="13" max="13" width="14.453125" style="304" customWidth="1"/>
    <col min="14" max="14" width="10" style="304" customWidth="1"/>
    <col min="15" max="15" width="18.7265625" style="304" customWidth="1"/>
    <col min="16" max="16" width="17.453125" style="304" customWidth="1"/>
    <col min="17" max="17" width="18.26953125" style="304" customWidth="1"/>
    <col min="18" max="18" width="18" style="304" customWidth="1"/>
    <col min="19" max="19" width="2" style="304" customWidth="1"/>
    <col min="20" max="20" width="9" style="304" customWidth="1"/>
    <col min="21" max="21" width="17" style="304" customWidth="1"/>
    <col min="22" max="22" width="17.7265625" style="304" customWidth="1"/>
    <col min="23" max="16384" width="9.1796875" style="304"/>
  </cols>
  <sheetData>
    <row r="1" spans="1:22" ht="14">
      <c r="A1" s="1720" t="s">
        <v>750</v>
      </c>
      <c r="B1" s="1720"/>
      <c r="C1" s="1720"/>
      <c r="D1" s="1720"/>
      <c r="E1" s="1720"/>
      <c r="F1" s="1720"/>
      <c r="G1" s="1720"/>
      <c r="H1" s="1720"/>
      <c r="I1" s="1720"/>
      <c r="J1" s="1720"/>
      <c r="K1" s="1720"/>
      <c r="L1" s="1720"/>
      <c r="M1" s="1720"/>
      <c r="N1" s="1720"/>
      <c r="O1" s="1720"/>
      <c r="P1" s="1720"/>
      <c r="Q1" s="1720"/>
      <c r="R1" s="1720"/>
    </row>
    <row r="2" spans="1:22" ht="14">
      <c r="A2" s="1720" t="s">
        <v>765</v>
      </c>
      <c r="B2" s="1720"/>
      <c r="C2" s="1720"/>
      <c r="D2" s="1720"/>
      <c r="E2" s="1720"/>
      <c r="F2" s="1720"/>
      <c r="G2" s="1720"/>
      <c r="H2" s="1720"/>
      <c r="I2" s="1720"/>
      <c r="J2" s="1720"/>
      <c r="K2" s="1720"/>
      <c r="L2" s="1720"/>
      <c r="M2" s="1720"/>
      <c r="N2" s="1720"/>
      <c r="O2" s="1720"/>
      <c r="P2" s="1720"/>
      <c r="Q2" s="1720"/>
      <c r="R2" s="1720"/>
    </row>
    <row r="3" spans="1:22" ht="14.5" thickBot="1">
      <c r="A3" s="503"/>
      <c r="B3" s="503"/>
      <c r="C3" s="503"/>
      <c r="D3" s="503"/>
      <c r="E3" s="503"/>
      <c r="F3" s="305"/>
      <c r="G3" s="503"/>
      <c r="H3" s="306"/>
      <c r="I3" s="306"/>
      <c r="J3" s="306"/>
      <c r="K3" s="306"/>
      <c r="L3" s="503"/>
      <c r="M3" s="503"/>
      <c r="N3" s="503"/>
      <c r="O3" s="503"/>
      <c r="P3" s="306"/>
      <c r="Q3" s="503"/>
      <c r="R3" s="307"/>
    </row>
    <row r="4" spans="1:22" ht="15" customHeight="1">
      <c r="A4" s="1619" t="s">
        <v>766</v>
      </c>
      <c r="B4" s="1620"/>
      <c r="C4" s="1620"/>
      <c r="D4" s="1620"/>
      <c r="E4" s="1620"/>
      <c r="F4" s="1620"/>
      <c r="G4" s="1621"/>
      <c r="H4" s="1620" t="s">
        <v>767</v>
      </c>
      <c r="I4" s="1620"/>
      <c r="J4" s="1620"/>
      <c r="K4" s="1620"/>
      <c r="L4" s="1621"/>
      <c r="M4" s="1483" t="s">
        <v>649</v>
      </c>
      <c r="N4" s="1503"/>
      <c r="O4" s="1503"/>
      <c r="P4" s="1497"/>
      <c r="Q4" s="1721"/>
      <c r="R4" s="1467"/>
    </row>
    <row r="5" spans="1:22" ht="47.25" customHeight="1" thickBot="1">
      <c r="A5" s="700" t="s">
        <v>1</v>
      </c>
      <c r="B5" s="1717" t="s">
        <v>646</v>
      </c>
      <c r="C5" s="1717"/>
      <c r="D5" s="1718"/>
      <c r="E5" s="308" t="s">
        <v>768</v>
      </c>
      <c r="F5" s="309" t="s">
        <v>769</v>
      </c>
      <c r="G5" s="310" t="s">
        <v>770</v>
      </c>
      <c r="H5" s="697" t="s">
        <v>771</v>
      </c>
      <c r="I5" s="311" t="s">
        <v>772</v>
      </c>
      <c r="J5" s="1719" t="s">
        <v>770</v>
      </c>
      <c r="K5" s="1718"/>
      <c r="L5" s="699" t="s">
        <v>773</v>
      </c>
      <c r="M5" s="698" t="s">
        <v>774</v>
      </c>
      <c r="N5" s="697" t="s">
        <v>775</v>
      </c>
      <c r="O5" s="697" t="s">
        <v>776</v>
      </c>
      <c r="P5" s="697" t="s">
        <v>777</v>
      </c>
      <c r="Q5" s="696" t="s">
        <v>778</v>
      </c>
      <c r="R5" s="695" t="s">
        <v>779</v>
      </c>
    </row>
    <row r="6" spans="1:22" ht="14.5">
      <c r="A6" s="312">
        <v>40256</v>
      </c>
      <c r="B6" s="1710" t="s">
        <v>780</v>
      </c>
      <c r="C6" s="1710"/>
      <c r="D6" s="1711"/>
      <c r="E6" s="313">
        <v>4070000</v>
      </c>
      <c r="F6" s="314">
        <v>107.75</v>
      </c>
      <c r="G6" s="315" t="s">
        <v>516</v>
      </c>
      <c r="H6" s="316">
        <v>40261</v>
      </c>
      <c r="I6" s="313">
        <v>4377249.3</v>
      </c>
      <c r="J6" s="1712" t="s">
        <v>516</v>
      </c>
      <c r="K6" s="1713"/>
      <c r="L6" s="317">
        <v>2184</v>
      </c>
      <c r="M6" s="318">
        <v>40715</v>
      </c>
      <c r="N6" s="319" t="s">
        <v>516</v>
      </c>
      <c r="O6" s="319">
        <v>4070000</v>
      </c>
      <c r="P6" s="320">
        <v>3151186.31</v>
      </c>
      <c r="Q6" s="321">
        <v>902632.95</v>
      </c>
      <c r="R6" s="322">
        <v>3457746.41</v>
      </c>
      <c r="S6" s="323"/>
      <c r="U6" s="324"/>
      <c r="V6" s="325"/>
    </row>
    <row r="7" spans="1:22" ht="14.5">
      <c r="A7" s="686">
        <v>40256</v>
      </c>
      <c r="B7" s="1714" t="s">
        <v>781</v>
      </c>
      <c r="C7" s="1714"/>
      <c r="D7" s="1715"/>
      <c r="E7" s="326">
        <v>7617617</v>
      </c>
      <c r="F7" s="694">
        <v>109</v>
      </c>
      <c r="G7" s="685" t="s">
        <v>516</v>
      </c>
      <c r="H7" s="693">
        <v>40261</v>
      </c>
      <c r="I7" s="683">
        <v>8279156.3600000003</v>
      </c>
      <c r="J7" s="1690" t="s">
        <v>516</v>
      </c>
      <c r="K7" s="1691"/>
      <c r="L7" s="682">
        <v>4129.63</v>
      </c>
      <c r="M7" s="681">
        <v>40835</v>
      </c>
      <c r="N7" s="681" t="s">
        <v>516</v>
      </c>
      <c r="O7" s="680">
        <v>7617617</v>
      </c>
      <c r="P7" s="679">
        <v>5891601.7199999997</v>
      </c>
      <c r="Q7" s="321">
        <v>1685709.52</v>
      </c>
      <c r="R7" s="678">
        <v>6462971.5499999998</v>
      </c>
      <c r="S7" s="323"/>
      <c r="U7" s="324"/>
      <c r="V7" s="325"/>
    </row>
    <row r="8" spans="1:22" ht="14.5">
      <c r="A8" s="686">
        <v>40256</v>
      </c>
      <c r="B8" s="1715" t="s">
        <v>781</v>
      </c>
      <c r="C8" s="1716"/>
      <c r="D8" s="1716"/>
      <c r="E8" s="683">
        <v>8030000</v>
      </c>
      <c r="F8" s="689">
        <v>108.875</v>
      </c>
      <c r="G8" s="685" t="s">
        <v>516</v>
      </c>
      <c r="H8" s="684">
        <v>40261</v>
      </c>
      <c r="I8" s="683">
        <v>8716264.6199999992</v>
      </c>
      <c r="J8" s="1690" t="s">
        <v>516</v>
      </c>
      <c r="K8" s="1691"/>
      <c r="L8" s="682">
        <v>4347.74</v>
      </c>
      <c r="M8" s="681">
        <v>40715</v>
      </c>
      <c r="N8" s="681" t="s">
        <v>516</v>
      </c>
      <c r="O8" s="680">
        <v>8030000</v>
      </c>
      <c r="P8" s="679">
        <v>5964013.1699999999</v>
      </c>
      <c r="Q8" s="321">
        <v>2022652.0399999998</v>
      </c>
      <c r="R8" s="678">
        <v>6555383.1900000004</v>
      </c>
      <c r="S8" s="323"/>
      <c r="U8" s="324"/>
      <c r="V8" s="325"/>
    </row>
    <row r="9" spans="1:22" ht="14.5">
      <c r="A9" s="686">
        <v>40276</v>
      </c>
      <c r="B9" s="1707" t="s">
        <v>782</v>
      </c>
      <c r="C9" s="1707"/>
      <c r="D9" s="1708"/>
      <c r="E9" s="683">
        <v>23500000</v>
      </c>
      <c r="F9" s="689">
        <v>110.502</v>
      </c>
      <c r="G9" s="685" t="s">
        <v>516</v>
      </c>
      <c r="H9" s="684">
        <v>40326</v>
      </c>
      <c r="I9" s="683">
        <v>26041642.5</v>
      </c>
      <c r="J9" s="1690" t="s">
        <v>516</v>
      </c>
      <c r="K9" s="1691"/>
      <c r="L9" s="682">
        <v>12983</v>
      </c>
      <c r="M9" s="681">
        <v>40701</v>
      </c>
      <c r="N9" s="681" t="s">
        <v>516</v>
      </c>
      <c r="O9" s="680">
        <v>23500000</v>
      </c>
      <c r="P9" s="679">
        <v>22350367.079999998</v>
      </c>
      <c r="Q9" s="321">
        <v>1149632.9500000002</v>
      </c>
      <c r="R9" s="678">
        <v>25039988.52</v>
      </c>
      <c r="S9" s="323"/>
      <c r="U9" s="324"/>
      <c r="V9" s="325"/>
    </row>
    <row r="10" spans="1:22" ht="14.5">
      <c r="A10" s="686">
        <v>40276</v>
      </c>
      <c r="B10" s="1707" t="s">
        <v>783</v>
      </c>
      <c r="C10" s="1707"/>
      <c r="D10" s="1708"/>
      <c r="E10" s="683">
        <v>8900014</v>
      </c>
      <c r="F10" s="689">
        <v>107.5</v>
      </c>
      <c r="G10" s="685" t="s">
        <v>516</v>
      </c>
      <c r="H10" s="684">
        <v>40298</v>
      </c>
      <c r="I10" s="683">
        <v>9598522.9499999993</v>
      </c>
      <c r="J10" s="1690" t="s">
        <v>516</v>
      </c>
      <c r="K10" s="1691"/>
      <c r="L10" s="682">
        <v>4783</v>
      </c>
      <c r="M10" s="681">
        <v>40701</v>
      </c>
      <c r="N10" s="681" t="s">
        <v>516</v>
      </c>
      <c r="O10" s="680">
        <v>8900014</v>
      </c>
      <c r="P10" s="679">
        <v>6542218.46</v>
      </c>
      <c r="Q10" s="321">
        <v>2357795.5399999996</v>
      </c>
      <c r="R10" s="678">
        <v>7045773.9299999997</v>
      </c>
      <c r="S10" s="323"/>
      <c r="U10" s="324"/>
      <c r="V10" s="325"/>
    </row>
    <row r="11" spans="1:22" ht="14.5">
      <c r="A11" s="686">
        <v>40309</v>
      </c>
      <c r="B11" s="1707" t="s">
        <v>784</v>
      </c>
      <c r="C11" s="1707"/>
      <c r="D11" s="1708"/>
      <c r="E11" s="683">
        <v>10751382</v>
      </c>
      <c r="F11" s="689">
        <v>106.806</v>
      </c>
      <c r="G11" s="685" t="s">
        <v>516</v>
      </c>
      <c r="H11" s="684">
        <v>40359</v>
      </c>
      <c r="I11" s="683">
        <v>11511052.25</v>
      </c>
      <c r="J11" s="1690" t="s">
        <v>516</v>
      </c>
      <c r="K11" s="1691"/>
      <c r="L11" s="682">
        <v>5741</v>
      </c>
      <c r="M11" s="681">
        <v>40701</v>
      </c>
      <c r="N11" s="681" t="s">
        <v>516</v>
      </c>
      <c r="O11" s="680">
        <v>10751382</v>
      </c>
      <c r="P11" s="679">
        <v>9819269.5399999991</v>
      </c>
      <c r="Q11" s="321">
        <v>932112.47000000009</v>
      </c>
      <c r="R11" s="678">
        <v>10550917.23</v>
      </c>
      <c r="S11" s="323"/>
      <c r="U11" s="324"/>
      <c r="V11" s="325"/>
    </row>
    <row r="12" spans="1:22" ht="14.5">
      <c r="A12" s="686">
        <v>40309</v>
      </c>
      <c r="B12" s="1707" t="s">
        <v>785</v>
      </c>
      <c r="C12" s="1707"/>
      <c r="D12" s="1708"/>
      <c r="E12" s="683">
        <v>12898996</v>
      </c>
      <c r="F12" s="689">
        <v>109.42</v>
      </c>
      <c r="G12" s="685" t="s">
        <v>516</v>
      </c>
      <c r="H12" s="684">
        <v>40359</v>
      </c>
      <c r="I12" s="683">
        <v>14151228.74</v>
      </c>
      <c r="J12" s="1690" t="s">
        <v>516</v>
      </c>
      <c r="K12" s="1691"/>
      <c r="L12" s="682">
        <v>7057</v>
      </c>
      <c r="M12" s="681">
        <v>40701</v>
      </c>
      <c r="N12" s="681" t="s">
        <v>516</v>
      </c>
      <c r="O12" s="680">
        <v>12898996</v>
      </c>
      <c r="P12" s="679">
        <v>12570392.4</v>
      </c>
      <c r="Q12" s="321">
        <v>328603.62</v>
      </c>
      <c r="R12" s="678">
        <v>13886503.76</v>
      </c>
      <c r="S12" s="323"/>
      <c r="U12" s="324"/>
      <c r="V12" s="325"/>
    </row>
    <row r="13" spans="1:22" ht="14.5">
      <c r="A13" s="686">
        <v>40309</v>
      </c>
      <c r="B13" s="1693" t="s">
        <v>786</v>
      </c>
      <c r="C13" s="1693"/>
      <c r="D13" s="1693"/>
      <c r="E13" s="683">
        <v>8744333</v>
      </c>
      <c r="F13" s="689">
        <v>110.798</v>
      </c>
      <c r="G13" s="685" t="s">
        <v>516</v>
      </c>
      <c r="H13" s="684">
        <v>40359</v>
      </c>
      <c r="I13" s="683">
        <v>9717173.0800000001</v>
      </c>
      <c r="J13" s="1690" t="s">
        <v>516</v>
      </c>
      <c r="K13" s="1691"/>
      <c r="L13" s="682">
        <v>4844</v>
      </c>
      <c r="M13" s="681">
        <v>40701</v>
      </c>
      <c r="N13" s="681" t="s">
        <v>516</v>
      </c>
      <c r="O13" s="680">
        <v>8744333</v>
      </c>
      <c r="P13" s="679">
        <v>8483187.5999999996</v>
      </c>
      <c r="Q13" s="321">
        <v>261145.39</v>
      </c>
      <c r="R13" s="678">
        <v>9482247.1899999995</v>
      </c>
      <c r="U13" s="324"/>
      <c r="V13" s="325"/>
    </row>
    <row r="14" spans="1:22" ht="14.5">
      <c r="A14" s="686">
        <v>40323</v>
      </c>
      <c r="B14" s="1709" t="s">
        <v>787</v>
      </c>
      <c r="C14" s="1707"/>
      <c r="D14" s="1708"/>
      <c r="E14" s="683">
        <v>8417817</v>
      </c>
      <c r="F14" s="689">
        <v>110.125</v>
      </c>
      <c r="G14" s="685" t="s">
        <v>516</v>
      </c>
      <c r="H14" s="684">
        <v>40389</v>
      </c>
      <c r="I14" s="683">
        <v>9294363.1099999994</v>
      </c>
      <c r="J14" s="1690" t="s">
        <v>516</v>
      </c>
      <c r="K14" s="1691"/>
      <c r="L14" s="682">
        <v>4635</v>
      </c>
      <c r="M14" s="681">
        <v>40701</v>
      </c>
      <c r="N14" s="681" t="s">
        <v>516</v>
      </c>
      <c r="O14" s="680">
        <v>8417817</v>
      </c>
      <c r="P14" s="679">
        <v>8171159.0499999998</v>
      </c>
      <c r="Q14" s="321">
        <v>246657.92999999996</v>
      </c>
      <c r="R14" s="678">
        <v>8985817.9399999995</v>
      </c>
      <c r="U14" s="324"/>
      <c r="V14" s="325"/>
    </row>
    <row r="15" spans="1:22" ht="14.5">
      <c r="A15" s="686">
        <v>40323</v>
      </c>
      <c r="B15" s="1693" t="s">
        <v>786</v>
      </c>
      <c r="C15" s="1693"/>
      <c r="D15" s="1693"/>
      <c r="E15" s="683">
        <v>17119972</v>
      </c>
      <c r="F15" s="689">
        <v>109.553</v>
      </c>
      <c r="G15" s="685" t="s">
        <v>516</v>
      </c>
      <c r="H15" s="684">
        <v>40389</v>
      </c>
      <c r="I15" s="683">
        <v>18801712.030000001</v>
      </c>
      <c r="J15" s="1690" t="s">
        <v>516</v>
      </c>
      <c r="K15" s="1691"/>
      <c r="L15" s="682">
        <v>9377</v>
      </c>
      <c r="M15" s="681">
        <v>40806</v>
      </c>
      <c r="N15" s="681" t="s">
        <v>516</v>
      </c>
      <c r="O15" s="680">
        <v>17119972</v>
      </c>
      <c r="P15" s="679">
        <v>15030711.91</v>
      </c>
      <c r="Q15" s="321">
        <v>2089260.0899999999</v>
      </c>
      <c r="R15" s="678">
        <v>16658560.560000001</v>
      </c>
      <c r="U15" s="324"/>
      <c r="V15" s="325"/>
    </row>
    <row r="16" spans="1:22" ht="14.5">
      <c r="A16" s="686">
        <v>40346</v>
      </c>
      <c r="B16" s="1693" t="s">
        <v>784</v>
      </c>
      <c r="C16" s="1693"/>
      <c r="D16" s="1693"/>
      <c r="E16" s="683">
        <v>34441059</v>
      </c>
      <c r="F16" s="689">
        <v>110.785</v>
      </c>
      <c r="G16" s="685" t="s">
        <v>516</v>
      </c>
      <c r="H16" s="684">
        <v>40420</v>
      </c>
      <c r="I16" s="683">
        <v>38273994.890000001</v>
      </c>
      <c r="J16" s="1690" t="s">
        <v>516</v>
      </c>
      <c r="K16" s="1691"/>
      <c r="L16" s="682">
        <v>19077</v>
      </c>
      <c r="M16" s="681">
        <v>40715</v>
      </c>
      <c r="N16" s="681" t="s">
        <v>516</v>
      </c>
      <c r="O16" s="680">
        <v>34441059</v>
      </c>
      <c r="P16" s="679">
        <v>32656125.289999999</v>
      </c>
      <c r="Q16" s="321">
        <v>1784933.7200000002</v>
      </c>
      <c r="R16" s="678">
        <v>36072055.770000003</v>
      </c>
      <c r="U16" s="324"/>
      <c r="V16" s="325"/>
    </row>
    <row r="17" spans="1:22" ht="14.5">
      <c r="A17" s="686">
        <v>40346</v>
      </c>
      <c r="B17" s="1693" t="s">
        <v>782</v>
      </c>
      <c r="C17" s="1693"/>
      <c r="D17" s="1693"/>
      <c r="E17" s="683">
        <v>28209085</v>
      </c>
      <c r="F17" s="689">
        <v>112.02800000000001</v>
      </c>
      <c r="G17" s="685" t="s">
        <v>516</v>
      </c>
      <c r="H17" s="684">
        <v>40420</v>
      </c>
      <c r="I17" s="683">
        <v>31693810.469999999</v>
      </c>
      <c r="J17" s="1690" t="s">
        <v>516</v>
      </c>
      <c r="K17" s="1691"/>
      <c r="L17" s="682">
        <v>15801</v>
      </c>
      <c r="M17" s="681">
        <v>40806</v>
      </c>
      <c r="N17" s="681" t="s">
        <v>516</v>
      </c>
      <c r="O17" s="680">
        <v>28209085</v>
      </c>
      <c r="P17" s="679">
        <v>25930432.690000001</v>
      </c>
      <c r="Q17" s="321">
        <v>2278652.31</v>
      </c>
      <c r="R17" s="678">
        <v>29142473.560000002</v>
      </c>
      <c r="U17" s="324"/>
      <c r="V17" s="325"/>
    </row>
    <row r="18" spans="1:22" ht="14.5">
      <c r="A18" s="686">
        <v>40373</v>
      </c>
      <c r="B18" s="1693" t="s">
        <v>784</v>
      </c>
      <c r="C18" s="1693"/>
      <c r="D18" s="1693"/>
      <c r="E18" s="683">
        <v>6004156</v>
      </c>
      <c r="F18" s="689">
        <v>106.625</v>
      </c>
      <c r="G18" s="685" t="s">
        <v>516</v>
      </c>
      <c r="H18" s="684">
        <v>40451</v>
      </c>
      <c r="I18" s="683">
        <v>6416804.125</v>
      </c>
      <c r="J18" s="1690" t="s">
        <v>516</v>
      </c>
      <c r="K18" s="1691"/>
      <c r="L18" s="682">
        <v>3200</v>
      </c>
      <c r="M18" s="681">
        <v>40715</v>
      </c>
      <c r="N18" s="681" t="s">
        <v>516</v>
      </c>
      <c r="O18" s="680">
        <v>6004156</v>
      </c>
      <c r="P18" s="679">
        <v>5656049.2599999998</v>
      </c>
      <c r="Q18" s="321">
        <v>348106.74000000005</v>
      </c>
      <c r="R18" s="678">
        <v>6051772.3899999997</v>
      </c>
      <c r="U18" s="324"/>
      <c r="V18" s="325"/>
    </row>
    <row r="19" spans="1:22" ht="14.5">
      <c r="A19" s="686">
        <v>40373</v>
      </c>
      <c r="B19" s="1693" t="s">
        <v>780</v>
      </c>
      <c r="C19" s="1693"/>
      <c r="D19" s="1693"/>
      <c r="E19" s="683">
        <v>6860835</v>
      </c>
      <c r="F19" s="689">
        <v>108.505</v>
      </c>
      <c r="G19" s="685" t="s">
        <v>516</v>
      </c>
      <c r="H19" s="684">
        <v>40451</v>
      </c>
      <c r="I19" s="683">
        <v>7462725.5767499991</v>
      </c>
      <c r="J19" s="1690" t="s">
        <v>516</v>
      </c>
      <c r="K19" s="1691"/>
      <c r="L19" s="682">
        <v>3722</v>
      </c>
      <c r="M19" s="681">
        <v>40835</v>
      </c>
      <c r="N19" s="681" t="s">
        <v>516</v>
      </c>
      <c r="O19" s="680">
        <v>6860835</v>
      </c>
      <c r="P19" s="679">
        <v>6520875.0700000003</v>
      </c>
      <c r="Q19" s="321">
        <v>339959.93</v>
      </c>
      <c r="R19" s="678">
        <v>7105303.9699999997</v>
      </c>
      <c r="U19" s="324"/>
      <c r="V19" s="325"/>
    </row>
    <row r="20" spans="1:22" ht="14.5">
      <c r="A20" s="686">
        <v>40373</v>
      </c>
      <c r="B20" s="1693" t="s">
        <v>782</v>
      </c>
      <c r="C20" s="1693"/>
      <c r="D20" s="1693"/>
      <c r="E20" s="683">
        <v>13183361</v>
      </c>
      <c r="F20" s="689">
        <v>111.86</v>
      </c>
      <c r="G20" s="685" t="s">
        <v>516</v>
      </c>
      <c r="H20" s="684">
        <v>40451</v>
      </c>
      <c r="I20" s="683">
        <v>14789302.374600001</v>
      </c>
      <c r="J20" s="1690" t="s">
        <v>516</v>
      </c>
      <c r="K20" s="1691"/>
      <c r="L20" s="682">
        <v>7373</v>
      </c>
      <c r="M20" s="681">
        <v>40715</v>
      </c>
      <c r="N20" s="681" t="s">
        <v>516</v>
      </c>
      <c r="O20" s="680">
        <v>13183361</v>
      </c>
      <c r="P20" s="679">
        <v>12704840.59</v>
      </c>
      <c r="Q20" s="321">
        <v>478520.39</v>
      </c>
      <c r="R20" s="678">
        <v>14182378.619999999</v>
      </c>
      <c r="U20" s="324"/>
      <c r="V20" s="325"/>
    </row>
    <row r="21" spans="1:22" ht="14.5">
      <c r="A21" s="686">
        <v>40388</v>
      </c>
      <c r="B21" s="1693" t="s">
        <v>788</v>
      </c>
      <c r="C21" s="1693"/>
      <c r="D21" s="1693"/>
      <c r="E21" s="683">
        <v>2598386</v>
      </c>
      <c r="F21" s="689">
        <v>108.4375</v>
      </c>
      <c r="G21" s="685" t="s">
        <v>516</v>
      </c>
      <c r="H21" s="684">
        <v>40451</v>
      </c>
      <c r="I21" s="683">
        <v>2826677.6687500002</v>
      </c>
      <c r="J21" s="1690" t="s">
        <v>516</v>
      </c>
      <c r="K21" s="1691"/>
      <c r="L21" s="682">
        <v>1408</v>
      </c>
      <c r="M21" s="681">
        <v>40932</v>
      </c>
      <c r="N21" s="681" t="s">
        <v>516</v>
      </c>
      <c r="O21" s="680">
        <v>2598386</v>
      </c>
      <c r="P21" s="679">
        <v>1903406.58</v>
      </c>
      <c r="Q21" s="321">
        <v>694979.4</v>
      </c>
      <c r="R21" s="678">
        <v>2052702.39</v>
      </c>
      <c r="U21" s="324"/>
      <c r="V21" s="325"/>
    </row>
    <row r="22" spans="1:22" ht="14.5">
      <c r="A22" s="686">
        <v>40388</v>
      </c>
      <c r="B22" s="1693" t="s">
        <v>782</v>
      </c>
      <c r="C22" s="1693"/>
      <c r="D22" s="1693"/>
      <c r="E22" s="683">
        <v>9719455</v>
      </c>
      <c r="F22" s="689">
        <v>106.75</v>
      </c>
      <c r="G22" s="685" t="s">
        <v>516</v>
      </c>
      <c r="H22" s="684">
        <v>40480</v>
      </c>
      <c r="I22" s="683">
        <v>10394984.122500001</v>
      </c>
      <c r="J22" s="1690" t="s">
        <v>516</v>
      </c>
      <c r="K22" s="1691"/>
      <c r="L22" s="682">
        <v>5187</v>
      </c>
      <c r="M22" s="692">
        <v>40715</v>
      </c>
      <c r="N22" s="692" t="s">
        <v>516</v>
      </c>
      <c r="O22" s="691">
        <v>9719455</v>
      </c>
      <c r="P22" s="690">
        <v>9531446.1400000006</v>
      </c>
      <c r="Q22" s="321">
        <v>188008.86</v>
      </c>
      <c r="R22" s="678">
        <v>10223263.65</v>
      </c>
      <c r="U22" s="324"/>
      <c r="V22" s="325"/>
    </row>
    <row r="23" spans="1:22" ht="14.5">
      <c r="A23" s="686">
        <v>40407</v>
      </c>
      <c r="B23" s="1693" t="s">
        <v>784</v>
      </c>
      <c r="C23" s="1693"/>
      <c r="D23" s="1693"/>
      <c r="E23" s="683">
        <v>8279048</v>
      </c>
      <c r="F23" s="689">
        <v>110.19799999999999</v>
      </c>
      <c r="G23" s="685" t="s">
        <v>516</v>
      </c>
      <c r="H23" s="684">
        <v>40451</v>
      </c>
      <c r="I23" s="683">
        <v>9150989.2850400005</v>
      </c>
      <c r="J23" s="1690" t="s">
        <v>516</v>
      </c>
      <c r="K23" s="1691"/>
      <c r="L23" s="682">
        <v>4561</v>
      </c>
      <c r="M23" s="681">
        <v>40806</v>
      </c>
      <c r="N23" s="681" t="s">
        <v>516</v>
      </c>
      <c r="O23" s="680">
        <v>8279048</v>
      </c>
      <c r="P23" s="679">
        <v>6425216.9800000004</v>
      </c>
      <c r="Q23" s="321">
        <v>1853831.0299999998</v>
      </c>
      <c r="R23" s="678">
        <v>7078088.6299999999</v>
      </c>
      <c r="U23" s="324"/>
      <c r="V23" s="325"/>
    </row>
    <row r="24" spans="1:22" ht="14.5">
      <c r="A24" s="686">
        <v>40407</v>
      </c>
      <c r="B24" s="1693" t="s">
        <v>789</v>
      </c>
      <c r="C24" s="1693"/>
      <c r="D24" s="1693"/>
      <c r="E24" s="683">
        <v>5000000</v>
      </c>
      <c r="F24" s="689">
        <v>110.08799999999999</v>
      </c>
      <c r="G24" s="685" t="s">
        <v>516</v>
      </c>
      <c r="H24" s="684">
        <v>40480</v>
      </c>
      <c r="I24" s="683">
        <v>5520651.6699999999</v>
      </c>
      <c r="J24" s="1690" t="s">
        <v>516</v>
      </c>
      <c r="K24" s="1691"/>
      <c r="L24" s="682">
        <v>2752</v>
      </c>
      <c r="M24" s="681">
        <v>40835</v>
      </c>
      <c r="N24" s="681" t="s">
        <v>516</v>
      </c>
      <c r="O24" s="680">
        <v>5000000</v>
      </c>
      <c r="P24" s="679">
        <v>4580543.05</v>
      </c>
      <c r="Q24" s="321">
        <v>419456.95</v>
      </c>
      <c r="R24" s="678">
        <v>5029355.7299999995</v>
      </c>
      <c r="U24" s="324"/>
      <c r="V24" s="325"/>
    </row>
    <row r="25" spans="1:22" ht="14.5">
      <c r="A25" s="686">
        <v>40407</v>
      </c>
      <c r="B25" s="1690" t="s">
        <v>784</v>
      </c>
      <c r="C25" s="1694"/>
      <c r="D25" s="1691"/>
      <c r="E25" s="683">
        <v>10000000</v>
      </c>
      <c r="F25" s="689">
        <v>110.821</v>
      </c>
      <c r="G25" s="685" t="s">
        <v>516</v>
      </c>
      <c r="H25" s="684">
        <v>40480</v>
      </c>
      <c r="I25" s="688">
        <v>11115031.109999999</v>
      </c>
      <c r="J25" s="1690" t="s">
        <v>516</v>
      </c>
      <c r="K25" s="1691"/>
      <c r="L25" s="682">
        <v>5541</v>
      </c>
      <c r="M25" s="681">
        <v>40835</v>
      </c>
      <c r="N25" s="681" t="s">
        <v>516</v>
      </c>
      <c r="O25" s="680">
        <v>10000000</v>
      </c>
      <c r="P25" s="679">
        <v>9030538.9000000004</v>
      </c>
      <c r="Q25" s="321">
        <v>969461.1</v>
      </c>
      <c r="R25" s="678">
        <v>9994805.5399999991</v>
      </c>
      <c r="U25" s="324"/>
      <c r="V25" s="325"/>
    </row>
    <row r="26" spans="1:22" ht="14.5">
      <c r="A26" s="327">
        <v>40421</v>
      </c>
      <c r="B26" s="1692" t="s">
        <v>784</v>
      </c>
      <c r="C26" s="1692"/>
      <c r="D26" s="1692"/>
      <c r="E26" s="326">
        <v>9272482</v>
      </c>
      <c r="F26" s="493">
        <v>110.515</v>
      </c>
      <c r="G26" s="328" t="s">
        <v>516</v>
      </c>
      <c r="H26" s="329">
        <v>40450</v>
      </c>
      <c r="I26" s="326">
        <v>10277319.2423</v>
      </c>
      <c r="J26" s="1690" t="s">
        <v>516</v>
      </c>
      <c r="K26" s="1691"/>
      <c r="L26" s="330">
        <v>5123</v>
      </c>
      <c r="M26" s="681">
        <v>40806</v>
      </c>
      <c r="N26" s="681" t="s">
        <v>516</v>
      </c>
      <c r="O26" s="680">
        <v>9272482</v>
      </c>
      <c r="P26" s="679">
        <v>8403846.3599999994</v>
      </c>
      <c r="Q26" s="321">
        <v>868635.64999999991</v>
      </c>
      <c r="R26" s="678">
        <v>9230008.1899999995</v>
      </c>
      <c r="U26" s="324"/>
      <c r="V26" s="325"/>
    </row>
    <row r="27" spans="1:22" ht="14.5">
      <c r="A27" s="686">
        <v>40421</v>
      </c>
      <c r="B27" s="1693" t="s">
        <v>790</v>
      </c>
      <c r="C27" s="1693"/>
      <c r="D27" s="1693"/>
      <c r="E27" s="326">
        <v>10350000</v>
      </c>
      <c r="F27" s="689">
        <v>112.476</v>
      </c>
      <c r="G27" s="685" t="s">
        <v>516</v>
      </c>
      <c r="H27" s="684">
        <v>40480</v>
      </c>
      <c r="I27" s="683">
        <v>11672765.65</v>
      </c>
      <c r="J27" s="1690" t="s">
        <v>516</v>
      </c>
      <c r="K27" s="1691"/>
      <c r="L27" s="682">
        <v>5820</v>
      </c>
      <c r="M27" s="681">
        <v>40835</v>
      </c>
      <c r="N27" s="681" t="s">
        <v>516</v>
      </c>
      <c r="O27" s="680">
        <v>10350000</v>
      </c>
      <c r="P27" s="679">
        <v>10099555.15</v>
      </c>
      <c r="Q27" s="321">
        <v>250444.84999999998</v>
      </c>
      <c r="R27" s="678">
        <v>11314651.140000001</v>
      </c>
      <c r="U27" s="324"/>
      <c r="V27" s="325"/>
    </row>
    <row r="28" spans="1:22" ht="14.5">
      <c r="A28" s="686">
        <v>40421</v>
      </c>
      <c r="B28" s="1690" t="s">
        <v>784</v>
      </c>
      <c r="C28" s="1694"/>
      <c r="D28" s="1691"/>
      <c r="E28" s="683">
        <v>6900000</v>
      </c>
      <c r="F28" s="689">
        <v>105.875</v>
      </c>
      <c r="G28" s="685" t="s">
        <v>516</v>
      </c>
      <c r="H28" s="684">
        <v>40512</v>
      </c>
      <c r="I28" s="688">
        <v>7319687.71</v>
      </c>
      <c r="J28" s="1695" t="s">
        <v>516</v>
      </c>
      <c r="K28" s="1696"/>
      <c r="L28" s="682">
        <v>3652</v>
      </c>
      <c r="M28" s="681">
        <v>40932</v>
      </c>
      <c r="N28" s="681" t="s">
        <v>516</v>
      </c>
      <c r="O28" s="680">
        <v>6900000</v>
      </c>
      <c r="P28" s="679">
        <v>6236800.4299999997</v>
      </c>
      <c r="Q28" s="687">
        <v>663199.56000000006</v>
      </c>
      <c r="R28" s="678">
        <v>6556341.1699999999</v>
      </c>
      <c r="U28" s="324"/>
      <c r="V28" s="325"/>
    </row>
    <row r="29" spans="1:22" ht="14.5">
      <c r="A29" s="327">
        <v>40435</v>
      </c>
      <c r="B29" s="1698" t="s">
        <v>784</v>
      </c>
      <c r="C29" s="1699"/>
      <c r="D29" s="1700"/>
      <c r="E29" s="326">
        <v>8902230</v>
      </c>
      <c r="F29" s="493">
        <v>111.584</v>
      </c>
      <c r="G29" s="685" t="s">
        <v>516</v>
      </c>
      <c r="H29" s="329">
        <v>40480</v>
      </c>
      <c r="I29" s="331">
        <v>9962039.4932000004</v>
      </c>
      <c r="J29" s="1690" t="s">
        <v>516</v>
      </c>
      <c r="K29" s="1691"/>
      <c r="L29" s="330">
        <v>4966</v>
      </c>
      <c r="M29" s="681">
        <v>40932</v>
      </c>
      <c r="N29" s="681" t="s">
        <v>516</v>
      </c>
      <c r="O29" s="680">
        <v>8902230</v>
      </c>
      <c r="P29" s="332">
        <v>7503680.7599999998</v>
      </c>
      <c r="Q29" s="333">
        <v>1398549.2299999997</v>
      </c>
      <c r="R29" s="322">
        <v>8269276.7299999995</v>
      </c>
      <c r="U29" s="324"/>
      <c r="V29" s="325"/>
    </row>
    <row r="30" spans="1:22" ht="14.5">
      <c r="A30" s="327">
        <v>40435</v>
      </c>
      <c r="B30" s="1692" t="s">
        <v>791</v>
      </c>
      <c r="C30" s="1692"/>
      <c r="D30" s="1692"/>
      <c r="E30" s="326">
        <v>8050000</v>
      </c>
      <c r="F30" s="493">
        <v>110.759</v>
      </c>
      <c r="G30" s="328" t="s">
        <v>516</v>
      </c>
      <c r="H30" s="329">
        <v>40512</v>
      </c>
      <c r="I30" s="326">
        <v>8940780.3499999996</v>
      </c>
      <c r="J30" s="1690" t="s">
        <v>516</v>
      </c>
      <c r="K30" s="1691"/>
      <c r="L30" s="330">
        <v>4458</v>
      </c>
      <c r="M30" s="681">
        <v>40932</v>
      </c>
      <c r="N30" s="681" t="s">
        <v>516</v>
      </c>
      <c r="O30" s="680">
        <v>8050000</v>
      </c>
      <c r="P30" s="332">
        <v>7053867.4000000004</v>
      </c>
      <c r="Q30" s="333">
        <v>996132.6</v>
      </c>
      <c r="R30" s="322">
        <v>7703609.71</v>
      </c>
      <c r="U30" s="324"/>
      <c r="V30" s="325"/>
    </row>
    <row r="31" spans="1:22" ht="14.5">
      <c r="A31" s="686">
        <v>40435</v>
      </c>
      <c r="B31" s="1693" t="s">
        <v>787</v>
      </c>
      <c r="C31" s="1693"/>
      <c r="D31" s="1693"/>
      <c r="E31" s="326">
        <v>5750000</v>
      </c>
      <c r="F31" s="689">
        <v>106.5</v>
      </c>
      <c r="G31" s="685" t="s">
        <v>516</v>
      </c>
      <c r="H31" s="684">
        <v>40512</v>
      </c>
      <c r="I31" s="683">
        <v>6134171.8799999999</v>
      </c>
      <c r="J31" s="1690" t="s">
        <v>516</v>
      </c>
      <c r="K31" s="1691"/>
      <c r="L31" s="682">
        <v>3061</v>
      </c>
      <c r="M31" s="681">
        <v>40932</v>
      </c>
      <c r="N31" s="681" t="s">
        <v>516</v>
      </c>
      <c r="O31" s="680">
        <v>5750000</v>
      </c>
      <c r="P31" s="679">
        <v>5473723.9400000004</v>
      </c>
      <c r="Q31" s="687">
        <v>276276.06</v>
      </c>
      <c r="R31" s="678">
        <v>5764857.6299999999</v>
      </c>
      <c r="U31" s="324"/>
      <c r="V31" s="325"/>
    </row>
    <row r="32" spans="1:22" ht="14.5">
      <c r="A32" s="686">
        <v>40435</v>
      </c>
      <c r="B32" s="1690" t="s">
        <v>792</v>
      </c>
      <c r="C32" s="1694"/>
      <c r="D32" s="1691"/>
      <c r="E32" s="683">
        <v>5741753</v>
      </c>
      <c r="F32" s="689">
        <v>110.5</v>
      </c>
      <c r="G32" s="685" t="s">
        <v>516</v>
      </c>
      <c r="H32" s="684">
        <v>40512</v>
      </c>
      <c r="I32" s="688">
        <v>6361172.5150000006</v>
      </c>
      <c r="J32" s="1695" t="s">
        <v>516</v>
      </c>
      <c r="K32" s="1696"/>
      <c r="L32" s="682">
        <v>3172</v>
      </c>
      <c r="M32" s="681">
        <v>40932</v>
      </c>
      <c r="N32" s="681" t="s">
        <v>516</v>
      </c>
      <c r="O32" s="680">
        <v>5741753</v>
      </c>
      <c r="P32" s="679">
        <v>4307880.87</v>
      </c>
      <c r="Q32" s="687">
        <v>1433872.13</v>
      </c>
      <c r="R32" s="678">
        <v>4693918.45</v>
      </c>
      <c r="U32" s="324"/>
      <c r="V32" s="325"/>
    </row>
    <row r="33" spans="1:22" ht="14.5">
      <c r="A33" s="327">
        <v>40449</v>
      </c>
      <c r="B33" s="1698" t="s">
        <v>785</v>
      </c>
      <c r="C33" s="1699"/>
      <c r="D33" s="1700"/>
      <c r="E33" s="326">
        <v>3450000</v>
      </c>
      <c r="F33" s="493">
        <v>110.875</v>
      </c>
      <c r="G33" s="328" t="s">
        <v>516</v>
      </c>
      <c r="H33" s="329">
        <v>40512</v>
      </c>
      <c r="I33" s="331">
        <v>3834428.23</v>
      </c>
      <c r="J33" s="1695" t="s">
        <v>516</v>
      </c>
      <c r="K33" s="1696"/>
      <c r="L33" s="330">
        <v>1912</v>
      </c>
      <c r="M33" s="681">
        <v>40835</v>
      </c>
      <c r="N33" s="681" t="s">
        <v>516</v>
      </c>
      <c r="O33" s="319">
        <v>3450000</v>
      </c>
      <c r="P33" s="332">
        <v>3367168.19</v>
      </c>
      <c r="Q33" s="321">
        <v>82831.83</v>
      </c>
      <c r="R33" s="322">
        <v>3698411.02</v>
      </c>
      <c r="U33" s="324"/>
      <c r="V33" s="325"/>
    </row>
    <row r="34" spans="1:22" ht="14.5">
      <c r="A34" s="327">
        <v>40449</v>
      </c>
      <c r="B34" s="1692" t="s">
        <v>782</v>
      </c>
      <c r="C34" s="1692"/>
      <c r="D34" s="1692"/>
      <c r="E34" s="326">
        <v>11482421</v>
      </c>
      <c r="F34" s="493">
        <v>113.83799999999999</v>
      </c>
      <c r="G34" s="328" t="s">
        <v>516</v>
      </c>
      <c r="H34" s="329">
        <v>40542</v>
      </c>
      <c r="I34" s="326">
        <v>13109069.557979999</v>
      </c>
      <c r="J34" s="1690" t="s">
        <v>516</v>
      </c>
      <c r="K34" s="1691"/>
      <c r="L34" s="330">
        <v>6535</v>
      </c>
      <c r="M34" s="681">
        <v>40932</v>
      </c>
      <c r="N34" s="681" t="s">
        <v>516</v>
      </c>
      <c r="O34" s="680">
        <v>11482421</v>
      </c>
      <c r="P34" s="332">
        <v>10592775.310000001</v>
      </c>
      <c r="Q34" s="333">
        <v>889645.69000000006</v>
      </c>
      <c r="R34" s="322">
        <v>11818944.369999999</v>
      </c>
      <c r="U34" s="324"/>
      <c r="V34" s="325"/>
    </row>
    <row r="35" spans="1:22" ht="14.5">
      <c r="A35" s="686">
        <v>40449</v>
      </c>
      <c r="B35" s="1693" t="s">
        <v>782</v>
      </c>
      <c r="C35" s="1693"/>
      <c r="D35" s="1693"/>
      <c r="E35" s="326">
        <v>13402491</v>
      </c>
      <c r="F35" s="493">
        <v>113.9</v>
      </c>
      <c r="G35" s="685" t="s">
        <v>516</v>
      </c>
      <c r="H35" s="684">
        <v>40512</v>
      </c>
      <c r="I35" s="683">
        <v>15308612.259000001</v>
      </c>
      <c r="J35" s="1690" t="s">
        <v>516</v>
      </c>
      <c r="K35" s="1691"/>
      <c r="L35" s="682">
        <v>7632</v>
      </c>
      <c r="M35" s="681">
        <v>40835</v>
      </c>
      <c r="N35" s="681" t="s">
        <v>516</v>
      </c>
      <c r="O35" s="680">
        <v>13402491</v>
      </c>
      <c r="P35" s="679">
        <v>12963736.869999999</v>
      </c>
      <c r="Q35" s="321">
        <v>438754.12</v>
      </c>
      <c r="R35" s="678">
        <v>14433038.52</v>
      </c>
      <c r="U35" s="324"/>
      <c r="V35" s="325"/>
    </row>
    <row r="36" spans="1:22" ht="15" thickBot="1">
      <c r="A36" s="677">
        <v>40449</v>
      </c>
      <c r="B36" s="1701" t="s">
        <v>785</v>
      </c>
      <c r="C36" s="1702"/>
      <c r="D36" s="1703"/>
      <c r="E36" s="676">
        <v>14950000</v>
      </c>
      <c r="F36" s="675">
        <v>114.006</v>
      </c>
      <c r="G36" s="674" t="s">
        <v>516</v>
      </c>
      <c r="H36" s="673">
        <v>40542</v>
      </c>
      <c r="I36" s="672">
        <v>17092069.219999999</v>
      </c>
      <c r="J36" s="1704" t="s">
        <v>516</v>
      </c>
      <c r="K36" s="1705"/>
      <c r="L36" s="671">
        <v>8521</v>
      </c>
      <c r="M36" s="670">
        <v>40932</v>
      </c>
      <c r="N36" s="670" t="s">
        <v>516</v>
      </c>
      <c r="O36" s="669">
        <v>14950000</v>
      </c>
      <c r="P36" s="668">
        <v>14562161.27</v>
      </c>
      <c r="Q36" s="667">
        <v>387838.73</v>
      </c>
      <c r="R36" s="666">
        <v>16383543.82</v>
      </c>
      <c r="U36" s="324"/>
      <c r="V36" s="325"/>
    </row>
    <row r="37" spans="1:22" ht="14">
      <c r="A37" s="334"/>
      <c r="B37" s="335"/>
      <c r="C37" s="336"/>
      <c r="F37" s="337"/>
      <c r="G37" s="338"/>
      <c r="H37" s="339"/>
      <c r="I37" s="340"/>
      <c r="J37" s="340"/>
      <c r="K37" s="340"/>
      <c r="L37" s="341"/>
      <c r="M37" s="334"/>
      <c r="N37" s="334"/>
      <c r="O37" s="334"/>
      <c r="P37" s="342"/>
      <c r="Q37" s="343"/>
      <c r="R37" s="344"/>
    </row>
    <row r="38" spans="1:22" ht="15.75" customHeight="1" thickBot="1">
      <c r="A38" s="334"/>
      <c r="B38" s="345"/>
      <c r="C38" s="346"/>
      <c r="D38" s="347" t="s">
        <v>793</v>
      </c>
      <c r="E38" s="348">
        <f>SUM(E6:E36)</f>
        <v>332596893</v>
      </c>
      <c r="F38" s="349"/>
      <c r="G38" s="346"/>
      <c r="I38" s="344"/>
      <c r="J38" s="344"/>
      <c r="K38" s="350" t="s">
        <v>794</v>
      </c>
      <c r="L38" s="351">
        <f>SUM(L6:L36)</f>
        <v>183555.37</v>
      </c>
      <c r="M38" s="352"/>
      <c r="N38" s="352"/>
      <c r="O38" s="353"/>
      <c r="Q38" s="354" t="s">
        <v>795</v>
      </c>
      <c r="R38" s="486">
        <f>SUM(R6:R36)</f>
        <v>334924711.27999985</v>
      </c>
      <c r="S38" s="355"/>
    </row>
    <row r="39" spans="1:22" ht="14.5" thickTop="1">
      <c r="A39" s="38"/>
      <c r="B39" s="345"/>
      <c r="C39" s="356"/>
      <c r="D39" s="41"/>
      <c r="E39" s="345"/>
      <c r="F39" s="345"/>
      <c r="G39" s="346"/>
      <c r="H39" s="346"/>
      <c r="I39" s="344"/>
      <c r="J39" s="344"/>
      <c r="K39" s="344"/>
      <c r="L39" s="352"/>
      <c r="M39" s="352"/>
      <c r="N39" s="352"/>
      <c r="O39" s="353"/>
      <c r="P39" s="485"/>
      <c r="Q39" s="357"/>
      <c r="R39" s="358"/>
    </row>
    <row r="40" spans="1:22" ht="14">
      <c r="A40" s="38"/>
      <c r="B40" s="345"/>
      <c r="C40" s="356"/>
      <c r="D40" s="41"/>
      <c r="E40" s="345"/>
      <c r="F40" s="345"/>
      <c r="G40" s="346"/>
      <c r="H40" s="346"/>
      <c r="I40" s="344"/>
      <c r="J40" s="344"/>
      <c r="K40" s="344"/>
      <c r="L40" s="352"/>
      <c r="M40" s="352"/>
      <c r="N40" s="352"/>
      <c r="O40" s="353"/>
      <c r="P40" s="485"/>
      <c r="Q40" s="357"/>
      <c r="R40" s="358"/>
    </row>
    <row r="41" spans="1:22" ht="16.5" thickBot="1">
      <c r="A41" s="38"/>
      <c r="B41" s="491"/>
      <c r="C41" s="482"/>
      <c r="D41" s="41"/>
      <c r="E41" s="337"/>
      <c r="F41" s="337"/>
      <c r="G41" s="356"/>
      <c r="H41" s="359" t="s">
        <v>796</v>
      </c>
      <c r="I41" s="486">
        <f>SUM(I6:I36)</f>
        <v>368145452.34011996</v>
      </c>
      <c r="J41" s="360"/>
      <c r="M41" s="361"/>
      <c r="N41" s="361"/>
      <c r="O41" s="361"/>
      <c r="P41" s="362" t="s">
        <v>797</v>
      </c>
      <c r="Q41" s="486">
        <f>R38+L38+41640035.12</f>
        <v>376748301.76999986</v>
      </c>
      <c r="R41" s="504"/>
    </row>
    <row r="42" spans="1:22" ht="15" customHeight="1" thickTop="1">
      <c r="A42" s="38"/>
      <c r="B42" s="491"/>
      <c r="C42" s="482"/>
      <c r="D42" s="41"/>
      <c r="E42" s="337"/>
      <c r="F42" s="337"/>
      <c r="G42" s="356"/>
      <c r="H42" s="363"/>
      <c r="I42" s="150"/>
      <c r="J42" s="150"/>
      <c r="K42" s="350"/>
      <c r="L42" s="364"/>
      <c r="M42" s="361"/>
      <c r="N42" s="361"/>
      <c r="O42" s="361"/>
    </row>
    <row r="43" spans="1:22" ht="15" customHeight="1">
      <c r="A43" s="1706"/>
      <c r="B43" s="1706"/>
      <c r="C43" s="1706"/>
      <c r="D43" s="41"/>
      <c r="E43" s="40"/>
      <c r="F43" s="40"/>
      <c r="G43" s="40"/>
      <c r="H43" s="358"/>
      <c r="I43" s="365"/>
      <c r="J43" s="365"/>
      <c r="K43" s="365"/>
      <c r="L43" s="366"/>
      <c r="M43" s="366"/>
      <c r="N43" s="366"/>
      <c r="O43" s="366"/>
      <c r="P43" s="367"/>
      <c r="Q43" s="41"/>
      <c r="R43" s="365"/>
    </row>
    <row r="44" spans="1:22" ht="15" customHeight="1">
      <c r="A44" s="1689" t="s">
        <v>798</v>
      </c>
      <c r="B44" s="1689"/>
      <c r="C44" s="1689"/>
      <c r="D44" s="1689"/>
      <c r="E44" s="1689"/>
      <c r="F44" s="1689"/>
      <c r="G44" s="1689"/>
      <c r="H44" s="1689"/>
      <c r="I44" s="1689"/>
      <c r="J44" s="1689"/>
      <c r="K44" s="1689"/>
      <c r="L44" s="1689"/>
      <c r="M44" s="1689"/>
      <c r="N44" s="1689"/>
      <c r="O44" s="1689"/>
      <c r="P44" s="1689"/>
      <c r="Q44" s="1689"/>
      <c r="R44" s="368"/>
    </row>
    <row r="45" spans="1:22" ht="15" customHeight="1">
      <c r="A45" s="1689" t="s">
        <v>799</v>
      </c>
      <c r="B45" s="1689"/>
      <c r="C45" s="1689"/>
      <c r="D45" s="1689"/>
      <c r="E45" s="1689"/>
      <c r="F45" s="1689"/>
      <c r="G45" s="1689"/>
      <c r="H45" s="1689"/>
      <c r="I45" s="1689"/>
      <c r="J45" s="1689"/>
      <c r="K45" s="1689"/>
      <c r="L45" s="1689"/>
      <c r="M45" s="1689"/>
      <c r="N45" s="1689"/>
      <c r="O45" s="1689"/>
      <c r="P45" s="1689"/>
      <c r="Q45" s="1689"/>
      <c r="R45" s="300"/>
    </row>
    <row r="46" spans="1:22" ht="15" customHeight="1">
      <c r="A46" s="1689" t="s">
        <v>800</v>
      </c>
      <c r="B46" s="1689"/>
      <c r="C46" s="1689"/>
      <c r="D46" s="1689"/>
      <c r="E46" s="1689"/>
      <c r="F46" s="1689"/>
      <c r="G46" s="1689"/>
      <c r="H46" s="1689"/>
      <c r="I46" s="1689"/>
      <c r="J46" s="1689"/>
      <c r="K46" s="1689"/>
      <c r="L46" s="1689"/>
      <c r="M46" s="1689"/>
      <c r="N46" s="1689"/>
      <c r="O46" s="1689"/>
      <c r="P46" s="1689"/>
      <c r="Q46" s="1689"/>
      <c r="R46" s="369"/>
    </row>
    <row r="47" spans="1:22" ht="15" customHeight="1">
      <c r="A47" s="1689"/>
      <c r="B47" s="1689"/>
      <c r="C47" s="1689"/>
      <c r="D47" s="1689"/>
      <c r="E47" s="1689"/>
      <c r="F47" s="1689"/>
      <c r="G47" s="1689"/>
      <c r="H47" s="1689"/>
      <c r="I47" s="1689"/>
      <c r="J47" s="1689"/>
      <c r="K47" s="1689"/>
      <c r="L47" s="1689"/>
      <c r="M47" s="1689"/>
      <c r="N47" s="1689"/>
      <c r="O47" s="1689"/>
      <c r="P47" s="1689"/>
      <c r="Q47" s="1689"/>
      <c r="R47" s="369"/>
    </row>
    <row r="48" spans="1:22" ht="15" customHeight="1">
      <c r="A48" s="1689"/>
      <c r="B48" s="1689"/>
      <c r="C48" s="1689"/>
      <c r="D48" s="1689"/>
      <c r="E48" s="1689"/>
      <c r="F48" s="1689"/>
      <c r="G48" s="1689"/>
      <c r="H48" s="1689"/>
      <c r="I48" s="1689"/>
      <c r="J48" s="1689"/>
      <c r="K48" s="1689"/>
      <c r="L48" s="1689"/>
      <c r="M48" s="1689"/>
      <c r="N48" s="1689"/>
      <c r="O48" s="1689"/>
      <c r="P48" s="1689"/>
      <c r="Q48" s="1689"/>
      <c r="R48" s="369"/>
    </row>
    <row r="49" spans="1:18" ht="15" customHeight="1">
      <c r="A49" s="1689" t="s">
        <v>801</v>
      </c>
      <c r="B49" s="1689"/>
      <c r="C49" s="1689"/>
      <c r="D49" s="1689"/>
      <c r="E49" s="1689"/>
      <c r="F49" s="1689"/>
      <c r="G49" s="1689"/>
      <c r="H49" s="1689"/>
      <c r="I49" s="1689"/>
      <c r="J49" s="1689"/>
      <c r="K49" s="1689"/>
      <c r="L49" s="1689"/>
      <c r="M49" s="1689"/>
      <c r="N49" s="1689"/>
      <c r="O49" s="1689"/>
      <c r="P49" s="1689"/>
      <c r="Q49" s="1689"/>
      <c r="R49" s="370"/>
    </row>
    <row r="50" spans="1:18" ht="15" customHeight="1">
      <c r="A50" s="1689"/>
      <c r="B50" s="1689"/>
      <c r="C50" s="1689"/>
      <c r="D50" s="1689"/>
      <c r="E50" s="1689"/>
      <c r="F50" s="1689"/>
      <c r="G50" s="1689"/>
      <c r="H50" s="1689"/>
      <c r="I50" s="1689"/>
      <c r="J50" s="1689"/>
      <c r="K50" s="1689"/>
      <c r="L50" s="1689"/>
      <c r="M50" s="1689"/>
      <c r="N50" s="1689"/>
      <c r="O50" s="1689"/>
      <c r="P50" s="1689"/>
      <c r="Q50" s="1689"/>
      <c r="R50" s="370"/>
    </row>
    <row r="51" spans="1:18" s="371" customFormat="1" ht="15" customHeight="1">
      <c r="A51" s="1689"/>
      <c r="B51" s="1689"/>
      <c r="C51" s="1689"/>
      <c r="D51" s="1689"/>
      <c r="E51" s="1689"/>
      <c r="F51" s="1689"/>
      <c r="G51" s="1689"/>
      <c r="H51" s="1689"/>
      <c r="I51" s="1689"/>
      <c r="J51" s="1689"/>
      <c r="K51" s="1689"/>
      <c r="L51" s="1689"/>
      <c r="M51" s="1689"/>
      <c r="N51" s="1689"/>
      <c r="O51" s="1689"/>
      <c r="P51" s="1689"/>
      <c r="Q51" s="1689"/>
      <c r="R51" s="372"/>
    </row>
    <row r="52" spans="1:18" ht="14">
      <c r="A52" s="1689" t="s">
        <v>802</v>
      </c>
      <c r="B52" s="1689"/>
      <c r="C52" s="1689"/>
      <c r="D52" s="1689"/>
      <c r="E52" s="1689"/>
      <c r="F52" s="1689"/>
      <c r="G52" s="1689"/>
      <c r="H52" s="1689"/>
      <c r="I52" s="1689"/>
      <c r="J52" s="1689"/>
      <c r="K52" s="1689"/>
      <c r="L52" s="1689"/>
      <c r="M52" s="1689"/>
      <c r="N52" s="1689"/>
      <c r="O52" s="1689"/>
      <c r="P52" s="1689"/>
      <c r="Q52" s="1689"/>
    </row>
    <row r="53" spans="1:18">
      <c r="A53" s="1697" t="s">
        <v>803</v>
      </c>
      <c r="B53" s="1697"/>
      <c r="C53" s="1697"/>
      <c r="D53" s="1697"/>
      <c r="E53" s="1697"/>
      <c r="F53" s="1697"/>
      <c r="G53" s="1697"/>
      <c r="H53" s="1697"/>
      <c r="I53" s="1697"/>
      <c r="J53" s="1697"/>
      <c r="K53" s="1697"/>
      <c r="L53" s="1697"/>
      <c r="M53" s="1697"/>
      <c r="N53" s="1697"/>
      <c r="O53" s="1697"/>
      <c r="P53" s="1697"/>
      <c r="Q53" s="1697"/>
    </row>
    <row r="54" spans="1:18">
      <c r="A54" s="1697"/>
      <c r="B54" s="1697"/>
      <c r="C54" s="1697"/>
      <c r="D54" s="1697"/>
      <c r="E54" s="1697"/>
      <c r="F54" s="1697"/>
      <c r="G54" s="1697"/>
      <c r="H54" s="1697"/>
      <c r="I54" s="1697"/>
      <c r="J54" s="1697"/>
      <c r="K54" s="1697"/>
      <c r="L54" s="1697"/>
      <c r="M54" s="1697"/>
      <c r="N54" s="1697"/>
      <c r="O54" s="1697"/>
      <c r="P54" s="1697"/>
      <c r="Q54" s="1697"/>
    </row>
    <row r="55" spans="1:18" ht="14">
      <c r="A55" s="1697" t="s">
        <v>804</v>
      </c>
      <c r="B55" s="1697"/>
      <c r="C55" s="1697"/>
      <c r="D55" s="1697"/>
      <c r="E55" s="1697"/>
      <c r="F55" s="1697"/>
      <c r="G55" s="1697"/>
      <c r="H55" s="1697"/>
      <c r="I55" s="1697"/>
      <c r="J55" s="1697"/>
      <c r="K55" s="1697"/>
      <c r="L55" s="1697"/>
      <c r="M55" s="1697"/>
      <c r="N55" s="1697"/>
      <c r="O55" s="1697"/>
      <c r="P55" s="1697"/>
      <c r="Q55" s="1697"/>
    </row>
    <row r="56" spans="1:18" ht="30.75" customHeight="1">
      <c r="A56" s="1697" t="s">
        <v>805</v>
      </c>
      <c r="B56" s="1697"/>
      <c r="C56" s="1697"/>
      <c r="D56" s="1697"/>
      <c r="E56" s="1697"/>
      <c r="F56" s="1697"/>
      <c r="G56" s="1697"/>
      <c r="H56" s="1697"/>
      <c r="I56" s="1697"/>
      <c r="J56" s="1697"/>
      <c r="K56" s="1697"/>
      <c r="L56" s="1697"/>
      <c r="M56" s="1697"/>
      <c r="N56" s="1697"/>
      <c r="O56" s="1697"/>
      <c r="P56" s="1697"/>
      <c r="Q56" s="1697"/>
    </row>
    <row r="786" spans="6:6">
      <c r="F786" s="304" t="s">
        <v>625</v>
      </c>
    </row>
  </sheetData>
  <protectedRanges>
    <protectedRange sqref="B38:C40 D39:D40 E38 H6:H8 G39:H40 P39:R40 H25 F37 H28:H29 H32:H33 H36:H37 K38 P41:Q41 L36:P37 L6:P8 L25 L28:L29 M39:O42 A41:G42 H42:K42 A39:A40 L33:P33 Q6:Q38 M9:P27 L32 M28:N32 O28:P29 N30:P31 O32:P32 M34:P35" name="Range1_2"/>
    <protectedRange sqref="L9:L10 H9:H20 L12:L20 H22:H24 L22:L24 H26:H27 L26:L27 H30:H31 L30:L31 H34:H35 L34:L35" name="Range1_1_1"/>
    <protectedRange sqref="H21 L21" name="Range1_1_2_1"/>
  </protectedRanges>
  <mergeCells count="78">
    <mergeCell ref="B5:D5"/>
    <mergeCell ref="J5:K5"/>
    <mergeCell ref="A1:R1"/>
    <mergeCell ref="A2:R2"/>
    <mergeCell ref="A4:G4"/>
    <mergeCell ref="H4:L4"/>
    <mergeCell ref="M4:R4"/>
    <mergeCell ref="B6:D6"/>
    <mergeCell ref="J6:K6"/>
    <mergeCell ref="B7:D7"/>
    <mergeCell ref="J7:K7"/>
    <mergeCell ref="B8:D8"/>
    <mergeCell ref="J8:K8"/>
    <mergeCell ref="B9:D9"/>
    <mergeCell ref="J9:K9"/>
    <mergeCell ref="B10:D10"/>
    <mergeCell ref="J10:K10"/>
    <mergeCell ref="B11:D11"/>
    <mergeCell ref="J11:K11"/>
    <mergeCell ref="B12:D12"/>
    <mergeCell ref="J12:K12"/>
    <mergeCell ref="B13:D13"/>
    <mergeCell ref="J13:K13"/>
    <mergeCell ref="B14:D14"/>
    <mergeCell ref="J14:K14"/>
    <mergeCell ref="B15:D15"/>
    <mergeCell ref="J15:K15"/>
    <mergeCell ref="B16:D16"/>
    <mergeCell ref="J16:K16"/>
    <mergeCell ref="B17:D17"/>
    <mergeCell ref="J17:K17"/>
    <mergeCell ref="B18:D18"/>
    <mergeCell ref="J18:K18"/>
    <mergeCell ref="B19:D19"/>
    <mergeCell ref="J19:K19"/>
    <mergeCell ref="B20:D20"/>
    <mergeCell ref="J20:K20"/>
    <mergeCell ref="B21:D21"/>
    <mergeCell ref="J21:K21"/>
    <mergeCell ref="B22:D22"/>
    <mergeCell ref="J22:K22"/>
    <mergeCell ref="B23:D23"/>
    <mergeCell ref="J23:K23"/>
    <mergeCell ref="B27:D27"/>
    <mergeCell ref="J27:K27"/>
    <mergeCell ref="B28:D28"/>
    <mergeCell ref="J28:K28"/>
    <mergeCell ref="B29:D29"/>
    <mergeCell ref="B24:D24"/>
    <mergeCell ref="J24:K24"/>
    <mergeCell ref="B25:D25"/>
    <mergeCell ref="J25:K25"/>
    <mergeCell ref="B26:D26"/>
    <mergeCell ref="J26:K26"/>
    <mergeCell ref="A55:Q55"/>
    <mergeCell ref="A56:Q56"/>
    <mergeCell ref="B33:D33"/>
    <mergeCell ref="J33:K33"/>
    <mergeCell ref="B34:D34"/>
    <mergeCell ref="J34:K34"/>
    <mergeCell ref="B35:D35"/>
    <mergeCell ref="J35:K35"/>
    <mergeCell ref="B36:D36"/>
    <mergeCell ref="J36:K36"/>
    <mergeCell ref="A53:Q54"/>
    <mergeCell ref="A43:C43"/>
    <mergeCell ref="A44:Q44"/>
    <mergeCell ref="A52:Q52"/>
    <mergeCell ref="A45:Q45"/>
    <mergeCell ref="A46:Q48"/>
    <mergeCell ref="A49:Q51"/>
    <mergeCell ref="J29:K29"/>
    <mergeCell ref="B30:D30"/>
    <mergeCell ref="J30:K30"/>
    <mergeCell ref="B31:D31"/>
    <mergeCell ref="J31:K31"/>
    <mergeCell ref="B32:D32"/>
    <mergeCell ref="J32:K32"/>
  </mergeCells>
  <pageMargins left="0.7" right="0.7" top="0.75" bottom="0.75" header="0.3" footer="0.3"/>
  <pageSetup paperSize="5"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A253"/>
  <sheetViews>
    <sheetView view="pageBreakPreview" topLeftCell="E1" zoomScaleNormal="70" zoomScaleSheetLayoutView="100" zoomScalePageLayoutView="50" workbookViewId="0">
      <selection sqref="A1:X1"/>
    </sheetView>
  </sheetViews>
  <sheetFormatPr defaultColWidth="9.1796875" defaultRowHeight="12.5"/>
  <cols>
    <col min="1" max="1" width="13.81640625" style="304" customWidth="1"/>
    <col min="2" max="2" width="13.26953125" style="304" customWidth="1"/>
    <col min="3" max="3" width="67.81640625" style="304" customWidth="1"/>
    <col min="4" max="4" width="11.7265625" style="304" customWidth="1"/>
    <col min="5" max="5" width="6.26953125" style="304" bestFit="1" customWidth="1"/>
    <col min="6" max="6" width="13.1796875" style="304" bestFit="1" customWidth="1"/>
    <col min="7" max="7" width="39.1796875" style="304" bestFit="1" customWidth="1"/>
    <col min="8" max="8" width="20" style="475" bestFit="1" customWidth="1"/>
    <col min="9" max="9" width="14.26953125" style="304" customWidth="1"/>
    <col min="10" max="10" width="11" style="304" bestFit="1" customWidth="1"/>
    <col min="11" max="11" width="2.453125" style="304" bestFit="1" customWidth="1"/>
    <col min="12" max="12" width="18.1796875" style="476" bestFit="1" customWidth="1"/>
    <col min="13" max="13" width="11" style="476" bestFit="1" customWidth="1"/>
    <col min="14" max="14" width="2.453125" style="476" customWidth="1"/>
    <col min="15" max="15" width="19.453125" style="476" bestFit="1" customWidth="1"/>
    <col min="16" max="16" width="3.81640625" style="476" bestFit="1" customWidth="1"/>
    <col min="17" max="17" width="19.453125" style="476" customWidth="1"/>
    <col min="18" max="18" width="15.54296875" style="304" customWidth="1"/>
    <col min="19" max="19" width="24" style="477" customWidth="1"/>
    <col min="20" max="20" width="20.26953125" style="304" bestFit="1" customWidth="1"/>
    <col min="21" max="21" width="26.7265625" style="304" customWidth="1"/>
    <col min="22" max="22" width="14.453125" style="304" customWidth="1"/>
    <col min="23" max="23" width="23.453125" style="304" bestFit="1" customWidth="1"/>
    <col min="24" max="24" width="18" style="304" customWidth="1"/>
    <col min="25" max="25" width="9.1796875" style="304"/>
    <col min="26" max="26" width="19.1796875" style="304" bestFit="1" customWidth="1"/>
    <col min="27" max="27" width="19.81640625" style="304" bestFit="1" customWidth="1"/>
    <col min="28" max="28" width="10.1796875" style="304" bestFit="1" customWidth="1"/>
    <col min="29" max="16384" width="9.1796875" style="304"/>
  </cols>
  <sheetData>
    <row r="1" spans="1:27" s="831" customFormat="1" ht="14">
      <c r="A1" s="1438" t="s">
        <v>750</v>
      </c>
      <c r="B1" s="1438"/>
      <c r="C1" s="1438"/>
      <c r="D1" s="1438"/>
      <c r="E1" s="1438"/>
      <c r="F1" s="1438"/>
      <c r="G1" s="1438"/>
      <c r="H1" s="1438"/>
      <c r="I1" s="1438"/>
      <c r="J1" s="1438"/>
      <c r="K1" s="1438"/>
      <c r="L1" s="1438"/>
      <c r="M1" s="1438"/>
      <c r="N1" s="1438"/>
      <c r="O1" s="1438"/>
      <c r="P1" s="1438"/>
      <c r="Q1" s="1438"/>
      <c r="R1" s="1438"/>
      <c r="S1" s="1438"/>
      <c r="T1" s="1438"/>
      <c r="U1" s="1438"/>
      <c r="V1" s="1438"/>
      <c r="W1" s="1438"/>
      <c r="X1" s="1438"/>
    </row>
    <row r="2" spans="1:27" s="831" customFormat="1" ht="14">
      <c r="A2" s="1438" t="s">
        <v>806</v>
      </c>
      <c r="B2" s="1438"/>
      <c r="C2" s="1438"/>
      <c r="D2" s="1438"/>
      <c r="E2" s="1438"/>
      <c r="F2" s="1438"/>
      <c r="G2" s="1438"/>
      <c r="H2" s="1438"/>
      <c r="I2" s="1438"/>
      <c r="J2" s="1438"/>
      <c r="K2" s="1438"/>
      <c r="L2" s="1438"/>
      <c r="M2" s="1438"/>
      <c r="N2" s="1438"/>
      <c r="O2" s="1438"/>
      <c r="P2" s="1438"/>
      <c r="Q2" s="1438"/>
      <c r="R2" s="1438"/>
      <c r="S2" s="1438"/>
      <c r="T2" s="1438"/>
      <c r="U2" s="1438"/>
      <c r="V2" s="1438"/>
      <c r="W2" s="1438"/>
      <c r="X2" s="1438"/>
    </row>
    <row r="3" spans="1:27" s="831" customFormat="1" ht="14.5" thickBot="1">
      <c r="A3" s="935"/>
      <c r="B3" s="935"/>
      <c r="C3" s="935"/>
      <c r="D3" s="935"/>
      <c r="E3" s="935"/>
      <c r="F3" s="956"/>
      <c r="G3" s="935"/>
      <c r="H3" s="373"/>
      <c r="I3" s="145"/>
      <c r="J3" s="145"/>
      <c r="K3" s="145"/>
      <c r="L3" s="374"/>
      <c r="M3" s="374"/>
      <c r="N3" s="374"/>
      <c r="O3" s="374"/>
      <c r="P3" s="374"/>
      <c r="Q3" s="374"/>
      <c r="R3" s="935"/>
      <c r="S3" s="375"/>
      <c r="T3" s="935"/>
      <c r="U3" s="935"/>
      <c r="V3" s="935"/>
      <c r="W3" s="935"/>
      <c r="X3" s="935"/>
    </row>
    <row r="4" spans="1:27" s="831" customFormat="1" ht="37.5" customHeight="1" thickBot="1">
      <c r="A4" s="1485" t="s">
        <v>0</v>
      </c>
      <c r="B4" s="1421" t="s">
        <v>1</v>
      </c>
      <c r="C4" s="1721" t="s">
        <v>453</v>
      </c>
      <c r="D4" s="1620"/>
      <c r="E4" s="1503"/>
      <c r="F4" s="1421" t="s">
        <v>452</v>
      </c>
      <c r="G4" s="1421" t="s">
        <v>598</v>
      </c>
      <c r="H4" s="1754" t="s">
        <v>807</v>
      </c>
      <c r="I4" s="1416" t="s">
        <v>455</v>
      </c>
      <c r="J4" s="1619" t="s">
        <v>808</v>
      </c>
      <c r="K4" s="1620"/>
      <c r="L4" s="1621"/>
      <c r="M4" s="1619" t="s">
        <v>809</v>
      </c>
      <c r="N4" s="1620"/>
      <c r="O4" s="1621"/>
      <c r="P4" s="1619" t="s">
        <v>810</v>
      </c>
      <c r="Q4" s="1621"/>
      <c r="R4" s="1485" t="s">
        <v>647</v>
      </c>
      <c r="S4" s="1761"/>
      <c r="T4" s="1762" t="s">
        <v>811</v>
      </c>
      <c r="U4" s="1499"/>
      <c r="V4" s="1722" t="s">
        <v>812</v>
      </c>
      <c r="W4" s="1723"/>
      <c r="X4" s="1724"/>
    </row>
    <row r="5" spans="1:27" s="831" customFormat="1" ht="45.75" customHeight="1" thickBot="1">
      <c r="A5" s="1486"/>
      <c r="B5" s="1345"/>
      <c r="C5" s="743" t="s">
        <v>602</v>
      </c>
      <c r="D5" s="744" t="s">
        <v>296</v>
      </c>
      <c r="E5" s="743" t="s">
        <v>297</v>
      </c>
      <c r="F5" s="1345"/>
      <c r="G5" s="1345"/>
      <c r="H5" s="1755"/>
      <c r="I5" s="1417"/>
      <c r="J5" s="742" t="s">
        <v>1</v>
      </c>
      <c r="K5" s="741"/>
      <c r="L5" s="740" t="s">
        <v>301</v>
      </c>
      <c r="M5" s="739" t="s">
        <v>1</v>
      </c>
      <c r="N5" s="738"/>
      <c r="O5" s="376" t="s">
        <v>301</v>
      </c>
      <c r="P5" s="738"/>
      <c r="Q5" s="376" t="s">
        <v>301</v>
      </c>
      <c r="R5" s="377" t="s">
        <v>813</v>
      </c>
      <c r="S5" s="378" t="s">
        <v>814</v>
      </c>
      <c r="T5" s="377" t="s">
        <v>301</v>
      </c>
      <c r="U5" s="379" t="s">
        <v>459</v>
      </c>
      <c r="V5" s="377" t="s">
        <v>1</v>
      </c>
      <c r="W5" s="380" t="s">
        <v>459</v>
      </c>
      <c r="X5" s="381" t="s">
        <v>815</v>
      </c>
    </row>
    <row r="6" spans="1:27" s="831" customFormat="1" ht="29.25" customHeight="1">
      <c r="A6" s="384">
        <v>1</v>
      </c>
      <c r="B6" s="382">
        <v>40086</v>
      </c>
      <c r="C6" s="383" t="s">
        <v>816</v>
      </c>
      <c r="D6" s="384" t="s">
        <v>607</v>
      </c>
      <c r="E6" s="384" t="s">
        <v>289</v>
      </c>
      <c r="F6" s="385" t="s">
        <v>466</v>
      </c>
      <c r="G6" s="384" t="s">
        <v>817</v>
      </c>
      <c r="H6" s="386">
        <v>1111111111</v>
      </c>
      <c r="I6" s="387" t="s">
        <v>468</v>
      </c>
      <c r="J6" s="388">
        <v>40182</v>
      </c>
      <c r="K6" s="389">
        <v>4</v>
      </c>
      <c r="L6" s="390">
        <v>156250000</v>
      </c>
      <c r="M6" s="388">
        <v>40182</v>
      </c>
      <c r="N6" s="389">
        <v>4</v>
      </c>
      <c r="O6" s="390">
        <v>156250000</v>
      </c>
      <c r="P6" s="389"/>
      <c r="Q6" s="390">
        <v>156250000</v>
      </c>
      <c r="R6" s="1759">
        <v>40193</v>
      </c>
      <c r="S6" s="1760">
        <v>156250000</v>
      </c>
      <c r="T6" s="1749">
        <v>0</v>
      </c>
      <c r="U6" s="1763" t="s">
        <v>817</v>
      </c>
      <c r="V6" s="391">
        <v>40207</v>
      </c>
      <c r="W6" s="392" t="s">
        <v>818</v>
      </c>
      <c r="X6" s="322">
        <v>20091872.420000002</v>
      </c>
      <c r="AA6" s="374"/>
    </row>
    <row r="7" spans="1:27" s="831" customFormat="1" ht="29.25" customHeight="1">
      <c r="A7" s="394"/>
      <c r="B7" s="393"/>
      <c r="C7" s="394"/>
      <c r="D7" s="394"/>
      <c r="E7" s="394"/>
      <c r="F7" s="960"/>
      <c r="G7" s="394"/>
      <c r="H7" s="908"/>
      <c r="I7" s="989"/>
      <c r="J7" s="395"/>
      <c r="K7" s="396"/>
      <c r="L7" s="987"/>
      <c r="M7" s="395"/>
      <c r="N7" s="396"/>
      <c r="O7" s="987"/>
      <c r="P7" s="396"/>
      <c r="Q7" s="987"/>
      <c r="R7" s="1732"/>
      <c r="S7" s="1737"/>
      <c r="T7" s="1739"/>
      <c r="U7" s="1730"/>
      <c r="V7" s="391">
        <v>40233</v>
      </c>
      <c r="W7" s="392" t="s">
        <v>819</v>
      </c>
      <c r="X7" s="322">
        <v>48922.020388332559</v>
      </c>
    </row>
    <row r="8" spans="1:27" s="831" customFormat="1" ht="29.25" customHeight="1">
      <c r="A8" s="734">
        <v>2</v>
      </c>
      <c r="B8" s="737">
        <v>40086</v>
      </c>
      <c r="C8" s="736" t="s">
        <v>816</v>
      </c>
      <c r="D8" s="734" t="s">
        <v>607</v>
      </c>
      <c r="E8" s="734" t="s">
        <v>289</v>
      </c>
      <c r="F8" s="735" t="s">
        <v>466</v>
      </c>
      <c r="G8" s="734" t="s">
        <v>820</v>
      </c>
      <c r="H8" s="733">
        <v>2222222222</v>
      </c>
      <c r="I8" s="398" t="s">
        <v>468</v>
      </c>
      <c r="J8" s="399">
        <v>40182</v>
      </c>
      <c r="K8" s="732">
        <v>4</v>
      </c>
      <c r="L8" s="400">
        <v>200000000</v>
      </c>
      <c r="M8" s="399">
        <v>40182</v>
      </c>
      <c r="N8" s="732">
        <v>4</v>
      </c>
      <c r="O8" s="400">
        <v>200000000</v>
      </c>
      <c r="P8" s="732"/>
      <c r="Q8" s="400">
        <v>200000000</v>
      </c>
      <c r="R8" s="711">
        <v>40189</v>
      </c>
      <c r="S8" s="678">
        <v>34000000</v>
      </c>
      <c r="T8" s="731">
        <f>IF($L8&lt;&gt;0,$L8-$S8)</f>
        <v>166000000</v>
      </c>
      <c r="U8" s="604" t="s">
        <v>820</v>
      </c>
      <c r="V8" s="972"/>
      <c r="W8" s="943"/>
      <c r="X8" s="322"/>
    </row>
    <row r="9" spans="1:27" s="831" customFormat="1" ht="29.25" customHeight="1">
      <c r="A9" s="402"/>
      <c r="B9" s="401"/>
      <c r="C9" s="402"/>
      <c r="D9" s="402"/>
      <c r="E9" s="402"/>
      <c r="F9" s="403"/>
      <c r="G9" s="402"/>
      <c r="H9" s="404"/>
      <c r="I9" s="405"/>
      <c r="J9" s="406"/>
      <c r="K9" s="407"/>
      <c r="L9" s="408"/>
      <c r="M9" s="406"/>
      <c r="N9" s="407"/>
      <c r="O9" s="408"/>
      <c r="P9" s="407"/>
      <c r="Q9" s="408"/>
      <c r="R9" s="1731">
        <v>40190</v>
      </c>
      <c r="S9" s="1736">
        <v>166000000</v>
      </c>
      <c r="T9" s="1738">
        <v>0</v>
      </c>
      <c r="U9" s="1747" t="s">
        <v>821</v>
      </c>
      <c r="V9" s="983">
        <v>40207</v>
      </c>
      <c r="W9" s="394" t="s">
        <v>818</v>
      </c>
      <c r="X9" s="322">
        <v>502301.83</v>
      </c>
    </row>
    <row r="10" spans="1:27" s="831" customFormat="1" ht="29.25" customHeight="1">
      <c r="A10" s="410"/>
      <c r="B10" s="409"/>
      <c r="C10" s="410"/>
      <c r="D10" s="410"/>
      <c r="E10" s="410"/>
      <c r="F10" s="94"/>
      <c r="G10" s="410"/>
      <c r="H10" s="411"/>
      <c r="I10" s="412"/>
      <c r="J10" s="413"/>
      <c r="K10" s="414"/>
      <c r="L10" s="415"/>
      <c r="M10" s="413"/>
      <c r="N10" s="414"/>
      <c r="O10" s="415"/>
      <c r="P10" s="414"/>
      <c r="Q10" s="415"/>
      <c r="R10" s="1732"/>
      <c r="S10" s="1737"/>
      <c r="T10" s="1739"/>
      <c r="U10" s="1748"/>
      <c r="V10" s="983">
        <v>40233</v>
      </c>
      <c r="W10" s="394" t="s">
        <v>819</v>
      </c>
      <c r="X10" s="322">
        <v>1223.06</v>
      </c>
      <c r="AA10" s="416"/>
    </row>
    <row r="11" spans="1:27" s="831" customFormat="1" ht="29.25" customHeight="1">
      <c r="A11" s="964">
        <v>1</v>
      </c>
      <c r="B11" s="899">
        <v>40086</v>
      </c>
      <c r="C11" s="713" t="s">
        <v>822</v>
      </c>
      <c r="D11" s="713" t="s">
        <v>607</v>
      </c>
      <c r="E11" s="964" t="s">
        <v>289</v>
      </c>
      <c r="F11" s="878" t="s">
        <v>466</v>
      </c>
      <c r="G11" s="713" t="s">
        <v>817</v>
      </c>
      <c r="H11" s="591">
        <v>1111111111.1099999</v>
      </c>
      <c r="I11" s="861" t="s">
        <v>468</v>
      </c>
      <c r="J11" s="981">
        <v>40259</v>
      </c>
      <c r="K11" s="964">
        <v>6</v>
      </c>
      <c r="L11" s="417">
        <v>1244437500</v>
      </c>
      <c r="M11" s="418">
        <v>40375</v>
      </c>
      <c r="N11" s="419"/>
      <c r="O11" s="417">
        <v>856000000</v>
      </c>
      <c r="P11" s="934"/>
      <c r="Q11" s="131">
        <v>580960000</v>
      </c>
      <c r="R11" s="711">
        <v>40227</v>
      </c>
      <c r="S11" s="678">
        <v>2444346.81</v>
      </c>
      <c r="T11" s="710">
        <f>$Q$11-S11</f>
        <v>578515653.19000006</v>
      </c>
      <c r="U11" s="715" t="s">
        <v>823</v>
      </c>
      <c r="V11" s="709"/>
      <c r="W11" s="856"/>
      <c r="X11" s="322"/>
      <c r="AA11" s="416"/>
    </row>
    <row r="12" spans="1:27" s="831" customFormat="1" ht="29.25" customHeight="1">
      <c r="A12" s="965"/>
      <c r="B12" s="900"/>
      <c r="C12" s="420"/>
      <c r="D12" s="420"/>
      <c r="E12" s="965"/>
      <c r="F12" s="879"/>
      <c r="G12" s="420"/>
      <c r="H12" s="421"/>
      <c r="I12" s="422"/>
      <c r="J12" s="982"/>
      <c r="K12" s="965"/>
      <c r="L12" s="417"/>
      <c r="M12" s="418"/>
      <c r="N12" s="419"/>
      <c r="O12" s="417"/>
      <c r="P12" s="419"/>
      <c r="Q12" s="131"/>
      <c r="R12" s="711">
        <v>40283</v>
      </c>
      <c r="S12" s="678">
        <v>3533199.33</v>
      </c>
      <c r="T12" s="710">
        <f t="shared" ref="T12:T29" si="0">T11-S12</f>
        <v>574982453.86000001</v>
      </c>
      <c r="U12" s="715" t="s">
        <v>823</v>
      </c>
      <c r="V12" s="709"/>
      <c r="W12" s="856"/>
      <c r="X12" s="322"/>
      <c r="AA12" s="416"/>
    </row>
    <row r="13" spans="1:27" s="831" customFormat="1" ht="29.25" customHeight="1">
      <c r="A13" s="965"/>
      <c r="B13" s="900"/>
      <c r="C13" s="420"/>
      <c r="D13" s="420"/>
      <c r="E13" s="965"/>
      <c r="F13" s="879"/>
      <c r="G13" s="420"/>
      <c r="H13" s="421"/>
      <c r="I13" s="924"/>
      <c r="J13" s="982"/>
      <c r="K13" s="965"/>
      <c r="L13" s="417"/>
      <c r="M13" s="418"/>
      <c r="N13" s="419"/>
      <c r="O13" s="417"/>
      <c r="P13" s="419"/>
      <c r="Q13" s="131"/>
      <c r="R13" s="711">
        <v>40436</v>
      </c>
      <c r="S13" s="678">
        <v>30011186.84</v>
      </c>
      <c r="T13" s="710">
        <f t="shared" si="0"/>
        <v>544971267.01999998</v>
      </c>
      <c r="U13" s="715" t="s">
        <v>823</v>
      </c>
      <c r="V13" s="709"/>
      <c r="W13" s="856"/>
      <c r="X13" s="322"/>
      <c r="AA13" s="416"/>
    </row>
    <row r="14" spans="1:27" s="831" customFormat="1" ht="29.25" customHeight="1">
      <c r="A14" s="965"/>
      <c r="B14" s="900"/>
      <c r="C14" s="420"/>
      <c r="D14" s="420"/>
      <c r="E14" s="965"/>
      <c r="F14" s="879"/>
      <c r="G14" s="420"/>
      <c r="H14" s="421"/>
      <c r="I14" s="924"/>
      <c r="J14" s="982"/>
      <c r="K14" s="965"/>
      <c r="L14" s="417"/>
      <c r="M14" s="418"/>
      <c r="N14" s="419"/>
      <c r="O14" s="417"/>
      <c r="P14" s="419"/>
      <c r="Q14" s="131"/>
      <c r="R14" s="711">
        <v>40497</v>
      </c>
      <c r="S14" s="678">
        <v>66463981.780000001</v>
      </c>
      <c r="T14" s="710">
        <f t="shared" si="0"/>
        <v>478507285.24000001</v>
      </c>
      <c r="U14" s="715" t="s">
        <v>823</v>
      </c>
      <c r="V14" s="709"/>
      <c r="W14" s="856"/>
      <c r="X14" s="322"/>
      <c r="AA14" s="416"/>
    </row>
    <row r="15" spans="1:27" s="831" customFormat="1" ht="29.25" customHeight="1">
      <c r="A15" s="965"/>
      <c r="B15" s="900"/>
      <c r="C15" s="420"/>
      <c r="D15" s="420"/>
      <c r="E15" s="965"/>
      <c r="F15" s="879"/>
      <c r="G15" s="420"/>
      <c r="H15" s="421"/>
      <c r="I15" s="924"/>
      <c r="J15" s="982"/>
      <c r="K15" s="965"/>
      <c r="L15" s="417"/>
      <c r="M15" s="418"/>
      <c r="N15" s="419"/>
      <c r="O15" s="417"/>
      <c r="P15" s="419"/>
      <c r="Q15" s="131"/>
      <c r="R15" s="711">
        <v>40526</v>
      </c>
      <c r="S15" s="678">
        <v>15844535.779999999</v>
      </c>
      <c r="T15" s="710">
        <f t="shared" si="0"/>
        <v>462662749.46000004</v>
      </c>
      <c r="U15" s="715" t="s">
        <v>823</v>
      </c>
      <c r="V15" s="709"/>
      <c r="W15" s="856"/>
      <c r="X15" s="322"/>
      <c r="AA15" s="416"/>
    </row>
    <row r="16" spans="1:27" s="831" customFormat="1" ht="29.25" customHeight="1">
      <c r="A16" s="965"/>
      <c r="B16" s="900"/>
      <c r="C16" s="420"/>
      <c r="D16" s="420"/>
      <c r="E16" s="965"/>
      <c r="F16" s="879"/>
      <c r="G16" s="420"/>
      <c r="H16" s="421"/>
      <c r="I16" s="924"/>
      <c r="J16" s="982"/>
      <c r="K16" s="965"/>
      <c r="L16" s="417"/>
      <c r="M16" s="418"/>
      <c r="N16" s="419"/>
      <c r="O16" s="417"/>
      <c r="P16" s="419"/>
      <c r="Q16" s="131"/>
      <c r="R16" s="711">
        <v>40557</v>
      </c>
      <c r="S16" s="678">
        <v>13677726.439999999</v>
      </c>
      <c r="T16" s="710">
        <f t="shared" si="0"/>
        <v>448985023.02000004</v>
      </c>
      <c r="U16" s="715" t="s">
        <v>823</v>
      </c>
      <c r="V16" s="709"/>
      <c r="W16" s="856"/>
      <c r="X16" s="322"/>
      <c r="AA16" s="416"/>
    </row>
    <row r="17" spans="1:27" s="831" customFormat="1" ht="29.25" customHeight="1">
      <c r="A17" s="965"/>
      <c r="B17" s="900"/>
      <c r="C17" s="420"/>
      <c r="D17" s="420"/>
      <c r="E17" s="965"/>
      <c r="F17" s="879"/>
      <c r="G17" s="420"/>
      <c r="H17" s="421"/>
      <c r="I17" s="924"/>
      <c r="J17" s="982"/>
      <c r="K17" s="965"/>
      <c r="L17" s="417"/>
      <c r="M17" s="418"/>
      <c r="N17" s="419"/>
      <c r="O17" s="417"/>
      <c r="P17" s="419"/>
      <c r="Q17" s="131"/>
      <c r="R17" s="711">
        <v>40588</v>
      </c>
      <c r="S17" s="678">
        <v>48523844.579999998</v>
      </c>
      <c r="T17" s="710">
        <f t="shared" si="0"/>
        <v>400461178.44000006</v>
      </c>
      <c r="U17" s="715" t="s">
        <v>823</v>
      </c>
      <c r="V17" s="709"/>
      <c r="W17" s="856"/>
      <c r="X17" s="322"/>
      <c r="AA17" s="416"/>
    </row>
    <row r="18" spans="1:27" s="831" customFormat="1" ht="29.25" customHeight="1">
      <c r="A18" s="965"/>
      <c r="B18" s="900"/>
      <c r="C18" s="420"/>
      <c r="D18" s="420"/>
      <c r="E18" s="965"/>
      <c r="F18" s="879"/>
      <c r="G18" s="420"/>
      <c r="H18" s="421"/>
      <c r="I18" s="924"/>
      <c r="J18" s="982"/>
      <c r="K18" s="965"/>
      <c r="L18" s="417"/>
      <c r="M18" s="418"/>
      <c r="N18" s="419"/>
      <c r="O18" s="417"/>
      <c r="P18" s="419"/>
      <c r="Q18" s="131"/>
      <c r="R18" s="711">
        <v>40616</v>
      </c>
      <c r="S18" s="678">
        <v>68765544.25</v>
      </c>
      <c r="T18" s="710">
        <f t="shared" si="0"/>
        <v>331695634.19000006</v>
      </c>
      <c r="U18" s="715" t="s">
        <v>823</v>
      </c>
      <c r="V18" s="709"/>
      <c r="W18" s="856"/>
      <c r="X18" s="322"/>
      <c r="AA18" s="416"/>
    </row>
    <row r="19" spans="1:27" s="831" customFormat="1" ht="29.25" customHeight="1">
      <c r="A19" s="965"/>
      <c r="B19" s="900"/>
      <c r="C19" s="420"/>
      <c r="D19" s="420"/>
      <c r="E19" s="965"/>
      <c r="F19" s="879"/>
      <c r="G19" s="420"/>
      <c r="H19" s="421"/>
      <c r="I19" s="924"/>
      <c r="J19" s="982"/>
      <c r="K19" s="965"/>
      <c r="L19" s="417"/>
      <c r="M19" s="418"/>
      <c r="N19" s="419"/>
      <c r="O19" s="417"/>
      <c r="P19" s="419"/>
      <c r="Q19" s="131"/>
      <c r="R19" s="711">
        <v>40647</v>
      </c>
      <c r="S19" s="678">
        <v>77704254.329999998</v>
      </c>
      <c r="T19" s="710">
        <f t="shared" si="0"/>
        <v>253991379.86000007</v>
      </c>
      <c r="U19" s="715" t="s">
        <v>823</v>
      </c>
      <c r="V19" s="709"/>
      <c r="W19" s="856"/>
      <c r="X19" s="322"/>
      <c r="AA19" s="416"/>
    </row>
    <row r="20" spans="1:27" s="831" customFormat="1" ht="29.25" customHeight="1">
      <c r="A20" s="965"/>
      <c r="B20" s="900"/>
      <c r="C20" s="420"/>
      <c r="D20" s="420"/>
      <c r="E20" s="965"/>
      <c r="F20" s="879"/>
      <c r="G20" s="420"/>
      <c r="H20" s="421"/>
      <c r="I20" s="924"/>
      <c r="J20" s="982"/>
      <c r="K20" s="965"/>
      <c r="L20" s="417"/>
      <c r="M20" s="418"/>
      <c r="N20" s="419"/>
      <c r="O20" s="417"/>
      <c r="P20" s="419"/>
      <c r="Q20" s="131"/>
      <c r="R20" s="711">
        <v>40683</v>
      </c>
      <c r="S20" s="678">
        <v>28883732.629999999</v>
      </c>
      <c r="T20" s="710">
        <f t="shared" si="0"/>
        <v>225107647.23000008</v>
      </c>
      <c r="U20" s="715" t="s">
        <v>823</v>
      </c>
      <c r="V20" s="709"/>
      <c r="W20" s="856"/>
      <c r="X20" s="322"/>
      <c r="AA20" s="416"/>
    </row>
    <row r="21" spans="1:27" s="831" customFormat="1" ht="29.25" customHeight="1">
      <c r="A21" s="965"/>
      <c r="B21" s="900"/>
      <c r="C21" s="420"/>
      <c r="D21" s="420"/>
      <c r="E21" s="965"/>
      <c r="F21" s="879"/>
      <c r="G21" s="420"/>
      <c r="H21" s="421"/>
      <c r="I21" s="924"/>
      <c r="J21" s="982"/>
      <c r="K21" s="965"/>
      <c r="L21" s="417"/>
      <c r="M21" s="418"/>
      <c r="N21" s="419"/>
      <c r="O21" s="417"/>
      <c r="P21" s="419"/>
      <c r="Q21" s="131"/>
      <c r="R21" s="711">
        <v>40708</v>
      </c>
      <c r="S21" s="678">
        <v>9129708.8200000003</v>
      </c>
      <c r="T21" s="710">
        <f t="shared" si="0"/>
        <v>215977938.41000009</v>
      </c>
      <c r="U21" s="715" t="s">
        <v>823</v>
      </c>
      <c r="V21" s="709"/>
      <c r="W21" s="856"/>
      <c r="X21" s="322"/>
      <c r="AA21" s="416"/>
    </row>
    <row r="22" spans="1:27" s="831" customFormat="1" ht="29.25" customHeight="1">
      <c r="A22" s="965"/>
      <c r="B22" s="900"/>
      <c r="C22" s="420"/>
      <c r="D22" s="420"/>
      <c r="E22" s="965"/>
      <c r="F22" s="879"/>
      <c r="G22" s="420"/>
      <c r="H22" s="421"/>
      <c r="I22" s="924"/>
      <c r="J22" s="982"/>
      <c r="K22" s="965"/>
      <c r="L22" s="417"/>
      <c r="M22" s="418"/>
      <c r="N22" s="419"/>
      <c r="O22" s="417"/>
      <c r="P22" s="419"/>
      <c r="Q22" s="131"/>
      <c r="R22" s="711">
        <v>40739</v>
      </c>
      <c r="S22" s="678">
        <v>31061746.91</v>
      </c>
      <c r="T22" s="710">
        <f t="shared" si="0"/>
        <v>184916191.50000009</v>
      </c>
      <c r="U22" s="715" t="s">
        <v>823</v>
      </c>
      <c r="V22" s="709"/>
      <c r="W22" s="856"/>
      <c r="X22" s="322"/>
      <c r="AA22" s="416"/>
    </row>
    <row r="23" spans="1:27" s="831" customFormat="1" ht="29.25" customHeight="1">
      <c r="A23" s="965"/>
      <c r="B23" s="900"/>
      <c r="C23" s="420"/>
      <c r="D23" s="420"/>
      <c r="E23" s="965"/>
      <c r="F23" s="879"/>
      <c r="G23" s="420"/>
      <c r="H23" s="421"/>
      <c r="I23" s="924"/>
      <c r="J23" s="982"/>
      <c r="K23" s="965"/>
      <c r="L23" s="417"/>
      <c r="M23" s="418"/>
      <c r="N23" s="419"/>
      <c r="O23" s="417"/>
      <c r="P23" s="419"/>
      <c r="Q23" s="131"/>
      <c r="R23" s="711">
        <v>40767</v>
      </c>
      <c r="S23" s="678">
        <v>10381214.060000001</v>
      </c>
      <c r="T23" s="710">
        <f t="shared" si="0"/>
        <v>174534977.44000009</v>
      </c>
      <c r="U23" s="715" t="s">
        <v>823</v>
      </c>
      <c r="V23" s="709"/>
      <c r="W23" s="856"/>
      <c r="X23" s="322"/>
      <c r="AA23" s="416"/>
    </row>
    <row r="24" spans="1:27" s="831" customFormat="1" ht="29.25" customHeight="1">
      <c r="A24" s="965"/>
      <c r="B24" s="900"/>
      <c r="C24" s="420"/>
      <c r="D24" s="420"/>
      <c r="E24" s="965"/>
      <c r="F24" s="879"/>
      <c r="G24" s="420"/>
      <c r="H24" s="421"/>
      <c r="I24" s="924"/>
      <c r="J24" s="982"/>
      <c r="K24" s="965"/>
      <c r="L24" s="417"/>
      <c r="M24" s="418"/>
      <c r="N24" s="419"/>
      <c r="O24" s="417"/>
      <c r="P24" s="419"/>
      <c r="Q24" s="131"/>
      <c r="R24" s="711">
        <v>40833</v>
      </c>
      <c r="S24" s="678">
        <v>6230731.1600000001</v>
      </c>
      <c r="T24" s="710">
        <f t="shared" si="0"/>
        <v>168304246.28000009</v>
      </c>
      <c r="U24" s="715" t="s">
        <v>823</v>
      </c>
      <c r="V24" s="709"/>
      <c r="W24" s="856"/>
      <c r="X24" s="322"/>
      <c r="AA24" s="416"/>
    </row>
    <row r="25" spans="1:27" s="831" customFormat="1" ht="29.25" customHeight="1">
      <c r="A25" s="965"/>
      <c r="B25" s="900"/>
      <c r="C25" s="420"/>
      <c r="D25" s="420"/>
      <c r="E25" s="965"/>
      <c r="F25" s="879"/>
      <c r="G25" s="420"/>
      <c r="H25" s="421"/>
      <c r="I25" s="924"/>
      <c r="J25" s="982"/>
      <c r="K25" s="965"/>
      <c r="L25" s="417"/>
      <c r="M25" s="418"/>
      <c r="N25" s="419"/>
      <c r="O25" s="417"/>
      <c r="P25" s="419"/>
      <c r="Q25" s="131"/>
      <c r="R25" s="711">
        <v>40891</v>
      </c>
      <c r="S25" s="678">
        <v>1183958.5</v>
      </c>
      <c r="T25" s="710">
        <f t="shared" si="0"/>
        <v>167120287.78000009</v>
      </c>
      <c r="U25" s="715" t="s">
        <v>823</v>
      </c>
      <c r="V25" s="709"/>
      <c r="W25" s="856"/>
      <c r="X25" s="322"/>
      <c r="Z25" s="423"/>
      <c r="AA25" s="416"/>
    </row>
    <row r="26" spans="1:27" s="831" customFormat="1" ht="29.25" customHeight="1">
      <c r="A26" s="965"/>
      <c r="B26" s="900"/>
      <c r="C26" s="420"/>
      <c r="D26" s="420"/>
      <c r="E26" s="965"/>
      <c r="F26" s="879"/>
      <c r="G26" s="420"/>
      <c r="H26" s="421"/>
      <c r="I26" s="924"/>
      <c r="J26" s="982"/>
      <c r="K26" s="965"/>
      <c r="L26" s="417"/>
      <c r="M26" s="418"/>
      <c r="N26" s="419"/>
      <c r="O26" s="417"/>
      <c r="P26" s="419"/>
      <c r="Q26" s="131"/>
      <c r="R26" s="711">
        <v>40925</v>
      </c>
      <c r="S26" s="678">
        <v>1096185.1100000001</v>
      </c>
      <c r="T26" s="710">
        <f t="shared" si="0"/>
        <v>166024102.67000008</v>
      </c>
      <c r="U26" s="715" t="s">
        <v>823</v>
      </c>
      <c r="V26" s="709"/>
      <c r="W26" s="856"/>
      <c r="X26" s="322"/>
      <c r="Z26" s="416"/>
      <c r="AA26" s="416"/>
    </row>
    <row r="27" spans="1:27" s="831" customFormat="1" ht="29.25" customHeight="1">
      <c r="A27" s="965"/>
      <c r="B27" s="900"/>
      <c r="C27" s="420"/>
      <c r="D27" s="420"/>
      <c r="E27" s="965"/>
      <c r="F27" s="879"/>
      <c r="G27" s="420"/>
      <c r="H27" s="421"/>
      <c r="I27" s="924"/>
      <c r="J27" s="982"/>
      <c r="K27" s="965"/>
      <c r="L27" s="417"/>
      <c r="M27" s="418"/>
      <c r="N27" s="419"/>
      <c r="O27" s="417"/>
      <c r="P27" s="419"/>
      <c r="Q27" s="131"/>
      <c r="R27" s="711">
        <v>40953</v>
      </c>
      <c r="S27" s="678">
        <v>1601687.56</v>
      </c>
      <c r="T27" s="710">
        <f t="shared" si="0"/>
        <v>164422415.11000007</v>
      </c>
      <c r="U27" s="715" t="s">
        <v>823</v>
      </c>
      <c r="V27" s="709"/>
      <c r="W27" s="856"/>
      <c r="X27" s="322"/>
      <c r="AA27" s="416"/>
    </row>
    <row r="28" spans="1:27" s="831" customFormat="1" ht="29.25" customHeight="1">
      <c r="A28" s="965"/>
      <c r="B28" s="900"/>
      <c r="C28" s="420"/>
      <c r="D28" s="420"/>
      <c r="E28" s="965"/>
      <c r="F28" s="879"/>
      <c r="G28" s="420"/>
      <c r="H28" s="421"/>
      <c r="I28" s="924"/>
      <c r="J28" s="982"/>
      <c r="K28" s="965"/>
      <c r="L28" s="417"/>
      <c r="M28" s="418"/>
      <c r="N28" s="419"/>
      <c r="O28" s="417"/>
      <c r="P28" s="419"/>
      <c r="Q28" s="131"/>
      <c r="R28" s="711">
        <v>40982</v>
      </c>
      <c r="S28" s="678">
        <v>3035545.5</v>
      </c>
      <c r="T28" s="710">
        <f t="shared" si="0"/>
        <v>161386869.61000007</v>
      </c>
      <c r="U28" s="715" t="s">
        <v>823</v>
      </c>
      <c r="V28" s="709"/>
      <c r="W28" s="856"/>
      <c r="X28" s="322"/>
      <c r="AA28" s="416"/>
    </row>
    <row r="29" spans="1:27" s="831" customFormat="1" ht="29.25" customHeight="1">
      <c r="A29" s="965"/>
      <c r="B29" s="900"/>
      <c r="C29" s="420"/>
      <c r="D29" s="420"/>
      <c r="E29" s="965"/>
      <c r="F29" s="879"/>
      <c r="G29" s="420"/>
      <c r="H29" s="421"/>
      <c r="I29" s="924"/>
      <c r="J29" s="982"/>
      <c r="K29" s="965"/>
      <c r="L29" s="417"/>
      <c r="M29" s="418"/>
      <c r="N29" s="419"/>
      <c r="O29" s="417"/>
      <c r="P29" s="419"/>
      <c r="Q29" s="131"/>
      <c r="R29" s="1731">
        <v>40997</v>
      </c>
      <c r="S29" s="1733">
        <v>161386869.61000001</v>
      </c>
      <c r="T29" s="1594">
        <f t="shared" si="0"/>
        <v>0</v>
      </c>
      <c r="U29" s="1728" t="s">
        <v>823</v>
      </c>
      <c r="V29" s="637">
        <v>40997</v>
      </c>
      <c r="W29" s="855" t="s">
        <v>818</v>
      </c>
      <c r="X29" s="322">
        <v>56390209.140000001</v>
      </c>
      <c r="Z29" s="423"/>
      <c r="AA29" s="416"/>
    </row>
    <row r="30" spans="1:27" s="831" customFormat="1" ht="29.25" customHeight="1">
      <c r="A30" s="965"/>
      <c r="B30" s="900"/>
      <c r="C30" s="420"/>
      <c r="D30" s="420"/>
      <c r="E30" s="965"/>
      <c r="F30" s="879"/>
      <c r="G30" s="420"/>
      <c r="H30" s="421"/>
      <c r="I30" s="924"/>
      <c r="J30" s="982"/>
      <c r="K30" s="965"/>
      <c r="L30" s="417"/>
      <c r="M30" s="418"/>
      <c r="N30" s="419"/>
      <c r="O30" s="417"/>
      <c r="P30" s="419"/>
      <c r="Q30" s="131"/>
      <c r="R30" s="1740"/>
      <c r="S30" s="1741"/>
      <c r="T30" s="1595"/>
      <c r="U30" s="1729"/>
      <c r="V30" s="637">
        <v>41130</v>
      </c>
      <c r="W30" s="855" t="s">
        <v>818</v>
      </c>
      <c r="X30" s="322">
        <v>1056751</v>
      </c>
      <c r="Z30" s="423"/>
      <c r="AA30" s="416"/>
    </row>
    <row r="31" spans="1:27" s="831" customFormat="1" ht="29.25" customHeight="1">
      <c r="A31" s="965"/>
      <c r="B31" s="900"/>
      <c r="C31" s="420"/>
      <c r="D31" s="420"/>
      <c r="E31" s="965"/>
      <c r="F31" s="879"/>
      <c r="G31" s="420"/>
      <c r="H31" s="421"/>
      <c r="I31" s="924"/>
      <c r="J31" s="982"/>
      <c r="K31" s="965"/>
      <c r="L31" s="417"/>
      <c r="M31" s="418"/>
      <c r="N31" s="419"/>
      <c r="O31" s="417"/>
      <c r="P31" s="419"/>
      <c r="Q31" s="131"/>
      <c r="R31" s="1740"/>
      <c r="S31" s="1741"/>
      <c r="T31" s="1595"/>
      <c r="U31" s="1729"/>
      <c r="V31" s="637">
        <v>41180</v>
      </c>
      <c r="W31" s="855" t="s">
        <v>819</v>
      </c>
      <c r="X31" s="322">
        <v>18772.28</v>
      </c>
      <c r="Z31" s="423"/>
      <c r="AA31" s="416"/>
    </row>
    <row r="32" spans="1:27" s="831" customFormat="1" ht="29.25" customHeight="1">
      <c r="A32" s="965"/>
      <c r="B32" s="900"/>
      <c r="C32" s="420"/>
      <c r="D32" s="420"/>
      <c r="E32" s="965"/>
      <c r="F32" s="879"/>
      <c r="G32" s="420"/>
      <c r="H32" s="421"/>
      <c r="I32" s="924"/>
      <c r="J32" s="982"/>
      <c r="K32" s="965"/>
      <c r="L32" s="417"/>
      <c r="M32" s="418"/>
      <c r="N32" s="419"/>
      <c r="O32" s="417"/>
      <c r="P32" s="419"/>
      <c r="Q32" s="131"/>
      <c r="R32" s="1740"/>
      <c r="S32" s="1741"/>
      <c r="T32" s="1595"/>
      <c r="U32" s="1729"/>
      <c r="V32" s="637">
        <v>41429</v>
      </c>
      <c r="W32" s="857" t="s">
        <v>824</v>
      </c>
      <c r="X32" s="322">
        <v>69399.31</v>
      </c>
      <c r="Z32" s="423"/>
      <c r="AA32" s="416"/>
    </row>
    <row r="33" spans="1:27" s="831" customFormat="1" ht="29.25" customHeight="1">
      <c r="A33" s="965"/>
      <c r="B33" s="900"/>
      <c r="C33" s="420"/>
      <c r="D33" s="420"/>
      <c r="E33" s="965"/>
      <c r="F33" s="879"/>
      <c r="G33" s="420"/>
      <c r="H33" s="421"/>
      <c r="I33" s="924"/>
      <c r="J33" s="982"/>
      <c r="K33" s="965"/>
      <c r="L33" s="417"/>
      <c r="M33" s="418"/>
      <c r="N33" s="419"/>
      <c r="O33" s="417"/>
      <c r="P33" s="419"/>
      <c r="Q33" s="131"/>
      <c r="R33" s="1732"/>
      <c r="S33" s="1356"/>
      <c r="T33" s="1596"/>
      <c r="U33" s="1730"/>
      <c r="V33" s="637">
        <v>41463</v>
      </c>
      <c r="W33" s="855" t="s">
        <v>825</v>
      </c>
      <c r="X33" s="322">
        <v>64443.65</v>
      </c>
      <c r="Z33" s="423"/>
      <c r="AA33" s="416"/>
    </row>
    <row r="34" spans="1:27" s="830" customFormat="1" ht="29.25" customHeight="1">
      <c r="A34" s="964">
        <v>2</v>
      </c>
      <c r="B34" s="899">
        <v>40086</v>
      </c>
      <c r="C34" s="962" t="s">
        <v>822</v>
      </c>
      <c r="D34" s="964" t="s">
        <v>607</v>
      </c>
      <c r="E34" s="964" t="s">
        <v>289</v>
      </c>
      <c r="F34" s="878" t="s">
        <v>466</v>
      </c>
      <c r="G34" s="964" t="s">
        <v>820</v>
      </c>
      <c r="H34" s="860">
        <v>2222222222.2199998</v>
      </c>
      <c r="I34" s="970" t="s">
        <v>468</v>
      </c>
      <c r="J34" s="981">
        <v>40259</v>
      </c>
      <c r="K34" s="964">
        <v>6</v>
      </c>
      <c r="L34" s="984">
        <v>2488875000</v>
      </c>
      <c r="M34" s="424">
        <v>40812</v>
      </c>
      <c r="N34" s="730">
        <v>8</v>
      </c>
      <c r="O34" s="425">
        <v>1161920000</v>
      </c>
      <c r="P34" s="730"/>
      <c r="Q34" s="425">
        <v>1161920000</v>
      </c>
      <c r="R34" s="637">
        <v>40227</v>
      </c>
      <c r="S34" s="729">
        <v>4888718.07</v>
      </c>
      <c r="T34" s="720">
        <f>O34-S34</f>
        <v>1157031281.9300001</v>
      </c>
      <c r="U34" s="604" t="s">
        <v>820</v>
      </c>
      <c r="V34" s="709"/>
      <c r="W34" s="855"/>
      <c r="X34" s="322"/>
      <c r="AA34" s="426"/>
    </row>
    <row r="35" spans="1:27" s="830" customFormat="1" ht="29.25" customHeight="1">
      <c r="A35" s="402"/>
      <c r="B35" s="401"/>
      <c r="C35" s="402"/>
      <c r="D35" s="402"/>
      <c r="E35" s="402"/>
      <c r="F35" s="403"/>
      <c r="G35" s="402"/>
      <c r="H35" s="404"/>
      <c r="I35" s="405"/>
      <c r="J35" s="406"/>
      <c r="K35" s="402"/>
      <c r="L35" s="408"/>
      <c r="M35" s="406"/>
      <c r="N35" s="404"/>
      <c r="O35" s="408"/>
      <c r="P35" s="404"/>
      <c r="Q35" s="427"/>
      <c r="R35" s="637">
        <v>40283</v>
      </c>
      <c r="S35" s="729">
        <v>7066434</v>
      </c>
      <c r="T35" s="720">
        <f t="shared" ref="T35:T51" si="1">T34-S35</f>
        <v>1149964847.9300001</v>
      </c>
      <c r="U35" s="604" t="s">
        <v>820</v>
      </c>
      <c r="V35" s="709"/>
      <c r="W35" s="855"/>
      <c r="X35" s="322"/>
      <c r="AA35" s="426"/>
    </row>
    <row r="36" spans="1:27" s="830" customFormat="1" ht="29.25" customHeight="1">
      <c r="A36" s="402"/>
      <c r="B36" s="401"/>
      <c r="C36" s="402"/>
      <c r="D36" s="402"/>
      <c r="E36" s="402"/>
      <c r="F36" s="403"/>
      <c r="G36" s="402"/>
      <c r="H36" s="404"/>
      <c r="I36" s="405"/>
      <c r="J36" s="406"/>
      <c r="K36" s="402"/>
      <c r="L36" s="408"/>
      <c r="M36" s="406"/>
      <c r="N36" s="404"/>
      <c r="O36" s="408"/>
      <c r="P36" s="404"/>
      <c r="Q36" s="427"/>
      <c r="R36" s="637">
        <v>40436</v>
      </c>
      <c r="S36" s="728">
        <v>60022673.780000001</v>
      </c>
      <c r="T36" s="720">
        <f t="shared" si="1"/>
        <v>1089942174.1500001</v>
      </c>
      <c r="U36" s="606" t="s">
        <v>820</v>
      </c>
      <c r="V36" s="709"/>
      <c r="W36" s="855"/>
      <c r="X36" s="322"/>
      <c r="AA36" s="426"/>
    </row>
    <row r="37" spans="1:27" s="830" customFormat="1" ht="29.25" customHeight="1">
      <c r="A37" s="402"/>
      <c r="B37" s="401"/>
      <c r="C37" s="402"/>
      <c r="D37" s="402"/>
      <c r="E37" s="402"/>
      <c r="F37" s="403"/>
      <c r="G37" s="402"/>
      <c r="H37" s="428"/>
      <c r="I37" s="429"/>
      <c r="J37" s="406"/>
      <c r="K37" s="402"/>
      <c r="L37" s="430"/>
      <c r="M37" s="406"/>
      <c r="N37" s="431"/>
      <c r="O37" s="430"/>
      <c r="P37" s="404"/>
      <c r="Q37" s="427"/>
      <c r="R37" s="637">
        <v>40497</v>
      </c>
      <c r="S37" s="721">
        <v>132928628.17</v>
      </c>
      <c r="T37" s="720">
        <f t="shared" si="1"/>
        <v>957013545.98000014</v>
      </c>
      <c r="U37" s="606" t="s">
        <v>820</v>
      </c>
      <c r="V37" s="709"/>
      <c r="W37" s="855"/>
      <c r="X37" s="322"/>
      <c r="AA37" s="426"/>
    </row>
    <row r="38" spans="1:27" s="830" customFormat="1" ht="29.25" customHeight="1">
      <c r="A38" s="402"/>
      <c r="B38" s="401"/>
      <c r="C38" s="402"/>
      <c r="D38" s="402"/>
      <c r="E38" s="402"/>
      <c r="F38" s="403"/>
      <c r="G38" s="402"/>
      <c r="H38" s="428"/>
      <c r="I38" s="429"/>
      <c r="J38" s="406"/>
      <c r="K38" s="402"/>
      <c r="L38" s="430"/>
      <c r="M38" s="406"/>
      <c r="N38" s="431"/>
      <c r="O38" s="430"/>
      <c r="P38" s="404"/>
      <c r="Q38" s="427"/>
      <c r="R38" s="391">
        <v>40526</v>
      </c>
      <c r="S38" s="727">
        <v>31689230</v>
      </c>
      <c r="T38" s="432">
        <f t="shared" si="1"/>
        <v>925324315.98000014</v>
      </c>
      <c r="U38" s="433" t="s">
        <v>820</v>
      </c>
      <c r="V38" s="709"/>
      <c r="W38" s="855"/>
      <c r="X38" s="322"/>
      <c r="AA38" s="426"/>
    </row>
    <row r="39" spans="1:27" s="830" customFormat="1" ht="29.25" customHeight="1">
      <c r="A39" s="402"/>
      <c r="B39" s="401"/>
      <c r="C39" s="402"/>
      <c r="D39" s="402"/>
      <c r="E39" s="402"/>
      <c r="F39" s="403"/>
      <c r="G39" s="402"/>
      <c r="H39" s="428"/>
      <c r="I39" s="429"/>
      <c r="J39" s="406"/>
      <c r="K39" s="402"/>
      <c r="L39" s="430"/>
      <c r="M39" s="406"/>
      <c r="N39" s="431"/>
      <c r="O39" s="430"/>
      <c r="P39" s="404"/>
      <c r="Q39" s="427"/>
      <c r="R39" s="637">
        <v>40192</v>
      </c>
      <c r="S39" s="721">
        <v>27355590</v>
      </c>
      <c r="T39" s="720">
        <f t="shared" si="1"/>
        <v>897968725.98000014</v>
      </c>
      <c r="U39" s="606" t="s">
        <v>820</v>
      </c>
      <c r="V39" s="709"/>
      <c r="W39" s="855"/>
      <c r="X39" s="322"/>
      <c r="AA39" s="426"/>
    </row>
    <row r="40" spans="1:27" s="830" customFormat="1" ht="29.25" customHeight="1">
      <c r="A40" s="402"/>
      <c r="B40" s="401"/>
      <c r="C40" s="402"/>
      <c r="D40" s="402"/>
      <c r="E40" s="402"/>
      <c r="F40" s="403"/>
      <c r="G40" s="402"/>
      <c r="H40" s="428"/>
      <c r="I40" s="429"/>
      <c r="J40" s="406"/>
      <c r="K40" s="402"/>
      <c r="L40" s="430"/>
      <c r="M40" s="406"/>
      <c r="N40" s="431"/>
      <c r="O40" s="430"/>
      <c r="P40" s="404"/>
      <c r="Q40" s="427"/>
      <c r="R40" s="637">
        <v>40588</v>
      </c>
      <c r="S40" s="721">
        <v>92300138.319999993</v>
      </c>
      <c r="T40" s="720">
        <f t="shared" si="1"/>
        <v>805668587.66000009</v>
      </c>
      <c r="U40" s="606" t="s">
        <v>820</v>
      </c>
      <c r="V40" s="709"/>
      <c r="W40" s="855"/>
      <c r="X40" s="322"/>
      <c r="AA40" s="426"/>
    </row>
    <row r="41" spans="1:27" s="830" customFormat="1" ht="29.25" customHeight="1">
      <c r="A41" s="402"/>
      <c r="B41" s="401"/>
      <c r="C41" s="402"/>
      <c r="D41" s="402"/>
      <c r="E41" s="402"/>
      <c r="F41" s="403"/>
      <c r="G41" s="402"/>
      <c r="H41" s="428"/>
      <c r="I41" s="429"/>
      <c r="J41" s="406"/>
      <c r="K41" s="402"/>
      <c r="L41" s="430"/>
      <c r="M41" s="406"/>
      <c r="N41" s="431"/>
      <c r="O41" s="430"/>
      <c r="P41" s="404"/>
      <c r="Q41" s="427"/>
      <c r="R41" s="399">
        <v>40616</v>
      </c>
      <c r="S41" s="782">
        <v>128027535.81</v>
      </c>
      <c r="T41" s="434">
        <f t="shared" si="1"/>
        <v>677641051.85000014</v>
      </c>
      <c r="U41" s="435" t="s">
        <v>820</v>
      </c>
      <c r="V41" s="436"/>
      <c r="W41" s="437"/>
      <c r="X41" s="322"/>
      <c r="AA41" s="426"/>
    </row>
    <row r="42" spans="1:27" s="830" customFormat="1" ht="29.25" customHeight="1">
      <c r="A42" s="402"/>
      <c r="B42" s="401"/>
      <c r="C42" s="402"/>
      <c r="D42" s="402"/>
      <c r="E42" s="402"/>
      <c r="F42" s="403"/>
      <c r="G42" s="402"/>
      <c r="H42" s="428"/>
      <c r="I42" s="429"/>
      <c r="J42" s="406"/>
      <c r="K42" s="402"/>
      <c r="L42" s="430"/>
      <c r="M42" s="406"/>
      <c r="N42" s="431"/>
      <c r="O42" s="430"/>
      <c r="P42" s="404"/>
      <c r="Q42" s="427"/>
      <c r="R42" s="637">
        <v>40647</v>
      </c>
      <c r="S42" s="721">
        <v>155409285.71000001</v>
      </c>
      <c r="T42" s="720">
        <f t="shared" si="1"/>
        <v>522231766.1400001</v>
      </c>
      <c r="U42" s="604" t="s">
        <v>820</v>
      </c>
      <c r="V42" s="709"/>
      <c r="W42" s="855"/>
      <c r="X42" s="322"/>
      <c r="AA42" s="426"/>
    </row>
    <row r="43" spans="1:27" s="830" customFormat="1" ht="29.25" customHeight="1">
      <c r="A43" s="402"/>
      <c r="B43" s="401"/>
      <c r="C43" s="402"/>
      <c r="D43" s="402"/>
      <c r="E43" s="402"/>
      <c r="F43" s="403"/>
      <c r="G43" s="402"/>
      <c r="H43" s="428"/>
      <c r="I43" s="429"/>
      <c r="J43" s="406"/>
      <c r="K43" s="402"/>
      <c r="L43" s="430"/>
      <c r="M43" s="406"/>
      <c r="N43" s="431"/>
      <c r="O43" s="430"/>
      <c r="P43" s="404"/>
      <c r="Q43" s="427"/>
      <c r="R43" s="637">
        <v>40683</v>
      </c>
      <c r="S43" s="721">
        <v>75085484.799999997</v>
      </c>
      <c r="T43" s="720">
        <f t="shared" si="1"/>
        <v>447146281.34000009</v>
      </c>
      <c r="U43" s="604" t="s">
        <v>820</v>
      </c>
      <c r="V43" s="709"/>
      <c r="W43" s="855"/>
      <c r="X43" s="322"/>
      <c r="AA43" s="426"/>
    </row>
    <row r="44" spans="1:27" s="830" customFormat="1" ht="29.25" customHeight="1">
      <c r="A44" s="402"/>
      <c r="B44" s="401"/>
      <c r="C44" s="402"/>
      <c r="D44" s="402"/>
      <c r="E44" s="402"/>
      <c r="F44" s="403"/>
      <c r="G44" s="402"/>
      <c r="H44" s="428"/>
      <c r="I44" s="429"/>
      <c r="J44" s="406"/>
      <c r="K44" s="402"/>
      <c r="L44" s="430"/>
      <c r="M44" s="406"/>
      <c r="N44" s="431"/>
      <c r="O44" s="430"/>
      <c r="P44" s="404"/>
      <c r="Q44" s="427"/>
      <c r="R44" s="637">
        <v>40708</v>
      </c>
      <c r="S44" s="721">
        <v>18259513.02</v>
      </c>
      <c r="T44" s="720">
        <f t="shared" si="1"/>
        <v>428886768.32000011</v>
      </c>
      <c r="U44" s="604" t="s">
        <v>820</v>
      </c>
      <c r="V44" s="709"/>
      <c r="W44" s="855"/>
      <c r="X44" s="322"/>
      <c r="AA44" s="426"/>
    </row>
    <row r="45" spans="1:27" s="830" customFormat="1" ht="29.25" customHeight="1">
      <c r="A45" s="402"/>
      <c r="B45" s="401"/>
      <c r="C45" s="402"/>
      <c r="D45" s="402"/>
      <c r="E45" s="402"/>
      <c r="F45" s="403"/>
      <c r="G45" s="402"/>
      <c r="H45" s="428"/>
      <c r="I45" s="429"/>
      <c r="J45" s="406"/>
      <c r="K45" s="402"/>
      <c r="L45" s="430"/>
      <c r="M45" s="406"/>
      <c r="N45" s="431"/>
      <c r="O45" s="430"/>
      <c r="P45" s="404"/>
      <c r="Q45" s="427"/>
      <c r="R45" s="637">
        <v>40739</v>
      </c>
      <c r="S45" s="721">
        <v>62979808.719999999</v>
      </c>
      <c r="T45" s="720">
        <f t="shared" si="1"/>
        <v>365906959.60000014</v>
      </c>
      <c r="U45" s="604" t="s">
        <v>820</v>
      </c>
      <c r="V45" s="709"/>
      <c r="W45" s="855"/>
      <c r="X45" s="322"/>
      <c r="AA45" s="426"/>
    </row>
    <row r="46" spans="1:27" s="830" customFormat="1" ht="29.25" customHeight="1">
      <c r="A46" s="402"/>
      <c r="B46" s="401"/>
      <c r="C46" s="402"/>
      <c r="D46" s="402"/>
      <c r="E46" s="402"/>
      <c r="F46" s="403"/>
      <c r="G46" s="402"/>
      <c r="H46" s="428"/>
      <c r="I46" s="429"/>
      <c r="J46" s="406"/>
      <c r="K46" s="402"/>
      <c r="L46" s="430"/>
      <c r="M46" s="406"/>
      <c r="N46" s="431"/>
      <c r="O46" s="430"/>
      <c r="P46" s="404"/>
      <c r="Q46" s="427"/>
      <c r="R46" s="637">
        <v>40767</v>
      </c>
      <c r="S46" s="721">
        <v>20762531.93</v>
      </c>
      <c r="T46" s="720">
        <f t="shared" si="1"/>
        <v>345144427.67000014</v>
      </c>
      <c r="U46" s="604" t="s">
        <v>820</v>
      </c>
      <c r="V46" s="709"/>
      <c r="W46" s="855"/>
      <c r="X46" s="322"/>
      <c r="AA46" s="426"/>
    </row>
    <row r="47" spans="1:27" s="830" customFormat="1" ht="29.25" customHeight="1">
      <c r="A47" s="402"/>
      <c r="B47" s="401"/>
      <c r="C47" s="402"/>
      <c r="D47" s="402"/>
      <c r="E47" s="402"/>
      <c r="F47" s="403"/>
      <c r="G47" s="402"/>
      <c r="H47" s="428"/>
      <c r="I47" s="429"/>
      <c r="J47" s="406"/>
      <c r="K47" s="402"/>
      <c r="L47" s="430"/>
      <c r="M47" s="406"/>
      <c r="N47" s="431"/>
      <c r="O47" s="430"/>
      <c r="P47" s="404"/>
      <c r="Q47" s="427"/>
      <c r="R47" s="637">
        <v>40833</v>
      </c>
      <c r="S47" s="721">
        <v>37384573.890000001</v>
      </c>
      <c r="T47" s="720">
        <f t="shared" si="1"/>
        <v>307759853.78000015</v>
      </c>
      <c r="U47" s="604" t="s">
        <v>820</v>
      </c>
      <c r="V47" s="709"/>
      <c r="W47" s="855"/>
      <c r="X47" s="322"/>
      <c r="AA47" s="426"/>
    </row>
    <row r="48" spans="1:27" s="830" customFormat="1" ht="29.25" customHeight="1">
      <c r="A48" s="410"/>
      <c r="B48" s="409"/>
      <c r="C48" s="410"/>
      <c r="D48" s="410"/>
      <c r="E48" s="410"/>
      <c r="F48" s="94"/>
      <c r="G48" s="410"/>
      <c r="H48" s="726"/>
      <c r="I48" s="725"/>
      <c r="J48" s="413"/>
      <c r="K48" s="410"/>
      <c r="L48" s="723"/>
      <c r="M48" s="413"/>
      <c r="N48" s="724"/>
      <c r="O48" s="723"/>
      <c r="P48" s="411"/>
      <c r="Q48" s="722"/>
      <c r="R48" s="637">
        <v>40891</v>
      </c>
      <c r="S48" s="721">
        <v>7103786.5099999998</v>
      </c>
      <c r="T48" s="720">
        <f t="shared" si="1"/>
        <v>300656067.27000016</v>
      </c>
      <c r="U48" s="604" t="s">
        <v>820</v>
      </c>
      <c r="V48" s="709"/>
      <c r="W48" s="855"/>
      <c r="X48" s="322"/>
      <c r="AA48" s="426"/>
    </row>
    <row r="49" spans="1:27" s="830" customFormat="1" ht="29.25" customHeight="1">
      <c r="A49" s="777"/>
      <c r="B49" s="781"/>
      <c r="C49" s="777"/>
      <c r="D49" s="777"/>
      <c r="E49" s="777"/>
      <c r="F49" s="780"/>
      <c r="G49" s="777"/>
      <c r="H49" s="779"/>
      <c r="I49" s="778"/>
      <c r="J49" s="776"/>
      <c r="K49" s="777"/>
      <c r="L49" s="774"/>
      <c r="M49" s="776"/>
      <c r="N49" s="775"/>
      <c r="O49" s="774"/>
      <c r="P49" s="773"/>
      <c r="Q49" s="772"/>
      <c r="R49" s="399">
        <v>40925</v>
      </c>
      <c r="S49" s="771">
        <v>6577143.5300000003</v>
      </c>
      <c r="T49" s="770">
        <f t="shared" si="1"/>
        <v>294078923.74000019</v>
      </c>
      <c r="U49" s="769" t="s">
        <v>820</v>
      </c>
      <c r="V49" s="397"/>
      <c r="W49" s="703"/>
      <c r="X49" s="463"/>
      <c r="AA49" s="426"/>
    </row>
    <row r="50" spans="1:27" s="830" customFormat="1" ht="29.25" customHeight="1">
      <c r="A50" s="402"/>
      <c r="B50" s="401"/>
      <c r="C50" s="402"/>
      <c r="D50" s="402"/>
      <c r="E50" s="402"/>
      <c r="F50" s="403"/>
      <c r="G50" s="402"/>
      <c r="H50" s="428"/>
      <c r="I50" s="429"/>
      <c r="J50" s="406"/>
      <c r="K50" s="402"/>
      <c r="L50" s="430"/>
      <c r="M50" s="406"/>
      <c r="N50" s="431"/>
      <c r="O50" s="430"/>
      <c r="P50" s="404"/>
      <c r="Q50" s="427"/>
      <c r="R50" s="391">
        <v>40953</v>
      </c>
      <c r="S50" s="719">
        <v>9610173.4199999999</v>
      </c>
      <c r="T50" s="432">
        <f t="shared" si="1"/>
        <v>284468750.32000017</v>
      </c>
      <c r="U50" s="455" t="s">
        <v>820</v>
      </c>
      <c r="V50" s="456"/>
      <c r="W50" s="444"/>
      <c r="X50" s="322"/>
      <c r="AA50" s="426"/>
    </row>
    <row r="51" spans="1:27" s="830" customFormat="1" ht="29.25" customHeight="1">
      <c r="A51" s="402"/>
      <c r="B51" s="401"/>
      <c r="C51" s="402"/>
      <c r="D51" s="402"/>
      <c r="E51" s="402"/>
      <c r="F51" s="403"/>
      <c r="G51" s="402"/>
      <c r="H51" s="428"/>
      <c r="I51" s="429"/>
      <c r="J51" s="406"/>
      <c r="K51" s="402"/>
      <c r="L51" s="430"/>
      <c r="M51" s="406"/>
      <c r="N51" s="431"/>
      <c r="O51" s="430"/>
      <c r="P51" s="404"/>
      <c r="Q51" s="427"/>
      <c r="R51" s="1731">
        <v>40982</v>
      </c>
      <c r="S51" s="1742">
        <v>284468750.31999999</v>
      </c>
      <c r="T51" s="1594">
        <f t="shared" si="1"/>
        <v>0</v>
      </c>
      <c r="U51" s="1750" t="s">
        <v>821</v>
      </c>
      <c r="V51" s="983">
        <v>40997</v>
      </c>
      <c r="W51" s="394" t="s">
        <v>818</v>
      </c>
      <c r="X51" s="322">
        <v>3434460.43</v>
      </c>
      <c r="AA51" s="426"/>
    </row>
    <row r="52" spans="1:27" s="830" customFormat="1" ht="29.25" customHeight="1">
      <c r="A52" s="402"/>
      <c r="B52" s="401"/>
      <c r="C52" s="402"/>
      <c r="D52" s="402"/>
      <c r="E52" s="402"/>
      <c r="F52" s="403"/>
      <c r="G52" s="402"/>
      <c r="H52" s="428"/>
      <c r="I52" s="405"/>
      <c r="J52" s="439"/>
      <c r="K52" s="402"/>
      <c r="L52" s="430"/>
      <c r="M52" s="406"/>
      <c r="N52" s="431"/>
      <c r="O52" s="430"/>
      <c r="P52" s="404"/>
      <c r="Q52" s="427"/>
      <c r="R52" s="1740"/>
      <c r="S52" s="1743"/>
      <c r="T52" s="1595"/>
      <c r="U52" s="1751"/>
      <c r="V52" s="983">
        <v>41130</v>
      </c>
      <c r="W52" s="394" t="s">
        <v>818</v>
      </c>
      <c r="X52" s="322">
        <v>40556</v>
      </c>
      <c r="AA52" s="426"/>
    </row>
    <row r="53" spans="1:27" s="830" customFormat="1" ht="29.25" customHeight="1">
      <c r="A53" s="402"/>
      <c r="B53" s="401"/>
      <c r="C53" s="438"/>
      <c r="D53" s="402"/>
      <c r="E53" s="402"/>
      <c r="F53" s="403"/>
      <c r="G53" s="402"/>
      <c r="H53" s="404"/>
      <c r="I53" s="405"/>
      <c r="J53" s="439"/>
      <c r="K53" s="402"/>
      <c r="L53" s="430"/>
      <c r="M53" s="406"/>
      <c r="N53" s="431"/>
      <c r="O53" s="430"/>
      <c r="P53" s="404"/>
      <c r="Q53" s="427"/>
      <c r="R53" s="1740"/>
      <c r="S53" s="1743"/>
      <c r="T53" s="1595"/>
      <c r="U53" s="1751"/>
      <c r="V53" s="637">
        <v>41180</v>
      </c>
      <c r="W53" s="855" t="s">
        <v>819</v>
      </c>
      <c r="X53" s="322">
        <v>469.31</v>
      </c>
      <c r="AA53" s="426"/>
    </row>
    <row r="54" spans="1:27" s="830" customFormat="1" ht="29.25" customHeight="1">
      <c r="A54" s="402"/>
      <c r="B54" s="401"/>
      <c r="C54" s="402"/>
      <c r="D54" s="402"/>
      <c r="E54" s="402"/>
      <c r="F54" s="403"/>
      <c r="G54" s="402"/>
      <c r="H54" s="428"/>
      <c r="I54" s="405"/>
      <c r="J54" s="439"/>
      <c r="K54" s="402"/>
      <c r="L54" s="430"/>
      <c r="M54" s="406"/>
      <c r="N54" s="431"/>
      <c r="O54" s="430"/>
      <c r="P54" s="404"/>
      <c r="Q54" s="427"/>
      <c r="R54" s="1740"/>
      <c r="S54" s="1743"/>
      <c r="T54" s="1595"/>
      <c r="U54" s="1751"/>
      <c r="V54" s="637">
        <v>41429</v>
      </c>
      <c r="W54" s="857" t="s">
        <v>824</v>
      </c>
      <c r="X54" s="322">
        <v>1735</v>
      </c>
      <c r="AA54" s="426"/>
    </row>
    <row r="55" spans="1:27" s="830" customFormat="1" ht="29.25" customHeight="1">
      <c r="A55" s="402"/>
      <c r="B55" s="401"/>
      <c r="C55" s="402"/>
      <c r="D55" s="402"/>
      <c r="E55" s="402"/>
      <c r="F55" s="403"/>
      <c r="G55" s="402"/>
      <c r="H55" s="428"/>
      <c r="I55" s="405"/>
      <c r="J55" s="439"/>
      <c r="K55" s="402"/>
      <c r="L55" s="430"/>
      <c r="M55" s="406"/>
      <c r="N55" s="431"/>
      <c r="O55" s="430"/>
      <c r="P55" s="404"/>
      <c r="Q55" s="427"/>
      <c r="R55" s="1732"/>
      <c r="S55" s="1744"/>
      <c r="T55" s="1596"/>
      <c r="U55" s="1752"/>
      <c r="V55" s="637">
        <v>41463</v>
      </c>
      <c r="W55" s="855" t="s">
        <v>825</v>
      </c>
      <c r="X55" s="322">
        <v>1611.11</v>
      </c>
      <c r="AA55" s="426"/>
    </row>
    <row r="56" spans="1:27" s="831" customFormat="1" ht="29.25" customHeight="1">
      <c r="A56" s="964">
        <v>1</v>
      </c>
      <c r="B56" s="899">
        <v>40087</v>
      </c>
      <c r="C56" s="718" t="s">
        <v>826</v>
      </c>
      <c r="D56" s="713" t="s">
        <v>607</v>
      </c>
      <c r="E56" s="964" t="s">
        <v>289</v>
      </c>
      <c r="F56" s="878" t="s">
        <v>466</v>
      </c>
      <c r="G56" s="713" t="s">
        <v>817</v>
      </c>
      <c r="H56" s="907">
        <v>1111111111.1099999</v>
      </c>
      <c r="I56" s="970" t="s">
        <v>468</v>
      </c>
      <c r="J56" s="967">
        <v>40259</v>
      </c>
      <c r="K56" s="964">
        <v>6</v>
      </c>
      <c r="L56" s="988">
        <v>1262037500</v>
      </c>
      <c r="M56" s="424">
        <v>40375</v>
      </c>
      <c r="N56" s="712"/>
      <c r="O56" s="425">
        <v>1149487000</v>
      </c>
      <c r="P56" s="907"/>
      <c r="Q56" s="425">
        <v>1149487000</v>
      </c>
      <c r="R56" s="440">
        <v>41106</v>
      </c>
      <c r="S56" s="678">
        <v>62499687.5</v>
      </c>
      <c r="T56" s="710">
        <f>Q56-S56</f>
        <v>1086987312.5</v>
      </c>
      <c r="U56" s="715" t="s">
        <v>823</v>
      </c>
      <c r="V56" s="709"/>
      <c r="W56" s="856"/>
      <c r="X56" s="322"/>
    </row>
    <row r="57" spans="1:27" s="831" customFormat="1" ht="29.25" customHeight="1">
      <c r="A57" s="965"/>
      <c r="B57" s="900"/>
      <c r="C57" s="441"/>
      <c r="D57" s="420"/>
      <c r="E57" s="965"/>
      <c r="F57" s="879"/>
      <c r="G57" s="420"/>
      <c r="H57" s="421"/>
      <c r="I57" s="422"/>
      <c r="J57" s="968"/>
      <c r="K57" s="965"/>
      <c r="L57" s="417"/>
      <c r="M57" s="418"/>
      <c r="N57" s="419"/>
      <c r="O57" s="417"/>
      <c r="P57" s="934"/>
      <c r="Q57" s="417"/>
      <c r="R57" s="440">
        <v>41169</v>
      </c>
      <c r="S57" s="678">
        <v>152499237.5</v>
      </c>
      <c r="T57" s="710">
        <f>T56-S57</f>
        <v>934488075</v>
      </c>
      <c r="U57" s="715" t="s">
        <v>823</v>
      </c>
      <c r="V57" s="709"/>
      <c r="W57" s="856"/>
      <c r="X57" s="322"/>
    </row>
    <row r="58" spans="1:27" s="831" customFormat="1" ht="29.25" customHeight="1">
      <c r="A58" s="965"/>
      <c r="B58" s="900"/>
      <c r="C58" s="441"/>
      <c r="D58" s="420"/>
      <c r="E58" s="965"/>
      <c r="F58" s="879"/>
      <c r="G58" s="420"/>
      <c r="H58" s="421"/>
      <c r="I58" s="924"/>
      <c r="J58" s="982"/>
      <c r="K58" s="965"/>
      <c r="L58" s="417"/>
      <c r="M58" s="418"/>
      <c r="N58" s="419"/>
      <c r="O58" s="417"/>
      <c r="P58" s="934"/>
      <c r="Q58" s="417"/>
      <c r="R58" s="440">
        <v>41289</v>
      </c>
      <c r="S58" s="678">
        <v>254581112.06</v>
      </c>
      <c r="T58" s="710">
        <f>T57-S58</f>
        <v>679906962.94000006</v>
      </c>
      <c r="U58" s="715" t="s">
        <v>823</v>
      </c>
      <c r="V58" s="709"/>
      <c r="W58" s="856"/>
      <c r="X58" s="322"/>
    </row>
    <row r="59" spans="1:27" s="831" customFormat="1" ht="29.25" customHeight="1">
      <c r="A59" s="965"/>
      <c r="B59" s="900"/>
      <c r="C59" s="441"/>
      <c r="D59" s="420"/>
      <c r="E59" s="965"/>
      <c r="F59" s="879"/>
      <c r="G59" s="420"/>
      <c r="H59" s="421"/>
      <c r="I59" s="924"/>
      <c r="J59" s="982"/>
      <c r="K59" s="965"/>
      <c r="L59" s="417"/>
      <c r="M59" s="418"/>
      <c r="N59" s="419"/>
      <c r="O59" s="417"/>
      <c r="P59" s="934"/>
      <c r="Q59" s="417"/>
      <c r="R59" s="440">
        <v>41318</v>
      </c>
      <c r="S59" s="678">
        <v>436447817.75</v>
      </c>
      <c r="T59" s="710">
        <f>T58-S59</f>
        <v>243459145.19000006</v>
      </c>
      <c r="U59" s="715" t="s">
        <v>823</v>
      </c>
      <c r="V59" s="709"/>
      <c r="W59" s="856"/>
      <c r="X59" s="322"/>
    </row>
    <row r="60" spans="1:27" s="831" customFormat="1" ht="29.25" customHeight="1">
      <c r="A60" s="965"/>
      <c r="B60" s="900"/>
      <c r="C60" s="441"/>
      <c r="D60" s="420"/>
      <c r="E60" s="965"/>
      <c r="F60" s="879"/>
      <c r="G60" s="420"/>
      <c r="H60" s="421"/>
      <c r="I60" s="924"/>
      <c r="J60" s="982"/>
      <c r="K60" s="965"/>
      <c r="L60" s="417"/>
      <c r="M60" s="418"/>
      <c r="N60" s="419"/>
      <c r="O60" s="417"/>
      <c r="P60" s="934"/>
      <c r="Q60" s="417"/>
      <c r="R60" s="1731">
        <v>41346</v>
      </c>
      <c r="S60" s="1733">
        <v>243459145.19</v>
      </c>
      <c r="T60" s="1734">
        <f>T59-S60</f>
        <v>0</v>
      </c>
      <c r="U60" s="1728" t="s">
        <v>823</v>
      </c>
      <c r="V60" s="983">
        <v>41346</v>
      </c>
      <c r="W60" s="394" t="s">
        <v>818</v>
      </c>
      <c r="X60" s="322">
        <v>479509239.94999999</v>
      </c>
    </row>
    <row r="61" spans="1:27" s="831" customFormat="1" ht="29.25" customHeight="1">
      <c r="A61" s="965"/>
      <c r="B61" s="900"/>
      <c r="C61" s="441"/>
      <c r="D61" s="420"/>
      <c r="E61" s="965"/>
      <c r="F61" s="879"/>
      <c r="G61" s="420"/>
      <c r="H61" s="421"/>
      <c r="I61" s="924"/>
      <c r="J61" s="983"/>
      <c r="K61" s="442"/>
      <c r="L61" s="443"/>
      <c r="M61" s="418"/>
      <c r="N61" s="419"/>
      <c r="O61" s="417"/>
      <c r="P61" s="934"/>
      <c r="Q61" s="417"/>
      <c r="R61" s="1732"/>
      <c r="S61" s="1356"/>
      <c r="T61" s="1735"/>
      <c r="U61" s="1730"/>
      <c r="V61" s="983">
        <v>41466</v>
      </c>
      <c r="W61" s="444" t="s">
        <v>827</v>
      </c>
      <c r="X61" s="322">
        <v>2802753.73</v>
      </c>
    </row>
    <row r="62" spans="1:27" s="831" customFormat="1" ht="29.25" customHeight="1">
      <c r="A62" s="964">
        <v>2</v>
      </c>
      <c r="B62" s="899">
        <v>40087</v>
      </c>
      <c r="C62" s="718" t="s">
        <v>826</v>
      </c>
      <c r="D62" s="713" t="s">
        <v>607</v>
      </c>
      <c r="E62" s="964" t="s">
        <v>289</v>
      </c>
      <c r="F62" s="878" t="s">
        <v>466</v>
      </c>
      <c r="G62" s="713" t="s">
        <v>820</v>
      </c>
      <c r="H62" s="591">
        <v>2222222222.2199998</v>
      </c>
      <c r="I62" s="861" t="s">
        <v>468</v>
      </c>
      <c r="J62" s="981">
        <v>40259</v>
      </c>
      <c r="K62" s="964">
        <v>6</v>
      </c>
      <c r="L62" s="425">
        <v>2524075000</v>
      </c>
      <c r="M62" s="424">
        <v>40375</v>
      </c>
      <c r="N62" s="712"/>
      <c r="O62" s="425">
        <v>2298974000</v>
      </c>
      <c r="P62" s="907"/>
      <c r="Q62" s="425">
        <v>2298974000</v>
      </c>
      <c r="R62" s="711">
        <v>41086</v>
      </c>
      <c r="S62" s="678">
        <v>125000000</v>
      </c>
      <c r="T62" s="710">
        <f>Q62-S62</f>
        <v>2173974000</v>
      </c>
      <c r="U62" s="604" t="s">
        <v>820</v>
      </c>
      <c r="V62" s="709"/>
      <c r="W62" s="856"/>
      <c r="X62" s="322"/>
    </row>
    <row r="63" spans="1:27" s="831" customFormat="1" ht="29.25" customHeight="1">
      <c r="A63" s="965"/>
      <c r="B63" s="900"/>
      <c r="C63" s="441"/>
      <c r="D63" s="420"/>
      <c r="E63" s="965"/>
      <c r="F63" s="879"/>
      <c r="G63" s="420"/>
      <c r="H63" s="421"/>
      <c r="I63" s="924"/>
      <c r="J63" s="982"/>
      <c r="K63" s="965"/>
      <c r="L63" s="445"/>
      <c r="M63" s="418"/>
      <c r="N63" s="419"/>
      <c r="O63" s="417"/>
      <c r="P63" s="934"/>
      <c r="Q63" s="417"/>
      <c r="R63" s="440">
        <v>41169</v>
      </c>
      <c r="S63" s="678">
        <v>305000000</v>
      </c>
      <c r="T63" s="710">
        <f>T62-S63</f>
        <v>1868974000</v>
      </c>
      <c r="U63" s="604" t="s">
        <v>820</v>
      </c>
      <c r="V63" s="709"/>
      <c r="W63" s="856"/>
      <c r="X63" s="322"/>
    </row>
    <row r="64" spans="1:27" s="831" customFormat="1" ht="29.25" customHeight="1">
      <c r="A64" s="965"/>
      <c r="B64" s="900"/>
      <c r="C64" s="441"/>
      <c r="D64" s="420"/>
      <c r="E64" s="965"/>
      <c r="F64" s="879"/>
      <c r="G64" s="420"/>
      <c r="H64" s="421"/>
      <c r="I64" s="924"/>
      <c r="J64" s="982"/>
      <c r="K64" s="965"/>
      <c r="L64" s="445"/>
      <c r="M64" s="418"/>
      <c r="N64" s="419"/>
      <c r="O64" s="417"/>
      <c r="P64" s="934"/>
      <c r="Q64" s="417"/>
      <c r="R64" s="440">
        <v>41249</v>
      </c>
      <c r="S64" s="678">
        <v>800000000</v>
      </c>
      <c r="T64" s="710">
        <f>T63-S64</f>
        <v>1068974000</v>
      </c>
      <c r="U64" s="604" t="s">
        <v>820</v>
      </c>
      <c r="V64" s="709"/>
      <c r="W64" s="856"/>
      <c r="X64" s="322"/>
    </row>
    <row r="65" spans="1:24" s="831" customFormat="1" ht="29.25" customHeight="1">
      <c r="A65" s="965"/>
      <c r="B65" s="900"/>
      <c r="C65" s="441"/>
      <c r="D65" s="420"/>
      <c r="E65" s="965"/>
      <c r="F65" s="879"/>
      <c r="G65" s="420"/>
      <c r="H65" s="421"/>
      <c r="I65" s="924"/>
      <c r="J65" s="982"/>
      <c r="K65" s="965"/>
      <c r="L65" s="445"/>
      <c r="M65" s="418"/>
      <c r="N65" s="419"/>
      <c r="O65" s="417"/>
      <c r="P65" s="934"/>
      <c r="Q65" s="417"/>
      <c r="R65" s="440">
        <v>41264</v>
      </c>
      <c r="S65" s="678">
        <v>630000000</v>
      </c>
      <c r="T65" s="710">
        <f>T64-S65</f>
        <v>438974000</v>
      </c>
      <c r="U65" s="604" t="s">
        <v>820</v>
      </c>
      <c r="V65" s="709"/>
      <c r="W65" s="856"/>
      <c r="X65" s="322"/>
    </row>
    <row r="66" spans="1:24" s="831" customFormat="1" ht="29.25" customHeight="1">
      <c r="A66" s="965"/>
      <c r="B66" s="900"/>
      <c r="C66" s="441"/>
      <c r="D66" s="420"/>
      <c r="E66" s="965"/>
      <c r="F66" s="879"/>
      <c r="G66" s="420"/>
      <c r="H66" s="421"/>
      <c r="I66" s="924"/>
      <c r="J66" s="982"/>
      <c r="K66" s="965"/>
      <c r="L66" s="445"/>
      <c r="M66" s="418"/>
      <c r="N66" s="419"/>
      <c r="O66" s="417"/>
      <c r="P66" s="934"/>
      <c r="Q66" s="417"/>
      <c r="R66" s="440">
        <v>41289</v>
      </c>
      <c r="S66" s="678">
        <v>97494309.810000002</v>
      </c>
      <c r="T66" s="710">
        <f>T65-S66</f>
        <v>341479690.19</v>
      </c>
      <c r="U66" s="604" t="s">
        <v>820</v>
      </c>
      <c r="V66" s="709"/>
      <c r="W66" s="856"/>
      <c r="X66" s="322"/>
    </row>
    <row r="67" spans="1:24" s="831" customFormat="1" ht="29.25" customHeight="1">
      <c r="A67" s="965"/>
      <c r="B67" s="900"/>
      <c r="C67" s="441"/>
      <c r="D67" s="420"/>
      <c r="E67" s="965"/>
      <c r="F67" s="879"/>
      <c r="G67" s="420"/>
      <c r="H67" s="421"/>
      <c r="I67" s="924"/>
      <c r="J67" s="982"/>
      <c r="K67" s="965"/>
      <c r="L67" s="445"/>
      <c r="M67" s="418"/>
      <c r="N67" s="419"/>
      <c r="O67" s="417"/>
      <c r="P67" s="934"/>
      <c r="Q67" s="417"/>
      <c r="R67" s="1731">
        <v>41298</v>
      </c>
      <c r="S67" s="1733">
        <v>341479690.19</v>
      </c>
      <c r="T67" s="1725">
        <f>T66-S67</f>
        <v>0</v>
      </c>
      <c r="U67" s="1750" t="s">
        <v>821</v>
      </c>
      <c r="V67" s="637">
        <v>41381</v>
      </c>
      <c r="W67" s="444" t="s">
        <v>827</v>
      </c>
      <c r="X67" s="322">
        <v>16195770.66</v>
      </c>
    </row>
    <row r="68" spans="1:24" s="831" customFormat="1" ht="29.25" customHeight="1">
      <c r="A68" s="965"/>
      <c r="B68" s="900"/>
      <c r="C68" s="441"/>
      <c r="D68" s="420"/>
      <c r="E68" s="965"/>
      <c r="F68" s="879"/>
      <c r="G68" s="420"/>
      <c r="H68" s="421"/>
      <c r="I68" s="924"/>
      <c r="J68" s="982"/>
      <c r="K68" s="965"/>
      <c r="L68" s="987"/>
      <c r="M68" s="395"/>
      <c r="N68" s="446"/>
      <c r="O68" s="443"/>
      <c r="P68" s="908"/>
      <c r="Q68" s="443"/>
      <c r="R68" s="1732"/>
      <c r="S68" s="1356"/>
      <c r="T68" s="1727"/>
      <c r="U68" s="1752"/>
      <c r="V68" s="637">
        <v>41466</v>
      </c>
      <c r="W68" s="444" t="s">
        <v>827</v>
      </c>
      <c r="X68" s="322">
        <v>69931.81</v>
      </c>
    </row>
    <row r="69" spans="1:24" s="831" customFormat="1" ht="29.25" customHeight="1">
      <c r="A69" s="964">
        <v>1</v>
      </c>
      <c r="B69" s="899">
        <v>40088</v>
      </c>
      <c r="C69" s="718" t="s">
        <v>828</v>
      </c>
      <c r="D69" s="713" t="s">
        <v>607</v>
      </c>
      <c r="E69" s="964" t="s">
        <v>289</v>
      </c>
      <c r="F69" s="878" t="s">
        <v>466</v>
      </c>
      <c r="G69" s="713" t="s">
        <v>817</v>
      </c>
      <c r="H69" s="591">
        <v>1111111111.1099999</v>
      </c>
      <c r="I69" s="861" t="s">
        <v>468</v>
      </c>
      <c r="J69" s="981">
        <v>40259</v>
      </c>
      <c r="K69" s="964">
        <v>6</v>
      </c>
      <c r="L69" s="417">
        <v>1244437500</v>
      </c>
      <c r="M69" s="418">
        <v>40375</v>
      </c>
      <c r="N69" s="419"/>
      <c r="O69" s="417">
        <v>1150423500</v>
      </c>
      <c r="P69" s="934"/>
      <c r="Q69" s="131">
        <v>1064141737.5</v>
      </c>
      <c r="R69" s="711">
        <v>40193</v>
      </c>
      <c r="S69" s="678">
        <v>44043.199999999997</v>
      </c>
      <c r="T69" s="716">
        <f>Q69-S69</f>
        <v>1064097694.3</v>
      </c>
      <c r="U69" s="715" t="s">
        <v>823</v>
      </c>
      <c r="V69" s="709"/>
      <c r="W69" s="856"/>
      <c r="X69" s="322"/>
    </row>
    <row r="70" spans="1:24" s="831" customFormat="1" ht="29.25" customHeight="1">
      <c r="A70" s="965"/>
      <c r="B70" s="900"/>
      <c r="C70" s="441"/>
      <c r="D70" s="420"/>
      <c r="E70" s="965"/>
      <c r="F70" s="879"/>
      <c r="G70" s="420"/>
      <c r="H70" s="421"/>
      <c r="I70" s="924"/>
      <c r="J70" s="982"/>
      <c r="K70" s="965"/>
      <c r="L70" s="417"/>
      <c r="M70" s="418"/>
      <c r="N70" s="419"/>
      <c r="O70" s="417"/>
      <c r="P70" s="934"/>
      <c r="Q70" s="131"/>
      <c r="R70" s="711">
        <v>40588</v>
      </c>
      <c r="S70" s="678">
        <v>712284.33</v>
      </c>
      <c r="T70" s="716">
        <f t="shared" ref="T70:T77" si="2">T69-S70</f>
        <v>1063385409.9699999</v>
      </c>
      <c r="U70" s="715" t="s">
        <v>823</v>
      </c>
      <c r="V70" s="709"/>
      <c r="W70" s="856"/>
      <c r="X70" s="322"/>
    </row>
    <row r="71" spans="1:24" s="831" customFormat="1" ht="29.25" customHeight="1">
      <c r="A71" s="965"/>
      <c r="B71" s="900"/>
      <c r="C71" s="441"/>
      <c r="D71" s="420"/>
      <c r="E71" s="965"/>
      <c r="F71" s="879"/>
      <c r="G71" s="420"/>
      <c r="H71" s="421"/>
      <c r="I71" s="924"/>
      <c r="J71" s="982"/>
      <c r="K71" s="965"/>
      <c r="L71" s="417"/>
      <c r="M71" s="418"/>
      <c r="N71" s="419"/>
      <c r="O71" s="417"/>
      <c r="P71" s="934"/>
      <c r="Q71" s="131"/>
      <c r="R71" s="711">
        <v>40616</v>
      </c>
      <c r="S71" s="678">
        <v>6716327.1399999997</v>
      </c>
      <c r="T71" s="716">
        <f t="shared" si="2"/>
        <v>1056669082.8299999</v>
      </c>
      <c r="U71" s="715" t="s">
        <v>823</v>
      </c>
      <c r="V71" s="709"/>
      <c r="W71" s="856"/>
      <c r="X71" s="322"/>
    </row>
    <row r="72" spans="1:24" s="831" customFormat="1" ht="29.25" customHeight="1">
      <c r="A72" s="965"/>
      <c r="B72" s="900"/>
      <c r="C72" s="441"/>
      <c r="D72" s="420"/>
      <c r="E72" s="965"/>
      <c r="F72" s="879"/>
      <c r="G72" s="420"/>
      <c r="H72" s="421"/>
      <c r="I72" s="924"/>
      <c r="J72" s="982"/>
      <c r="K72" s="965"/>
      <c r="L72" s="417"/>
      <c r="M72" s="418"/>
      <c r="N72" s="419"/>
      <c r="O72" s="417"/>
      <c r="P72" s="934"/>
      <c r="Q72" s="131"/>
      <c r="R72" s="711">
        <v>40647</v>
      </c>
      <c r="S72" s="678">
        <v>7118388.4299999997</v>
      </c>
      <c r="T72" s="716">
        <f t="shared" si="2"/>
        <v>1049550694.4</v>
      </c>
      <c r="U72" s="715" t="s">
        <v>823</v>
      </c>
      <c r="V72" s="709"/>
      <c r="W72" s="856"/>
      <c r="X72" s="322"/>
    </row>
    <row r="73" spans="1:24" s="831" customFormat="1" ht="29.25" customHeight="1">
      <c r="A73" s="965"/>
      <c r="B73" s="900"/>
      <c r="C73" s="441"/>
      <c r="D73" s="420"/>
      <c r="E73" s="965"/>
      <c r="F73" s="879"/>
      <c r="G73" s="420"/>
      <c r="H73" s="421"/>
      <c r="I73" s="924"/>
      <c r="J73" s="982"/>
      <c r="K73" s="965"/>
      <c r="L73" s="417"/>
      <c r="M73" s="418"/>
      <c r="N73" s="419"/>
      <c r="O73" s="417"/>
      <c r="P73" s="934"/>
      <c r="Q73" s="131"/>
      <c r="R73" s="711">
        <v>41043</v>
      </c>
      <c r="S73" s="678">
        <v>39999800</v>
      </c>
      <c r="T73" s="716">
        <f t="shared" si="2"/>
        <v>1009550894.4</v>
      </c>
      <c r="U73" s="715" t="s">
        <v>823</v>
      </c>
      <c r="V73" s="709"/>
      <c r="W73" s="856"/>
      <c r="X73" s="322"/>
    </row>
    <row r="74" spans="1:24" s="831" customFormat="1" ht="29.25" customHeight="1">
      <c r="A74" s="965"/>
      <c r="B74" s="900"/>
      <c r="C74" s="441"/>
      <c r="D74" s="420"/>
      <c r="E74" s="965"/>
      <c r="F74" s="879"/>
      <c r="G74" s="420"/>
      <c r="H74" s="421"/>
      <c r="I74" s="924"/>
      <c r="J74" s="982"/>
      <c r="K74" s="965"/>
      <c r="L74" s="417"/>
      <c r="M74" s="418"/>
      <c r="N74" s="419"/>
      <c r="O74" s="417"/>
      <c r="P74" s="934"/>
      <c r="Q74" s="131"/>
      <c r="R74" s="711">
        <v>41074</v>
      </c>
      <c r="S74" s="678">
        <v>287098564.5</v>
      </c>
      <c r="T74" s="716">
        <f t="shared" si="2"/>
        <v>722452329.89999998</v>
      </c>
      <c r="U74" s="715" t="s">
        <v>823</v>
      </c>
      <c r="V74" s="709"/>
      <c r="W74" s="856"/>
      <c r="X74" s="322"/>
    </row>
    <row r="75" spans="1:24" s="831" customFormat="1" ht="29.25" customHeight="1">
      <c r="A75" s="965"/>
      <c r="B75" s="900"/>
      <c r="C75" s="441"/>
      <c r="D75" s="420"/>
      <c r="E75" s="965"/>
      <c r="F75" s="879"/>
      <c r="G75" s="420"/>
      <c r="H75" s="421"/>
      <c r="I75" s="924"/>
      <c r="J75" s="982"/>
      <c r="K75" s="965"/>
      <c r="L75" s="417"/>
      <c r="M75" s="418"/>
      <c r="N75" s="419"/>
      <c r="O75" s="417"/>
      <c r="P75" s="934"/>
      <c r="Q75" s="131"/>
      <c r="R75" s="711">
        <v>41106</v>
      </c>
      <c r="S75" s="678">
        <v>68749656.25</v>
      </c>
      <c r="T75" s="716">
        <f t="shared" si="2"/>
        <v>653702673.64999998</v>
      </c>
      <c r="U75" s="715" t="s">
        <v>823</v>
      </c>
      <c r="V75" s="709"/>
      <c r="W75" s="856"/>
      <c r="X75" s="322"/>
    </row>
    <row r="76" spans="1:24" s="831" customFormat="1" ht="29.25" customHeight="1">
      <c r="A76" s="965"/>
      <c r="B76" s="900"/>
      <c r="C76" s="441"/>
      <c r="D76" s="420"/>
      <c r="E76" s="965"/>
      <c r="F76" s="879"/>
      <c r="G76" s="420"/>
      <c r="H76" s="421"/>
      <c r="I76" s="924"/>
      <c r="J76" s="982"/>
      <c r="K76" s="965"/>
      <c r="L76" s="417"/>
      <c r="M76" s="418"/>
      <c r="N76" s="419"/>
      <c r="O76" s="417"/>
      <c r="P76" s="934"/>
      <c r="Q76" s="131"/>
      <c r="R76" s="711">
        <v>41135</v>
      </c>
      <c r="S76" s="678">
        <v>361248193.75</v>
      </c>
      <c r="T76" s="716">
        <f t="shared" si="2"/>
        <v>292454479.89999998</v>
      </c>
      <c r="U76" s="715" t="s">
        <v>823</v>
      </c>
      <c r="V76" s="709"/>
      <c r="W76" s="856"/>
      <c r="X76" s="322"/>
    </row>
    <row r="77" spans="1:24" s="831" customFormat="1" ht="29.25" customHeight="1">
      <c r="A77" s="965"/>
      <c r="B77" s="900"/>
      <c r="C77" s="441"/>
      <c r="D77" s="420"/>
      <c r="E77" s="965"/>
      <c r="F77" s="879"/>
      <c r="G77" s="420"/>
      <c r="H77" s="421"/>
      <c r="I77" s="924"/>
      <c r="J77" s="982"/>
      <c r="K77" s="965"/>
      <c r="L77" s="417"/>
      <c r="M77" s="418"/>
      <c r="N77" s="419"/>
      <c r="O77" s="417"/>
      <c r="P77" s="934"/>
      <c r="Q77" s="131"/>
      <c r="R77" s="1731">
        <v>41151</v>
      </c>
      <c r="S77" s="1733">
        <v>292454479.89999998</v>
      </c>
      <c r="T77" s="1756">
        <f t="shared" si="2"/>
        <v>0</v>
      </c>
      <c r="U77" s="1728" t="s">
        <v>823</v>
      </c>
      <c r="V77" s="637">
        <v>41151</v>
      </c>
      <c r="W77" s="444" t="s">
        <v>827</v>
      </c>
      <c r="X77" s="322">
        <v>75278663.969999999</v>
      </c>
    </row>
    <row r="78" spans="1:24" s="831" customFormat="1" ht="29.25" customHeight="1">
      <c r="A78" s="965"/>
      <c r="B78" s="900"/>
      <c r="C78" s="441"/>
      <c r="D78" s="420"/>
      <c r="E78" s="965"/>
      <c r="F78" s="879"/>
      <c r="G78" s="420"/>
      <c r="H78" s="421"/>
      <c r="I78" s="924"/>
      <c r="J78" s="982"/>
      <c r="K78" s="965"/>
      <c r="L78" s="417"/>
      <c r="M78" s="418"/>
      <c r="N78" s="419"/>
      <c r="O78" s="417"/>
      <c r="P78" s="934"/>
      <c r="Q78" s="131"/>
      <c r="R78" s="1740"/>
      <c r="S78" s="1741"/>
      <c r="T78" s="1757"/>
      <c r="U78" s="1729"/>
      <c r="V78" s="637">
        <v>41164</v>
      </c>
      <c r="W78" s="444" t="s">
        <v>827</v>
      </c>
      <c r="X78" s="322">
        <v>79071633.069999993</v>
      </c>
    </row>
    <row r="79" spans="1:24" s="831" customFormat="1" ht="29.25" customHeight="1">
      <c r="A79" s="965"/>
      <c r="B79" s="900"/>
      <c r="C79" s="441"/>
      <c r="D79" s="420"/>
      <c r="E79" s="965"/>
      <c r="F79" s="879"/>
      <c r="G79" s="420"/>
      <c r="H79" s="421"/>
      <c r="I79" s="924"/>
      <c r="J79" s="982"/>
      <c r="K79" s="965"/>
      <c r="L79" s="417"/>
      <c r="M79" s="418"/>
      <c r="N79" s="419"/>
      <c r="O79" s="417"/>
      <c r="P79" s="934"/>
      <c r="Q79" s="131"/>
      <c r="R79" s="1740"/>
      <c r="S79" s="1741"/>
      <c r="T79" s="1757"/>
      <c r="U79" s="1729"/>
      <c r="V79" s="637">
        <v>41171</v>
      </c>
      <c r="W79" s="444" t="s">
        <v>827</v>
      </c>
      <c r="X79" s="322">
        <v>106300357.38</v>
      </c>
    </row>
    <row r="80" spans="1:24" s="831" customFormat="1" ht="29.25" customHeight="1">
      <c r="A80" s="965"/>
      <c r="B80" s="900"/>
      <c r="C80" s="441"/>
      <c r="D80" s="420"/>
      <c r="E80" s="965"/>
      <c r="F80" s="879"/>
      <c r="G80" s="420"/>
      <c r="H80" s="421"/>
      <c r="I80" s="924"/>
      <c r="J80" s="982"/>
      <c r="K80" s="965"/>
      <c r="L80" s="417"/>
      <c r="M80" s="418"/>
      <c r="N80" s="419"/>
      <c r="O80" s="417"/>
      <c r="P80" s="934"/>
      <c r="Q80" s="131"/>
      <c r="R80" s="1740"/>
      <c r="S80" s="1741"/>
      <c r="T80" s="1757"/>
      <c r="U80" s="1729"/>
      <c r="V80" s="637">
        <v>41183</v>
      </c>
      <c r="W80" s="444" t="s">
        <v>827</v>
      </c>
      <c r="X80" s="322">
        <v>25909972.469999999</v>
      </c>
    </row>
    <row r="81" spans="1:27" s="831" customFormat="1" ht="29.25" customHeight="1">
      <c r="A81" s="965"/>
      <c r="B81" s="900"/>
      <c r="C81" s="441"/>
      <c r="D81" s="420"/>
      <c r="E81" s="965"/>
      <c r="F81" s="879"/>
      <c r="G81" s="420"/>
      <c r="H81" s="421"/>
      <c r="I81" s="924"/>
      <c r="J81" s="982"/>
      <c r="K81" s="965"/>
      <c r="L81" s="417"/>
      <c r="M81" s="418"/>
      <c r="N81" s="419"/>
      <c r="O81" s="417"/>
      <c r="P81" s="934"/>
      <c r="Q81" s="131"/>
      <c r="R81" s="1740"/>
      <c r="S81" s="1741"/>
      <c r="T81" s="1757"/>
      <c r="U81" s="1729"/>
      <c r="V81" s="637">
        <v>41264</v>
      </c>
      <c r="W81" s="444" t="s">
        <v>827</v>
      </c>
      <c r="X81" s="322">
        <v>678683.16</v>
      </c>
    </row>
    <row r="82" spans="1:27" s="831" customFormat="1" ht="29.25" customHeight="1">
      <c r="A82" s="965"/>
      <c r="B82" s="900"/>
      <c r="C82" s="441"/>
      <c r="D82" s="420"/>
      <c r="E82" s="965"/>
      <c r="F82" s="879"/>
      <c r="G82" s="420"/>
      <c r="H82" s="421"/>
      <c r="I82" s="924"/>
      <c r="J82" s="982"/>
      <c r="K82" s="965"/>
      <c r="L82" s="417"/>
      <c r="M82" s="418"/>
      <c r="N82" s="419"/>
      <c r="O82" s="417"/>
      <c r="P82" s="934"/>
      <c r="Q82" s="131"/>
      <c r="R82" s="1732"/>
      <c r="S82" s="1356"/>
      <c r="T82" s="1758"/>
      <c r="U82" s="1730"/>
      <c r="V82" s="637">
        <v>41499</v>
      </c>
      <c r="W82" s="444" t="s">
        <v>829</v>
      </c>
      <c r="X82" s="322">
        <v>-18405.37</v>
      </c>
    </row>
    <row r="83" spans="1:27" s="831" customFormat="1" ht="29.25" customHeight="1">
      <c r="A83" s="964">
        <v>2</v>
      </c>
      <c r="B83" s="899">
        <v>40088</v>
      </c>
      <c r="C83" s="718" t="s">
        <v>828</v>
      </c>
      <c r="D83" s="713" t="s">
        <v>607</v>
      </c>
      <c r="E83" s="964" t="s">
        <v>289</v>
      </c>
      <c r="F83" s="878" t="s">
        <v>466</v>
      </c>
      <c r="G83" s="713" t="s">
        <v>820</v>
      </c>
      <c r="H83" s="591">
        <v>2222222222.2199998</v>
      </c>
      <c r="I83" s="861" t="s">
        <v>468</v>
      </c>
      <c r="J83" s="981">
        <v>40259</v>
      </c>
      <c r="K83" s="964">
        <v>6</v>
      </c>
      <c r="L83" s="425">
        <v>2488875000</v>
      </c>
      <c r="M83" s="424">
        <v>40375</v>
      </c>
      <c r="N83" s="712"/>
      <c r="O83" s="425">
        <v>2300847000</v>
      </c>
      <c r="P83" s="978">
        <v>12</v>
      </c>
      <c r="Q83" s="447">
        <v>2128000000</v>
      </c>
      <c r="R83" s="711">
        <v>40679</v>
      </c>
      <c r="S83" s="678">
        <v>30244574.539999999</v>
      </c>
      <c r="T83" s="710">
        <f>Q83-S83</f>
        <v>2097755425.46</v>
      </c>
      <c r="U83" s="604" t="s">
        <v>820</v>
      </c>
      <c r="V83" s="709"/>
      <c r="W83" s="856"/>
      <c r="X83" s="322"/>
      <c r="AA83" s="374"/>
    </row>
    <row r="84" spans="1:27" s="831" customFormat="1" ht="29.25" customHeight="1">
      <c r="A84" s="965"/>
      <c r="B84" s="900"/>
      <c r="C84" s="441"/>
      <c r="D84" s="420"/>
      <c r="E84" s="965"/>
      <c r="F84" s="879"/>
      <c r="G84" s="420"/>
      <c r="H84" s="421"/>
      <c r="I84" s="924"/>
      <c r="J84" s="982"/>
      <c r="K84" s="965"/>
      <c r="L84" s="417"/>
      <c r="M84" s="418"/>
      <c r="N84" s="419"/>
      <c r="O84" s="417"/>
      <c r="P84" s="934"/>
      <c r="Q84" s="131"/>
      <c r="R84" s="711">
        <v>40708</v>
      </c>
      <c r="S84" s="678">
        <v>88086.85</v>
      </c>
      <c r="T84" s="710">
        <f t="shared" ref="T84:T92" si="3">T83-S84</f>
        <v>2097667338.6100001</v>
      </c>
      <c r="U84" s="604" t="s">
        <v>820</v>
      </c>
      <c r="V84" s="709"/>
      <c r="W84" s="856"/>
      <c r="X84" s="322"/>
      <c r="AA84" s="374"/>
    </row>
    <row r="85" spans="1:27" s="831" customFormat="1" ht="29.25" customHeight="1">
      <c r="A85" s="965"/>
      <c r="B85" s="900"/>
      <c r="C85" s="441"/>
      <c r="D85" s="420"/>
      <c r="E85" s="965"/>
      <c r="F85" s="879"/>
      <c r="G85" s="420"/>
      <c r="H85" s="421"/>
      <c r="I85" s="924"/>
      <c r="J85" s="982"/>
      <c r="K85" s="965"/>
      <c r="L85" s="417"/>
      <c r="M85" s="418"/>
      <c r="N85" s="419"/>
      <c r="O85" s="417"/>
      <c r="P85" s="934"/>
      <c r="Q85" s="131"/>
      <c r="R85" s="711">
        <v>41032</v>
      </c>
      <c r="S85" s="678">
        <v>80000000</v>
      </c>
      <c r="T85" s="710">
        <f t="shared" si="3"/>
        <v>2017667338.6100001</v>
      </c>
      <c r="U85" s="604" t="s">
        <v>820</v>
      </c>
      <c r="V85" s="709"/>
      <c r="W85" s="856"/>
      <c r="X85" s="322"/>
      <c r="AA85" s="374"/>
    </row>
    <row r="86" spans="1:27" s="831" customFormat="1" ht="29.25" customHeight="1">
      <c r="A86" s="965"/>
      <c r="B86" s="900"/>
      <c r="C86" s="441"/>
      <c r="D86" s="420"/>
      <c r="E86" s="965"/>
      <c r="F86" s="879"/>
      <c r="G86" s="420"/>
      <c r="H86" s="421"/>
      <c r="I86" s="924"/>
      <c r="J86" s="982"/>
      <c r="K86" s="965"/>
      <c r="L86" s="417"/>
      <c r="M86" s="418"/>
      <c r="N86" s="419"/>
      <c r="O86" s="417"/>
      <c r="P86" s="934"/>
      <c r="Q86" s="131"/>
      <c r="R86" s="711">
        <v>41043</v>
      </c>
      <c r="S86" s="678">
        <v>30000000</v>
      </c>
      <c r="T86" s="710">
        <f t="shared" si="3"/>
        <v>1987667338.6100001</v>
      </c>
      <c r="U86" s="604" t="s">
        <v>820</v>
      </c>
      <c r="V86" s="709"/>
      <c r="W86" s="856"/>
      <c r="X86" s="322"/>
      <c r="AA86" s="374"/>
    </row>
    <row r="87" spans="1:27" s="831" customFormat="1" ht="29.25" customHeight="1">
      <c r="A87" s="965"/>
      <c r="B87" s="900"/>
      <c r="C87" s="441"/>
      <c r="D87" s="420"/>
      <c r="E87" s="965"/>
      <c r="F87" s="879"/>
      <c r="G87" s="420"/>
      <c r="H87" s="421"/>
      <c r="I87" s="924"/>
      <c r="J87" s="982"/>
      <c r="K87" s="965"/>
      <c r="L87" s="417"/>
      <c r="M87" s="418"/>
      <c r="N87" s="419"/>
      <c r="O87" s="417"/>
      <c r="P87" s="934"/>
      <c r="Q87" s="131"/>
      <c r="R87" s="711">
        <v>41052</v>
      </c>
      <c r="S87" s="678">
        <v>500000000</v>
      </c>
      <c r="T87" s="710">
        <f t="shared" si="3"/>
        <v>1487667338.6100001</v>
      </c>
      <c r="U87" s="604" t="s">
        <v>820</v>
      </c>
      <c r="V87" s="709"/>
      <c r="W87" s="856"/>
      <c r="X87" s="322"/>
      <c r="AA87" s="374"/>
    </row>
    <row r="88" spans="1:27" s="831" customFormat="1" ht="29.25" customHeight="1">
      <c r="A88" s="965"/>
      <c r="B88" s="900"/>
      <c r="C88" s="441"/>
      <c r="D88" s="420"/>
      <c r="E88" s="965"/>
      <c r="F88" s="879"/>
      <c r="G88" s="420"/>
      <c r="H88" s="421"/>
      <c r="I88" s="924"/>
      <c r="J88" s="982"/>
      <c r="K88" s="965"/>
      <c r="L88" s="417"/>
      <c r="M88" s="418"/>
      <c r="N88" s="419"/>
      <c r="O88" s="417"/>
      <c r="P88" s="934"/>
      <c r="Q88" s="131"/>
      <c r="R88" s="711">
        <v>41074</v>
      </c>
      <c r="S88" s="678">
        <v>44200000</v>
      </c>
      <c r="T88" s="710">
        <f t="shared" si="3"/>
        <v>1443467338.6100001</v>
      </c>
      <c r="U88" s="604" t="s">
        <v>820</v>
      </c>
      <c r="V88" s="709"/>
      <c r="W88" s="856"/>
      <c r="X88" s="322"/>
      <c r="AA88" s="374"/>
    </row>
    <row r="89" spans="1:27" s="831" customFormat="1" ht="29.25" customHeight="1">
      <c r="A89" s="965"/>
      <c r="B89" s="900"/>
      <c r="C89" s="441"/>
      <c r="D89" s="420"/>
      <c r="E89" s="965"/>
      <c r="F89" s="879"/>
      <c r="G89" s="420"/>
      <c r="H89" s="421"/>
      <c r="I89" s="924"/>
      <c r="J89" s="982"/>
      <c r="K89" s="965"/>
      <c r="L89" s="417"/>
      <c r="M89" s="418"/>
      <c r="N89" s="419"/>
      <c r="O89" s="417"/>
      <c r="P89" s="934"/>
      <c r="Q89" s="131"/>
      <c r="R89" s="711">
        <v>41085</v>
      </c>
      <c r="S89" s="678">
        <v>120000000</v>
      </c>
      <c r="T89" s="710">
        <f t="shared" si="3"/>
        <v>1323467338.6100001</v>
      </c>
      <c r="U89" s="604" t="s">
        <v>820</v>
      </c>
      <c r="V89" s="709"/>
      <c r="W89" s="856"/>
      <c r="X89" s="322"/>
      <c r="AA89" s="374"/>
    </row>
    <row r="90" spans="1:27" s="831" customFormat="1" ht="29.25" customHeight="1">
      <c r="A90" s="965"/>
      <c r="B90" s="900"/>
      <c r="C90" s="441"/>
      <c r="D90" s="420"/>
      <c r="E90" s="965"/>
      <c r="F90" s="879"/>
      <c r="G90" s="420"/>
      <c r="H90" s="421"/>
      <c r="I90" s="924"/>
      <c r="J90" s="982"/>
      <c r="K90" s="965"/>
      <c r="L90" s="417"/>
      <c r="M90" s="418"/>
      <c r="N90" s="419"/>
      <c r="O90" s="417"/>
      <c r="P90" s="934"/>
      <c r="Q90" s="131"/>
      <c r="R90" s="711">
        <v>41106</v>
      </c>
      <c r="S90" s="678">
        <v>17500000</v>
      </c>
      <c r="T90" s="710">
        <f t="shared" si="3"/>
        <v>1305967338.6100001</v>
      </c>
      <c r="U90" s="604" t="s">
        <v>820</v>
      </c>
      <c r="V90" s="709"/>
      <c r="W90" s="856"/>
      <c r="X90" s="322"/>
      <c r="AA90" s="374"/>
    </row>
    <row r="91" spans="1:27" s="831" customFormat="1" ht="29.25" customHeight="1">
      <c r="A91" s="965"/>
      <c r="B91" s="900"/>
      <c r="C91" s="441"/>
      <c r="D91" s="420"/>
      <c r="E91" s="965"/>
      <c r="F91" s="879"/>
      <c r="G91" s="420"/>
      <c r="H91" s="421"/>
      <c r="I91" s="924"/>
      <c r="J91" s="982"/>
      <c r="K91" s="965"/>
      <c r="L91" s="417"/>
      <c r="M91" s="418"/>
      <c r="N91" s="419"/>
      <c r="O91" s="417"/>
      <c r="P91" s="934"/>
      <c r="Q91" s="131"/>
      <c r="R91" s="711">
        <v>41117</v>
      </c>
      <c r="S91" s="678">
        <v>450000000</v>
      </c>
      <c r="T91" s="710">
        <f t="shared" si="3"/>
        <v>855967338.61000013</v>
      </c>
      <c r="U91" s="604" t="s">
        <v>820</v>
      </c>
      <c r="V91" s="709"/>
      <c r="W91" s="856"/>
      <c r="X91" s="322"/>
      <c r="AA91" s="374"/>
    </row>
    <row r="92" spans="1:27" s="831" customFormat="1" ht="29.25" customHeight="1">
      <c r="A92" s="965"/>
      <c r="B92" s="900"/>
      <c r="C92" s="441"/>
      <c r="D92" s="420"/>
      <c r="E92" s="965"/>
      <c r="F92" s="879"/>
      <c r="G92" s="420"/>
      <c r="H92" s="421"/>
      <c r="I92" s="924"/>
      <c r="J92" s="982"/>
      <c r="K92" s="965"/>
      <c r="L92" s="417"/>
      <c r="M92" s="418"/>
      <c r="N92" s="419"/>
      <c r="O92" s="417"/>
      <c r="P92" s="934"/>
      <c r="Q92" s="131"/>
      <c r="R92" s="711">
        <v>41135</v>
      </c>
      <c r="S92" s="678">
        <v>272500000</v>
      </c>
      <c r="T92" s="710">
        <f t="shared" si="3"/>
        <v>583467338.61000013</v>
      </c>
      <c r="U92" s="604" t="s">
        <v>820</v>
      </c>
      <c r="V92" s="709"/>
      <c r="W92" s="856"/>
      <c r="X92" s="322"/>
      <c r="AA92" s="374"/>
    </row>
    <row r="93" spans="1:27" s="831" customFormat="1" ht="29.25" customHeight="1">
      <c r="A93" s="442"/>
      <c r="B93" s="923"/>
      <c r="C93" s="448"/>
      <c r="D93" s="394"/>
      <c r="E93" s="442"/>
      <c r="F93" s="880"/>
      <c r="G93" s="394"/>
      <c r="H93" s="58"/>
      <c r="I93" s="862"/>
      <c r="J93" s="983"/>
      <c r="K93" s="442"/>
      <c r="L93" s="443"/>
      <c r="M93" s="395"/>
      <c r="N93" s="446"/>
      <c r="O93" s="443"/>
      <c r="P93" s="908"/>
      <c r="Q93" s="449"/>
      <c r="R93" s="711"/>
      <c r="S93" s="678"/>
      <c r="T93" s="767"/>
      <c r="U93" s="768"/>
      <c r="V93" s="637">
        <v>41185</v>
      </c>
      <c r="W93" s="444" t="s">
        <v>827</v>
      </c>
      <c r="X93" s="322">
        <v>12012957.32</v>
      </c>
      <c r="AA93" s="374"/>
    </row>
    <row r="94" spans="1:27" s="831" customFormat="1" ht="29.25" customHeight="1">
      <c r="A94" s="965"/>
      <c r="B94" s="900"/>
      <c r="C94" s="441"/>
      <c r="D94" s="420"/>
      <c r="E94" s="965"/>
      <c r="F94" s="879"/>
      <c r="G94" s="420"/>
      <c r="H94" s="421"/>
      <c r="I94" s="924"/>
      <c r="J94" s="982"/>
      <c r="K94" s="965"/>
      <c r="L94" s="417"/>
      <c r="M94" s="418"/>
      <c r="N94" s="419"/>
      <c r="O94" s="417"/>
      <c r="P94" s="934"/>
      <c r="Q94" s="131"/>
      <c r="R94" s="1740">
        <v>41143</v>
      </c>
      <c r="S94" s="1741">
        <v>583467338.61000001</v>
      </c>
      <c r="T94" s="1726">
        <f>T92-S94</f>
        <v>0</v>
      </c>
      <c r="U94" s="1745" t="s">
        <v>821</v>
      </c>
      <c r="V94" s="391">
        <v>41264</v>
      </c>
      <c r="W94" s="444" t="s">
        <v>827</v>
      </c>
      <c r="X94" s="322">
        <v>16967.25</v>
      </c>
      <c r="AA94" s="374"/>
    </row>
    <row r="95" spans="1:27" s="831" customFormat="1" ht="29.25" customHeight="1">
      <c r="A95" s="442"/>
      <c r="B95" s="923"/>
      <c r="C95" s="448"/>
      <c r="D95" s="394"/>
      <c r="E95" s="442"/>
      <c r="F95" s="880"/>
      <c r="G95" s="394"/>
      <c r="H95" s="58"/>
      <c r="I95" s="971"/>
      <c r="J95" s="983"/>
      <c r="K95" s="442"/>
      <c r="L95" s="443"/>
      <c r="M95" s="395"/>
      <c r="N95" s="446"/>
      <c r="O95" s="443"/>
      <c r="P95" s="908"/>
      <c r="Q95" s="443"/>
      <c r="R95" s="1732"/>
      <c r="S95" s="1356"/>
      <c r="T95" s="1727"/>
      <c r="U95" s="1746"/>
      <c r="V95" s="637">
        <v>41499</v>
      </c>
      <c r="W95" s="444" t="s">
        <v>829</v>
      </c>
      <c r="X95" s="322">
        <v>-460.14</v>
      </c>
      <c r="AA95" s="374"/>
    </row>
    <row r="96" spans="1:27" s="831" customFormat="1" ht="29.25" customHeight="1">
      <c r="A96" s="965">
        <v>1</v>
      </c>
      <c r="B96" s="900">
        <v>40088</v>
      </c>
      <c r="C96" s="441" t="s">
        <v>830</v>
      </c>
      <c r="D96" s="420" t="s">
        <v>607</v>
      </c>
      <c r="E96" s="965" t="s">
        <v>289</v>
      </c>
      <c r="F96" s="879" t="s">
        <v>466</v>
      </c>
      <c r="G96" s="420" t="s">
        <v>817</v>
      </c>
      <c r="H96" s="421">
        <v>1111111111.1099999</v>
      </c>
      <c r="I96" s="924" t="s">
        <v>468</v>
      </c>
      <c r="J96" s="982">
        <v>40259</v>
      </c>
      <c r="K96" s="965">
        <v>6</v>
      </c>
      <c r="L96" s="417">
        <v>1244437500</v>
      </c>
      <c r="M96" s="424">
        <v>40375</v>
      </c>
      <c r="N96" s="712"/>
      <c r="O96" s="425">
        <v>694980000</v>
      </c>
      <c r="P96" s="907"/>
      <c r="Q96" s="447">
        <v>528184800</v>
      </c>
      <c r="R96" s="711">
        <v>41135</v>
      </c>
      <c r="S96" s="678">
        <v>90269076.359999999</v>
      </c>
      <c r="T96" s="710">
        <f>Q96-S96</f>
        <v>437915723.63999999</v>
      </c>
      <c r="U96" s="715" t="s">
        <v>823</v>
      </c>
      <c r="V96" s="709"/>
      <c r="W96" s="856"/>
      <c r="X96" s="322"/>
    </row>
    <row r="97" spans="1:24" s="831" customFormat="1" ht="29.25" customHeight="1">
      <c r="A97" s="965"/>
      <c r="B97" s="900"/>
      <c r="C97" s="441"/>
      <c r="D97" s="420"/>
      <c r="E97" s="965"/>
      <c r="F97" s="879"/>
      <c r="G97" s="420"/>
      <c r="H97" s="421"/>
      <c r="I97" s="924"/>
      <c r="J97" s="982"/>
      <c r="K97" s="965"/>
      <c r="L97" s="417"/>
      <c r="M97" s="418"/>
      <c r="N97" s="419"/>
      <c r="O97" s="417"/>
      <c r="P97" s="934"/>
      <c r="Q97" s="417"/>
      <c r="R97" s="711">
        <v>41169</v>
      </c>
      <c r="S97" s="678">
        <v>8833632.0700000003</v>
      </c>
      <c r="T97" s="710">
        <f>T96-S97</f>
        <v>429082091.56999999</v>
      </c>
      <c r="U97" s="715" t="s">
        <v>823</v>
      </c>
      <c r="V97" s="709"/>
      <c r="W97" s="856"/>
      <c r="X97" s="322"/>
    </row>
    <row r="98" spans="1:24" s="831" customFormat="1" ht="29.25" customHeight="1">
      <c r="A98" s="965"/>
      <c r="B98" s="900"/>
      <c r="C98" s="441"/>
      <c r="D98" s="420"/>
      <c r="E98" s="965"/>
      <c r="F98" s="879"/>
      <c r="G98" s="420"/>
      <c r="H98" s="421"/>
      <c r="I98" s="924"/>
      <c r="J98" s="982"/>
      <c r="K98" s="965"/>
      <c r="L98" s="417"/>
      <c r="M98" s="418"/>
      <c r="N98" s="419"/>
      <c r="O98" s="417"/>
      <c r="P98" s="934"/>
      <c r="Q98" s="417"/>
      <c r="R98" s="711">
        <v>41197</v>
      </c>
      <c r="S98" s="678">
        <v>10055652.789999999</v>
      </c>
      <c r="T98" s="710">
        <f>T97-S98</f>
        <v>419026438.77999997</v>
      </c>
      <c r="U98" s="715" t="s">
        <v>831</v>
      </c>
      <c r="V98" s="709"/>
      <c r="W98" s="856"/>
      <c r="X98" s="322"/>
    </row>
    <row r="99" spans="1:24" s="831" customFormat="1" ht="29.25" customHeight="1">
      <c r="A99" s="965"/>
      <c r="B99" s="900"/>
      <c r="C99" s="441"/>
      <c r="D99" s="420"/>
      <c r="E99" s="965"/>
      <c r="F99" s="879"/>
      <c r="G99" s="420"/>
      <c r="H99" s="421"/>
      <c r="I99" s="924"/>
      <c r="J99" s="982"/>
      <c r="K99" s="965"/>
      <c r="L99" s="417"/>
      <c r="M99" s="418"/>
      <c r="N99" s="419"/>
      <c r="O99" s="417"/>
      <c r="P99" s="934"/>
      <c r="Q99" s="417"/>
      <c r="R99" s="1731">
        <v>41218</v>
      </c>
      <c r="S99" s="1733">
        <v>419026438.77999997</v>
      </c>
      <c r="T99" s="1725">
        <f>T98-S99</f>
        <v>0</v>
      </c>
      <c r="U99" s="1728" t="s">
        <v>823</v>
      </c>
      <c r="V99" s="637">
        <v>41218</v>
      </c>
      <c r="W99" s="444" t="s">
        <v>827</v>
      </c>
      <c r="X99" s="322">
        <v>297511707.51999998</v>
      </c>
    </row>
    <row r="100" spans="1:24" s="831" customFormat="1" ht="29.25" customHeight="1">
      <c r="A100" s="965"/>
      <c r="B100" s="900"/>
      <c r="C100" s="441"/>
      <c r="D100" s="420"/>
      <c r="E100" s="965"/>
      <c r="F100" s="879"/>
      <c r="G100" s="420"/>
      <c r="H100" s="421"/>
      <c r="I100" s="924"/>
      <c r="J100" s="982"/>
      <c r="K100" s="965"/>
      <c r="L100" s="417"/>
      <c r="M100" s="418"/>
      <c r="N100" s="419"/>
      <c r="O100" s="417"/>
      <c r="P100" s="934"/>
      <c r="Q100" s="417"/>
      <c r="R100" s="1740"/>
      <c r="S100" s="1741"/>
      <c r="T100" s="1726"/>
      <c r="U100" s="1729"/>
      <c r="V100" s="637">
        <v>41248</v>
      </c>
      <c r="W100" s="444" t="s">
        <v>832</v>
      </c>
      <c r="X100" s="322">
        <v>57378964.100000001</v>
      </c>
    </row>
    <row r="101" spans="1:24" s="831" customFormat="1" ht="29.25" customHeight="1">
      <c r="A101" s="442"/>
      <c r="B101" s="923"/>
      <c r="C101" s="448"/>
      <c r="D101" s="394"/>
      <c r="E101" s="442"/>
      <c r="F101" s="880"/>
      <c r="G101" s="394"/>
      <c r="H101" s="58"/>
      <c r="I101" s="862"/>
      <c r="J101" s="983"/>
      <c r="K101" s="442"/>
      <c r="L101" s="443"/>
      <c r="M101" s="395"/>
      <c r="N101" s="446"/>
      <c r="O101" s="443"/>
      <c r="P101" s="908"/>
      <c r="Q101" s="443"/>
      <c r="R101" s="1732"/>
      <c r="S101" s="1356"/>
      <c r="T101" s="1727"/>
      <c r="U101" s="1730"/>
      <c r="V101" s="637">
        <v>41614</v>
      </c>
      <c r="W101" s="444" t="s">
        <v>827</v>
      </c>
      <c r="X101" s="322">
        <v>1609738.93</v>
      </c>
    </row>
    <row r="102" spans="1:24" s="831" customFormat="1" ht="29.25" customHeight="1">
      <c r="A102" s="964">
        <v>2</v>
      </c>
      <c r="B102" s="899">
        <v>40088</v>
      </c>
      <c r="C102" s="718" t="s">
        <v>830</v>
      </c>
      <c r="D102" s="713" t="s">
        <v>607</v>
      </c>
      <c r="E102" s="964" t="s">
        <v>289</v>
      </c>
      <c r="F102" s="878" t="s">
        <v>466</v>
      </c>
      <c r="G102" s="713" t="s">
        <v>820</v>
      </c>
      <c r="H102" s="591">
        <v>2222222222.2199998</v>
      </c>
      <c r="I102" s="861" t="s">
        <v>468</v>
      </c>
      <c r="J102" s="981">
        <v>40259</v>
      </c>
      <c r="K102" s="964">
        <v>6</v>
      </c>
      <c r="L102" s="425">
        <v>2488875000</v>
      </c>
      <c r="M102" s="424">
        <v>40375</v>
      </c>
      <c r="N102" s="712"/>
      <c r="O102" s="425">
        <v>1389960000</v>
      </c>
      <c r="P102" s="907"/>
      <c r="Q102" s="447">
        <v>1053000000</v>
      </c>
      <c r="R102" s="711">
        <v>41121</v>
      </c>
      <c r="S102" s="678">
        <v>175000000</v>
      </c>
      <c r="T102" s="710">
        <f>Q102-S102</f>
        <v>878000000</v>
      </c>
      <c r="U102" s="604" t="s">
        <v>820</v>
      </c>
      <c r="V102" s="709"/>
      <c r="W102" s="856"/>
      <c r="X102" s="322"/>
    </row>
    <row r="103" spans="1:24" s="831" customFormat="1" ht="29.25" customHeight="1">
      <c r="A103" s="965"/>
      <c r="B103" s="900"/>
      <c r="C103" s="441"/>
      <c r="D103" s="420"/>
      <c r="E103" s="965"/>
      <c r="F103" s="879"/>
      <c r="G103" s="420"/>
      <c r="H103" s="421"/>
      <c r="I103" s="924"/>
      <c r="J103" s="982"/>
      <c r="K103" s="965"/>
      <c r="L103" s="417"/>
      <c r="M103" s="418"/>
      <c r="N103" s="419"/>
      <c r="O103" s="417"/>
      <c r="P103" s="934"/>
      <c r="Q103" s="417"/>
      <c r="R103" s="711">
        <v>41135</v>
      </c>
      <c r="S103" s="678">
        <v>5539055.4100000001</v>
      </c>
      <c r="T103" s="710">
        <f t="shared" ref="T103:T108" si="4">T102-S103</f>
        <v>872460944.59000003</v>
      </c>
      <c r="U103" s="604" t="s">
        <v>820</v>
      </c>
      <c r="V103" s="709"/>
      <c r="W103" s="856"/>
      <c r="X103" s="322"/>
    </row>
    <row r="104" spans="1:24" s="831" customFormat="1" ht="29.25" customHeight="1">
      <c r="A104" s="965"/>
      <c r="B104" s="900"/>
      <c r="C104" s="441"/>
      <c r="D104" s="420"/>
      <c r="E104" s="965"/>
      <c r="F104" s="879"/>
      <c r="G104" s="420"/>
      <c r="H104" s="421"/>
      <c r="I104" s="924"/>
      <c r="J104" s="982"/>
      <c r="K104" s="965"/>
      <c r="L104" s="417"/>
      <c r="M104" s="418"/>
      <c r="N104" s="419"/>
      <c r="O104" s="417"/>
      <c r="P104" s="934"/>
      <c r="Q104" s="417"/>
      <c r="R104" s="711">
        <v>41152</v>
      </c>
      <c r="S104" s="678">
        <v>16000000</v>
      </c>
      <c r="T104" s="710">
        <f t="shared" si="4"/>
        <v>856460944.59000003</v>
      </c>
      <c r="U104" s="604" t="s">
        <v>820</v>
      </c>
      <c r="V104" s="709"/>
      <c r="W104" s="856"/>
      <c r="X104" s="322"/>
    </row>
    <row r="105" spans="1:24" s="831" customFormat="1" ht="29.25" customHeight="1">
      <c r="A105" s="965"/>
      <c r="B105" s="900"/>
      <c r="C105" s="441"/>
      <c r="D105" s="420"/>
      <c r="E105" s="965"/>
      <c r="F105" s="879"/>
      <c r="G105" s="420"/>
      <c r="H105" s="421"/>
      <c r="I105" s="924"/>
      <c r="J105" s="982"/>
      <c r="K105" s="965"/>
      <c r="L105" s="417"/>
      <c r="M105" s="418"/>
      <c r="N105" s="419"/>
      <c r="O105" s="417"/>
      <c r="P105" s="934"/>
      <c r="Q105" s="417"/>
      <c r="R105" s="711">
        <v>41169</v>
      </c>
      <c r="S105" s="678">
        <v>1667352.47</v>
      </c>
      <c r="T105" s="710">
        <f t="shared" si="4"/>
        <v>854793592.12</v>
      </c>
      <c r="U105" s="604" t="s">
        <v>820</v>
      </c>
      <c r="V105" s="709"/>
      <c r="W105" s="856"/>
      <c r="X105" s="322"/>
    </row>
    <row r="106" spans="1:24" s="831" customFormat="1" ht="29.25" customHeight="1">
      <c r="A106" s="965"/>
      <c r="B106" s="900"/>
      <c r="C106" s="441"/>
      <c r="D106" s="420"/>
      <c r="E106" s="965"/>
      <c r="F106" s="879"/>
      <c r="G106" s="420"/>
      <c r="H106" s="421"/>
      <c r="I106" s="924"/>
      <c r="J106" s="982"/>
      <c r="K106" s="965"/>
      <c r="L106" s="417"/>
      <c r="M106" s="418"/>
      <c r="N106" s="419"/>
      <c r="O106" s="417"/>
      <c r="P106" s="934"/>
      <c r="Q106" s="417"/>
      <c r="R106" s="711">
        <v>41180</v>
      </c>
      <c r="S106" s="678">
        <v>35000000</v>
      </c>
      <c r="T106" s="710">
        <f t="shared" si="4"/>
        <v>819793592.12</v>
      </c>
      <c r="U106" s="604" t="s">
        <v>820</v>
      </c>
      <c r="V106" s="709"/>
      <c r="W106" s="856"/>
      <c r="X106" s="322"/>
    </row>
    <row r="107" spans="1:24" s="831" customFormat="1" ht="29.25" customHeight="1">
      <c r="A107" s="965"/>
      <c r="B107" s="900"/>
      <c r="C107" s="441"/>
      <c r="D107" s="420"/>
      <c r="E107" s="965"/>
      <c r="F107" s="879"/>
      <c r="G107" s="420"/>
      <c r="H107" s="421"/>
      <c r="I107" s="924"/>
      <c r="J107" s="982"/>
      <c r="K107" s="965"/>
      <c r="L107" s="417"/>
      <c r="M107" s="418"/>
      <c r="N107" s="419"/>
      <c r="O107" s="417"/>
      <c r="P107" s="934"/>
      <c r="Q107" s="417"/>
      <c r="R107" s="711">
        <v>41197</v>
      </c>
      <c r="S107" s="678">
        <v>25334218.41</v>
      </c>
      <c r="T107" s="710">
        <f t="shared" si="4"/>
        <v>794459373.71000004</v>
      </c>
      <c r="U107" s="604" t="s">
        <v>820</v>
      </c>
      <c r="V107" s="709"/>
      <c r="W107" s="856"/>
      <c r="X107" s="322"/>
    </row>
    <row r="108" spans="1:24" s="831" customFormat="1" ht="29.25" customHeight="1">
      <c r="A108" s="965"/>
      <c r="B108" s="900"/>
      <c r="C108" s="441"/>
      <c r="D108" s="420"/>
      <c r="E108" s="965"/>
      <c r="F108" s="879"/>
      <c r="G108" s="420"/>
      <c r="H108" s="421"/>
      <c r="I108" s="924"/>
      <c r="J108" s="982"/>
      <c r="K108" s="965"/>
      <c r="L108" s="417"/>
      <c r="M108" s="418"/>
      <c r="N108" s="419"/>
      <c r="O108" s="417"/>
      <c r="P108" s="934"/>
      <c r="Q108" s="417"/>
      <c r="R108" s="1731">
        <v>41200</v>
      </c>
      <c r="S108" s="1733">
        <v>794459373.71000004</v>
      </c>
      <c r="T108" s="1725">
        <f t="shared" si="4"/>
        <v>0</v>
      </c>
      <c r="U108" s="1750" t="s">
        <v>821</v>
      </c>
      <c r="V108" s="637">
        <v>41218</v>
      </c>
      <c r="W108" s="444" t="s">
        <v>827</v>
      </c>
      <c r="X108" s="322">
        <v>8289430.8300000001</v>
      </c>
    </row>
    <row r="109" spans="1:24" s="831" customFormat="1" ht="29.25" customHeight="1">
      <c r="A109" s="965"/>
      <c r="B109" s="900"/>
      <c r="C109" s="441"/>
      <c r="D109" s="420"/>
      <c r="E109" s="965"/>
      <c r="F109" s="879"/>
      <c r="G109" s="420"/>
      <c r="H109" s="421"/>
      <c r="I109" s="924"/>
      <c r="J109" s="982"/>
      <c r="K109" s="965"/>
      <c r="L109" s="417"/>
      <c r="M109" s="418"/>
      <c r="N109" s="419"/>
      <c r="O109" s="417"/>
      <c r="P109" s="934"/>
      <c r="Q109" s="131"/>
      <c r="R109" s="1740"/>
      <c r="S109" s="1741"/>
      <c r="T109" s="1726"/>
      <c r="U109" s="1751"/>
      <c r="V109" s="637">
        <v>41248</v>
      </c>
      <c r="W109" s="444" t="s">
        <v>832</v>
      </c>
      <c r="X109" s="322">
        <v>1433088.17</v>
      </c>
    </row>
    <row r="110" spans="1:24" s="831" customFormat="1" ht="29.25" customHeight="1">
      <c r="A110" s="965"/>
      <c r="B110" s="900"/>
      <c r="C110" s="441"/>
      <c r="D110" s="420"/>
      <c r="E110" s="965"/>
      <c r="F110" s="879"/>
      <c r="G110" s="420"/>
      <c r="H110" s="421"/>
      <c r="I110" s="924"/>
      <c r="J110" s="982"/>
      <c r="K110" s="965"/>
      <c r="L110" s="417"/>
      <c r="M110" s="395"/>
      <c r="N110" s="446"/>
      <c r="O110" s="443"/>
      <c r="P110" s="908"/>
      <c r="Q110" s="449"/>
      <c r="R110" s="1732"/>
      <c r="S110" s="1356"/>
      <c r="T110" s="1727"/>
      <c r="U110" s="1752"/>
      <c r="V110" s="637">
        <v>41614</v>
      </c>
      <c r="W110" s="444" t="s">
        <v>827</v>
      </c>
      <c r="X110" s="322">
        <v>141894.26</v>
      </c>
    </row>
    <row r="111" spans="1:24" s="831" customFormat="1" ht="29.25" customHeight="1">
      <c r="A111" s="964">
        <v>1</v>
      </c>
      <c r="B111" s="899">
        <v>40116</v>
      </c>
      <c r="C111" s="717" t="s">
        <v>833</v>
      </c>
      <c r="D111" s="713" t="s">
        <v>607</v>
      </c>
      <c r="E111" s="964" t="s">
        <v>289</v>
      </c>
      <c r="F111" s="878" t="s">
        <v>466</v>
      </c>
      <c r="G111" s="713" t="s">
        <v>817</v>
      </c>
      <c r="H111" s="591">
        <v>1111111111.1099999</v>
      </c>
      <c r="I111" s="861" t="s">
        <v>468</v>
      </c>
      <c r="J111" s="981">
        <v>40259</v>
      </c>
      <c r="K111" s="964">
        <v>6</v>
      </c>
      <c r="L111" s="425">
        <v>1271337500</v>
      </c>
      <c r="M111" s="418">
        <v>40375</v>
      </c>
      <c r="N111" s="419"/>
      <c r="O111" s="417">
        <v>1243275000</v>
      </c>
      <c r="P111" s="934"/>
      <c r="Q111" s="131">
        <v>1117399170</v>
      </c>
      <c r="R111" s="440">
        <v>40953</v>
      </c>
      <c r="S111" s="322">
        <v>87099564.5</v>
      </c>
      <c r="T111" s="450">
        <f>Q111-S111</f>
        <v>1030299605.5</v>
      </c>
      <c r="U111" s="451" t="s">
        <v>823</v>
      </c>
      <c r="V111" s="709"/>
      <c r="W111" s="856"/>
      <c r="X111" s="322"/>
    </row>
    <row r="112" spans="1:24" s="831" customFormat="1" ht="29.25" customHeight="1">
      <c r="A112" s="965"/>
      <c r="B112" s="900"/>
      <c r="C112" s="452"/>
      <c r="D112" s="420"/>
      <c r="E112" s="965"/>
      <c r="F112" s="879"/>
      <c r="G112" s="420"/>
      <c r="H112" s="421"/>
      <c r="I112" s="924"/>
      <c r="J112" s="982"/>
      <c r="K112" s="965"/>
      <c r="L112" s="417"/>
      <c r="M112" s="418"/>
      <c r="N112" s="419"/>
      <c r="O112" s="417"/>
      <c r="P112" s="934"/>
      <c r="Q112" s="131"/>
      <c r="R112" s="711">
        <v>40982</v>
      </c>
      <c r="S112" s="678">
        <v>99462002.689999998</v>
      </c>
      <c r="T112" s="710">
        <f t="shared" ref="T112:T121" si="5">T111-S112</f>
        <v>930837602.80999994</v>
      </c>
      <c r="U112" s="715" t="s">
        <v>823</v>
      </c>
      <c r="V112" s="709"/>
      <c r="W112" s="856"/>
      <c r="X112" s="322"/>
    </row>
    <row r="113" spans="1:24" s="831" customFormat="1" ht="29.25" customHeight="1">
      <c r="A113" s="965"/>
      <c r="B113" s="900"/>
      <c r="C113" s="452"/>
      <c r="D113" s="420"/>
      <c r="E113" s="965"/>
      <c r="F113" s="879"/>
      <c r="G113" s="420"/>
      <c r="H113" s="421"/>
      <c r="I113" s="924"/>
      <c r="J113" s="982"/>
      <c r="K113" s="965"/>
      <c r="L113" s="417"/>
      <c r="M113" s="418"/>
      <c r="N113" s="419"/>
      <c r="O113" s="417"/>
      <c r="P113" s="934"/>
      <c r="Q113" s="131"/>
      <c r="R113" s="711">
        <v>41043</v>
      </c>
      <c r="S113" s="678">
        <v>74999625</v>
      </c>
      <c r="T113" s="710">
        <f t="shared" si="5"/>
        <v>855837977.80999994</v>
      </c>
      <c r="U113" s="715" t="s">
        <v>823</v>
      </c>
      <c r="V113" s="709"/>
      <c r="W113" s="856"/>
      <c r="X113" s="322"/>
    </row>
    <row r="114" spans="1:24" s="831" customFormat="1" ht="29.25" customHeight="1">
      <c r="A114" s="965"/>
      <c r="B114" s="900"/>
      <c r="C114" s="452"/>
      <c r="D114" s="420"/>
      <c r="E114" s="965"/>
      <c r="F114" s="879"/>
      <c r="G114" s="420"/>
      <c r="H114" s="421"/>
      <c r="I114" s="924"/>
      <c r="J114" s="982"/>
      <c r="K114" s="965"/>
      <c r="L114" s="417"/>
      <c r="M114" s="418"/>
      <c r="N114" s="419"/>
      <c r="O114" s="417"/>
      <c r="P114" s="934"/>
      <c r="Q114" s="131"/>
      <c r="R114" s="711">
        <v>41106</v>
      </c>
      <c r="S114" s="678">
        <v>18749906.25</v>
      </c>
      <c r="T114" s="710">
        <f t="shared" si="5"/>
        <v>837088071.55999994</v>
      </c>
      <c r="U114" s="715" t="s">
        <v>823</v>
      </c>
      <c r="V114" s="709"/>
      <c r="W114" s="856"/>
      <c r="X114" s="322"/>
    </row>
    <row r="115" spans="1:24" s="831" customFormat="1" ht="29.25" customHeight="1">
      <c r="A115" s="965"/>
      <c r="B115" s="900"/>
      <c r="C115" s="452"/>
      <c r="D115" s="420"/>
      <c r="E115" s="965"/>
      <c r="F115" s="879"/>
      <c r="G115" s="420"/>
      <c r="H115" s="421"/>
      <c r="I115" s="924"/>
      <c r="J115" s="982"/>
      <c r="K115" s="965"/>
      <c r="L115" s="417"/>
      <c r="M115" s="418"/>
      <c r="N115" s="419"/>
      <c r="O115" s="417"/>
      <c r="P115" s="934"/>
      <c r="Q115" s="131"/>
      <c r="R115" s="711">
        <v>41135</v>
      </c>
      <c r="S115" s="678">
        <v>68399658</v>
      </c>
      <c r="T115" s="710">
        <f t="shared" si="5"/>
        <v>768688413.55999994</v>
      </c>
      <c r="U115" s="715" t="s">
        <v>823</v>
      </c>
      <c r="V115" s="709"/>
      <c r="W115" s="856"/>
      <c r="X115" s="322"/>
    </row>
    <row r="116" spans="1:24" s="831" customFormat="1" ht="29.25" customHeight="1">
      <c r="A116" s="965"/>
      <c r="B116" s="900"/>
      <c r="C116" s="452"/>
      <c r="D116" s="420"/>
      <c r="E116" s="965"/>
      <c r="F116" s="879"/>
      <c r="G116" s="420"/>
      <c r="H116" s="421"/>
      <c r="I116" s="924"/>
      <c r="J116" s="982"/>
      <c r="K116" s="965"/>
      <c r="L116" s="417"/>
      <c r="M116" s="418"/>
      <c r="N116" s="419"/>
      <c r="O116" s="417"/>
      <c r="P116" s="934"/>
      <c r="Q116" s="131"/>
      <c r="R116" s="711">
        <v>41169</v>
      </c>
      <c r="S116" s="678">
        <v>124999375</v>
      </c>
      <c r="T116" s="710">
        <f t="shared" si="5"/>
        <v>643689038.55999994</v>
      </c>
      <c r="U116" s="715" t="s">
        <v>823</v>
      </c>
      <c r="V116" s="709"/>
      <c r="W116" s="856"/>
      <c r="X116" s="322"/>
    </row>
    <row r="117" spans="1:24" s="831" customFormat="1" ht="29.25" customHeight="1">
      <c r="A117" s="965"/>
      <c r="B117" s="900"/>
      <c r="C117" s="452"/>
      <c r="D117" s="420"/>
      <c r="E117" s="965"/>
      <c r="F117" s="879"/>
      <c r="G117" s="420"/>
      <c r="H117" s="421"/>
      <c r="I117" s="924"/>
      <c r="J117" s="982"/>
      <c r="K117" s="965"/>
      <c r="L117" s="417"/>
      <c r="M117" s="418"/>
      <c r="N117" s="419"/>
      <c r="O117" s="417"/>
      <c r="P117" s="934"/>
      <c r="Q117" s="131"/>
      <c r="R117" s="711">
        <v>41197</v>
      </c>
      <c r="S117" s="678">
        <v>240673796.63</v>
      </c>
      <c r="T117" s="710">
        <f t="shared" si="5"/>
        <v>403015241.92999995</v>
      </c>
      <c r="U117" s="715" t="s">
        <v>831</v>
      </c>
      <c r="V117" s="709"/>
      <c r="W117" s="856"/>
      <c r="X117" s="322"/>
    </row>
    <row r="118" spans="1:24" s="831" customFormat="1" ht="29.25" customHeight="1">
      <c r="A118" s="965"/>
      <c r="B118" s="900"/>
      <c r="C118" s="452"/>
      <c r="D118" s="420"/>
      <c r="E118" s="965"/>
      <c r="F118" s="879"/>
      <c r="G118" s="420"/>
      <c r="H118" s="421"/>
      <c r="I118" s="924"/>
      <c r="J118" s="982"/>
      <c r="K118" s="965"/>
      <c r="L118" s="417"/>
      <c r="M118" s="418"/>
      <c r="N118" s="419"/>
      <c r="O118" s="417"/>
      <c r="P118" s="934"/>
      <c r="Q118" s="131"/>
      <c r="R118" s="711">
        <v>41228</v>
      </c>
      <c r="S118" s="678">
        <v>45764825.109999999</v>
      </c>
      <c r="T118" s="710">
        <f t="shared" si="5"/>
        <v>357250416.81999993</v>
      </c>
      <c r="U118" s="715" t="s">
        <v>831</v>
      </c>
      <c r="V118" s="709"/>
      <c r="W118" s="856"/>
      <c r="X118" s="322"/>
    </row>
    <row r="119" spans="1:24" s="831" customFormat="1" ht="29.25" customHeight="1">
      <c r="A119" s="965"/>
      <c r="B119" s="900"/>
      <c r="C119" s="452"/>
      <c r="D119" s="420"/>
      <c r="E119" s="965"/>
      <c r="F119" s="879"/>
      <c r="G119" s="420"/>
      <c r="H119" s="421"/>
      <c r="I119" s="924"/>
      <c r="J119" s="982"/>
      <c r="K119" s="965"/>
      <c r="L119" s="417"/>
      <c r="M119" s="418"/>
      <c r="N119" s="419"/>
      <c r="O119" s="417"/>
      <c r="P119" s="934"/>
      <c r="Q119" s="131"/>
      <c r="R119" s="711">
        <v>41257</v>
      </c>
      <c r="S119" s="678">
        <v>24588926.239999998</v>
      </c>
      <c r="T119" s="710">
        <f t="shared" si="5"/>
        <v>332661490.57999992</v>
      </c>
      <c r="U119" s="715" t="s">
        <v>831</v>
      </c>
      <c r="V119" s="709"/>
      <c r="W119" s="856"/>
      <c r="X119" s="322"/>
    </row>
    <row r="120" spans="1:24" s="831" customFormat="1" ht="29.25" customHeight="1">
      <c r="A120" s="965"/>
      <c r="B120" s="900"/>
      <c r="C120" s="452"/>
      <c r="D120" s="420"/>
      <c r="E120" s="965"/>
      <c r="F120" s="879"/>
      <c r="G120" s="420"/>
      <c r="H120" s="421"/>
      <c r="I120" s="924"/>
      <c r="J120" s="982"/>
      <c r="K120" s="965"/>
      <c r="L120" s="417"/>
      <c r="M120" s="418"/>
      <c r="N120" s="419"/>
      <c r="O120" s="417"/>
      <c r="P120" s="934"/>
      <c r="Q120" s="131"/>
      <c r="R120" s="711">
        <v>41289</v>
      </c>
      <c r="S120" s="678">
        <v>30470429.449999999</v>
      </c>
      <c r="T120" s="710">
        <f t="shared" si="5"/>
        <v>302191061.12999994</v>
      </c>
      <c r="U120" s="715" t="s">
        <v>823</v>
      </c>
      <c r="V120" s="709"/>
      <c r="W120" s="856"/>
      <c r="X120" s="322"/>
    </row>
    <row r="121" spans="1:24" s="831" customFormat="1" ht="29.25" customHeight="1">
      <c r="A121" s="965"/>
      <c r="B121" s="900"/>
      <c r="C121" s="452"/>
      <c r="D121" s="420"/>
      <c r="E121" s="965"/>
      <c r="F121" s="879"/>
      <c r="G121" s="420"/>
      <c r="H121" s="421"/>
      <c r="I121" s="924"/>
      <c r="J121" s="982"/>
      <c r="K121" s="965"/>
      <c r="L121" s="417"/>
      <c r="M121" s="418"/>
      <c r="N121" s="419"/>
      <c r="O121" s="417"/>
      <c r="P121" s="934"/>
      <c r="Q121" s="131"/>
      <c r="R121" s="711">
        <v>41319</v>
      </c>
      <c r="S121" s="678">
        <v>295328635.73000002</v>
      </c>
      <c r="T121" s="710">
        <f t="shared" si="5"/>
        <v>6862425.3999999166</v>
      </c>
      <c r="U121" s="715" t="s">
        <v>823</v>
      </c>
      <c r="V121" s="709"/>
      <c r="W121" s="856"/>
      <c r="X121" s="322"/>
    </row>
    <row r="122" spans="1:24" s="831" customFormat="1" ht="29.25" customHeight="1">
      <c r="A122" s="965"/>
      <c r="B122" s="900"/>
      <c r="C122" s="452"/>
      <c r="D122" s="420"/>
      <c r="E122" s="965"/>
      <c r="F122" s="879"/>
      <c r="G122" s="420"/>
      <c r="H122" s="421"/>
      <c r="I122" s="924"/>
      <c r="J122" s="982"/>
      <c r="K122" s="965"/>
      <c r="L122" s="417"/>
      <c r="M122" s="418"/>
      <c r="N122" s="419"/>
      <c r="O122" s="417"/>
      <c r="P122" s="934"/>
      <c r="Q122" s="131"/>
      <c r="R122" s="1731">
        <v>41326</v>
      </c>
      <c r="S122" s="1733">
        <v>6862425.4000000004</v>
      </c>
      <c r="T122" s="1725">
        <f>ROUND(T121-S122,0)</f>
        <v>0</v>
      </c>
      <c r="U122" s="1524" t="s">
        <v>823</v>
      </c>
      <c r="V122" s="637">
        <v>41326</v>
      </c>
      <c r="W122" s="444" t="s">
        <v>827</v>
      </c>
      <c r="X122" s="322">
        <v>184431858.11000001</v>
      </c>
    </row>
    <row r="123" spans="1:24" s="831" customFormat="1" ht="29.25" customHeight="1">
      <c r="A123" s="965"/>
      <c r="B123" s="900"/>
      <c r="C123" s="452"/>
      <c r="D123" s="420"/>
      <c r="E123" s="965"/>
      <c r="F123" s="879"/>
      <c r="G123" s="420"/>
      <c r="H123" s="421"/>
      <c r="I123" s="924"/>
      <c r="J123" s="982"/>
      <c r="K123" s="965"/>
      <c r="L123" s="417"/>
      <c r="M123" s="418"/>
      <c r="N123" s="419"/>
      <c r="O123" s="417"/>
      <c r="P123" s="934"/>
      <c r="Q123" s="131"/>
      <c r="R123" s="1740"/>
      <c r="S123" s="1741"/>
      <c r="T123" s="1726"/>
      <c r="U123" s="1764"/>
      <c r="V123" s="637">
        <v>41332</v>
      </c>
      <c r="W123" s="444" t="s">
        <v>827</v>
      </c>
      <c r="X123" s="322">
        <v>20999895</v>
      </c>
    </row>
    <row r="124" spans="1:24" s="831" customFormat="1" ht="29.25" customHeight="1">
      <c r="A124" s="965"/>
      <c r="B124" s="900"/>
      <c r="C124" s="452"/>
      <c r="D124" s="420"/>
      <c r="E124" s="965"/>
      <c r="F124" s="879"/>
      <c r="G124" s="420"/>
      <c r="H124" s="421"/>
      <c r="I124" s="924"/>
      <c r="J124" s="982"/>
      <c r="K124" s="965"/>
      <c r="L124" s="417"/>
      <c r="M124" s="418"/>
      <c r="N124" s="419"/>
      <c r="O124" s="417"/>
      <c r="P124" s="934"/>
      <c r="Q124" s="131"/>
      <c r="R124" s="1740"/>
      <c r="S124" s="1741"/>
      <c r="T124" s="1726"/>
      <c r="U124" s="1764"/>
      <c r="V124" s="637">
        <v>41347</v>
      </c>
      <c r="W124" s="444" t="s">
        <v>827</v>
      </c>
      <c r="X124" s="322">
        <v>156174219.13</v>
      </c>
    </row>
    <row r="125" spans="1:24" s="831" customFormat="1" ht="29.25" customHeight="1">
      <c r="A125" s="965"/>
      <c r="B125" s="900"/>
      <c r="C125" s="452"/>
      <c r="D125" s="420"/>
      <c r="E125" s="965"/>
      <c r="F125" s="879"/>
      <c r="G125" s="420"/>
      <c r="H125" s="421"/>
      <c r="I125" s="924"/>
      <c r="J125" s="982"/>
      <c r="K125" s="965"/>
      <c r="L125" s="417"/>
      <c r="M125" s="418"/>
      <c r="N125" s="419"/>
      <c r="O125" s="417"/>
      <c r="P125" s="934"/>
      <c r="Q125" s="131"/>
      <c r="R125" s="1740"/>
      <c r="S125" s="1741"/>
      <c r="T125" s="1726"/>
      <c r="U125" s="1764"/>
      <c r="V125" s="637">
        <v>41383</v>
      </c>
      <c r="W125" s="444" t="s">
        <v>827</v>
      </c>
      <c r="X125" s="322">
        <v>105620440.95</v>
      </c>
    </row>
    <row r="126" spans="1:24" s="831" customFormat="1" ht="29.25" customHeight="1">
      <c r="A126" s="965"/>
      <c r="B126" s="900"/>
      <c r="C126" s="452"/>
      <c r="D126" s="420"/>
      <c r="E126" s="965"/>
      <c r="F126" s="879"/>
      <c r="G126" s="420"/>
      <c r="H126" s="421"/>
      <c r="I126" s="924"/>
      <c r="J126" s="982"/>
      <c r="K126" s="965"/>
      <c r="L126" s="417"/>
      <c r="M126" s="418"/>
      <c r="N126" s="419"/>
      <c r="O126" s="417"/>
      <c r="P126" s="934"/>
      <c r="Q126" s="131"/>
      <c r="R126" s="1740"/>
      <c r="S126" s="1741"/>
      <c r="T126" s="1726"/>
      <c r="U126" s="1764"/>
      <c r="V126" s="637">
        <v>41389</v>
      </c>
      <c r="W126" s="444" t="s">
        <v>827</v>
      </c>
      <c r="X126" s="322">
        <v>42099442.159999996</v>
      </c>
    </row>
    <row r="127" spans="1:24" s="831" customFormat="1" ht="29.25" customHeight="1">
      <c r="A127" s="965"/>
      <c r="B127" s="900"/>
      <c r="C127" s="452"/>
      <c r="D127" s="420"/>
      <c r="E127" s="965"/>
      <c r="F127" s="879"/>
      <c r="G127" s="420"/>
      <c r="H127" s="421"/>
      <c r="I127" s="924"/>
      <c r="J127" s="982"/>
      <c r="K127" s="965"/>
      <c r="L127" s="417"/>
      <c r="M127" s="418"/>
      <c r="N127" s="419"/>
      <c r="O127" s="417"/>
      <c r="P127" s="934"/>
      <c r="Q127" s="131"/>
      <c r="R127" s="1740"/>
      <c r="S127" s="1741"/>
      <c r="T127" s="1726"/>
      <c r="U127" s="1764"/>
      <c r="V127" s="637">
        <v>41423</v>
      </c>
      <c r="W127" s="444" t="s">
        <v>832</v>
      </c>
      <c r="X127" s="322">
        <v>49225243.869999997</v>
      </c>
    </row>
    <row r="128" spans="1:24" s="831" customFormat="1" ht="29.25" customHeight="1">
      <c r="A128" s="965"/>
      <c r="B128" s="900"/>
      <c r="C128" s="452"/>
      <c r="D128" s="420"/>
      <c r="E128" s="965"/>
      <c r="F128" s="879"/>
      <c r="G128" s="420"/>
      <c r="H128" s="421"/>
      <c r="I128" s="924"/>
      <c r="J128" s="982"/>
      <c r="K128" s="965"/>
      <c r="L128" s="417"/>
      <c r="M128" s="418"/>
      <c r="N128" s="419"/>
      <c r="O128" s="417"/>
      <c r="P128" s="934"/>
      <c r="Q128" s="131"/>
      <c r="R128" s="1740"/>
      <c r="S128" s="1741"/>
      <c r="T128" s="1726"/>
      <c r="U128" s="1764"/>
      <c r="V128" s="637">
        <v>41912</v>
      </c>
      <c r="W128" s="444" t="s">
        <v>834</v>
      </c>
      <c r="X128" s="322">
        <v>1748832.94</v>
      </c>
    </row>
    <row r="129" spans="1:24" s="831" customFormat="1" ht="29.25" customHeight="1">
      <c r="A129" s="965"/>
      <c r="B129" s="900"/>
      <c r="C129" s="452"/>
      <c r="D129" s="420"/>
      <c r="E129" s="965"/>
      <c r="F129" s="879"/>
      <c r="G129" s="420"/>
      <c r="H129" s="421"/>
      <c r="I129" s="924"/>
      <c r="J129" s="982"/>
      <c r="K129" s="965"/>
      <c r="L129" s="417"/>
      <c r="M129" s="418"/>
      <c r="N129" s="419"/>
      <c r="O129" s="417"/>
      <c r="P129" s="934"/>
      <c r="Q129" s="131"/>
      <c r="R129" s="1740"/>
      <c r="S129" s="1741"/>
      <c r="T129" s="1726"/>
      <c r="U129" s="1764"/>
      <c r="V129" s="637">
        <v>43077</v>
      </c>
      <c r="W129" s="444" t="s">
        <v>2999</v>
      </c>
      <c r="X129" s="322">
        <v>510899</v>
      </c>
    </row>
    <row r="130" spans="1:24" s="831" customFormat="1" ht="29.25" customHeight="1">
      <c r="A130" s="965"/>
      <c r="B130" s="900"/>
      <c r="C130" s="452"/>
      <c r="D130" s="420"/>
      <c r="E130" s="965"/>
      <c r="F130" s="879"/>
      <c r="G130" s="420"/>
      <c r="H130" s="421"/>
      <c r="I130" s="924"/>
      <c r="J130" s="982"/>
      <c r="K130" s="965"/>
      <c r="L130" s="417"/>
      <c r="M130" s="418"/>
      <c r="N130" s="419"/>
      <c r="O130" s="417"/>
      <c r="P130" s="934"/>
      <c r="Q130" s="131"/>
      <c r="R130" s="1732"/>
      <c r="S130" s="1356"/>
      <c r="T130" s="1727"/>
      <c r="U130" s="1544"/>
      <c r="V130" s="637">
        <v>43420</v>
      </c>
      <c r="W130" s="444" t="s">
        <v>3000</v>
      </c>
      <c r="X130" s="322">
        <v>54981</v>
      </c>
    </row>
    <row r="131" spans="1:24" s="831" customFormat="1" ht="29.25" customHeight="1">
      <c r="A131" s="964">
        <v>2</v>
      </c>
      <c r="B131" s="899">
        <v>40116</v>
      </c>
      <c r="C131" s="717" t="s">
        <v>835</v>
      </c>
      <c r="D131" s="713" t="s">
        <v>607</v>
      </c>
      <c r="E131" s="964" t="s">
        <v>289</v>
      </c>
      <c r="F131" s="878" t="s">
        <v>466</v>
      </c>
      <c r="G131" s="713" t="s">
        <v>820</v>
      </c>
      <c r="H131" s="591">
        <v>2222222222.2199998</v>
      </c>
      <c r="I131" s="861" t="s">
        <v>468</v>
      </c>
      <c r="J131" s="981">
        <v>40259</v>
      </c>
      <c r="K131" s="964">
        <v>6</v>
      </c>
      <c r="L131" s="425">
        <v>2542675000</v>
      </c>
      <c r="M131" s="424">
        <v>40375</v>
      </c>
      <c r="N131" s="712"/>
      <c r="O131" s="425">
        <v>2486550000</v>
      </c>
      <c r="P131" s="907"/>
      <c r="Q131" s="447">
        <v>2234798340</v>
      </c>
      <c r="R131" s="637">
        <v>40953</v>
      </c>
      <c r="S131" s="678">
        <v>174200000</v>
      </c>
      <c r="T131" s="710">
        <f>Q131-S131</f>
        <v>2060598340</v>
      </c>
      <c r="U131" s="604" t="s">
        <v>820</v>
      </c>
      <c r="V131" s="709"/>
      <c r="W131" s="856"/>
      <c r="X131" s="322"/>
    </row>
    <row r="132" spans="1:24" s="831" customFormat="1" ht="29.25" customHeight="1">
      <c r="A132" s="965"/>
      <c r="B132" s="900"/>
      <c r="C132" s="452"/>
      <c r="D132" s="420"/>
      <c r="E132" s="965"/>
      <c r="F132" s="879"/>
      <c r="G132" s="420"/>
      <c r="H132" s="421"/>
      <c r="I132" s="924"/>
      <c r="J132" s="982"/>
      <c r="K132" s="965"/>
      <c r="L132" s="417"/>
      <c r="M132" s="418"/>
      <c r="N132" s="419"/>
      <c r="O132" s="417"/>
      <c r="P132" s="934"/>
      <c r="Q132" s="417"/>
      <c r="R132" s="637">
        <v>40982</v>
      </c>
      <c r="S132" s="678">
        <v>198925000.00000006</v>
      </c>
      <c r="T132" s="710">
        <f t="shared" ref="T132:T139" si="6">T131-S132</f>
        <v>1861673340</v>
      </c>
      <c r="U132" s="604" t="s">
        <v>820</v>
      </c>
      <c r="V132" s="709"/>
      <c r="W132" s="856"/>
      <c r="X132" s="322"/>
    </row>
    <row r="133" spans="1:24" s="831" customFormat="1" ht="29.25" customHeight="1">
      <c r="A133" s="965"/>
      <c r="B133" s="900"/>
      <c r="C133" s="452"/>
      <c r="D133" s="420"/>
      <c r="E133" s="965"/>
      <c r="F133" s="879"/>
      <c r="G133" s="420"/>
      <c r="H133" s="421"/>
      <c r="I133" s="924"/>
      <c r="J133" s="982"/>
      <c r="K133" s="965"/>
      <c r="L133" s="417"/>
      <c r="M133" s="418"/>
      <c r="N133" s="419"/>
      <c r="O133" s="417"/>
      <c r="P133" s="934"/>
      <c r="Q133" s="131"/>
      <c r="R133" s="711">
        <v>41043</v>
      </c>
      <c r="S133" s="678">
        <v>150000000</v>
      </c>
      <c r="T133" s="710">
        <f t="shared" si="6"/>
        <v>1711673340</v>
      </c>
      <c r="U133" s="604" t="s">
        <v>820</v>
      </c>
      <c r="V133" s="709"/>
      <c r="W133" s="856"/>
      <c r="X133" s="322"/>
    </row>
    <row r="134" spans="1:24" s="831" customFormat="1" ht="29.25" customHeight="1">
      <c r="A134" s="965"/>
      <c r="B134" s="900"/>
      <c r="C134" s="452"/>
      <c r="D134" s="420"/>
      <c r="E134" s="965"/>
      <c r="F134" s="879"/>
      <c r="G134" s="420"/>
      <c r="H134" s="421"/>
      <c r="I134" s="924"/>
      <c r="J134" s="982"/>
      <c r="K134" s="965"/>
      <c r="L134" s="417"/>
      <c r="M134" s="418"/>
      <c r="N134" s="419"/>
      <c r="O134" s="417"/>
      <c r="P134" s="934"/>
      <c r="Q134" s="131"/>
      <c r="R134" s="711">
        <v>41106</v>
      </c>
      <c r="S134" s="678">
        <v>37500000</v>
      </c>
      <c r="T134" s="710">
        <f t="shared" si="6"/>
        <v>1674173340</v>
      </c>
      <c r="U134" s="604" t="s">
        <v>820</v>
      </c>
      <c r="V134" s="709"/>
      <c r="W134" s="856"/>
      <c r="X134" s="322"/>
    </row>
    <row r="135" spans="1:24" s="831" customFormat="1" ht="29.25" customHeight="1">
      <c r="A135" s="965"/>
      <c r="B135" s="900"/>
      <c r="C135" s="452"/>
      <c r="D135" s="420"/>
      <c r="E135" s="965"/>
      <c r="F135" s="879"/>
      <c r="G135" s="420"/>
      <c r="H135" s="421"/>
      <c r="I135" s="924"/>
      <c r="J135" s="982"/>
      <c r="K135" s="965"/>
      <c r="L135" s="417"/>
      <c r="M135" s="418"/>
      <c r="N135" s="419"/>
      <c r="O135" s="417"/>
      <c r="P135" s="934"/>
      <c r="Q135" s="131"/>
      <c r="R135" s="711">
        <v>41135</v>
      </c>
      <c r="S135" s="678">
        <v>136800000</v>
      </c>
      <c r="T135" s="710">
        <f t="shared" si="6"/>
        <v>1537373340</v>
      </c>
      <c r="U135" s="604" t="s">
        <v>820</v>
      </c>
      <c r="V135" s="709"/>
      <c r="W135" s="856"/>
      <c r="X135" s="322"/>
    </row>
    <row r="136" spans="1:24" s="831" customFormat="1" ht="29.25" customHeight="1">
      <c r="A136" s="965"/>
      <c r="B136" s="900"/>
      <c r="C136" s="452"/>
      <c r="D136" s="420"/>
      <c r="E136" s="965"/>
      <c r="F136" s="879"/>
      <c r="G136" s="420"/>
      <c r="H136" s="421"/>
      <c r="I136" s="924"/>
      <c r="J136" s="982"/>
      <c r="K136" s="965"/>
      <c r="L136" s="417"/>
      <c r="M136" s="418"/>
      <c r="N136" s="419"/>
      <c r="O136" s="417"/>
      <c r="P136" s="934"/>
      <c r="Q136" s="131"/>
      <c r="R136" s="711">
        <v>41169</v>
      </c>
      <c r="S136" s="678">
        <v>250000000</v>
      </c>
      <c r="T136" s="710">
        <f t="shared" si="6"/>
        <v>1287373340</v>
      </c>
      <c r="U136" s="604" t="s">
        <v>820</v>
      </c>
      <c r="V136" s="709"/>
      <c r="W136" s="856"/>
      <c r="X136" s="322"/>
    </row>
    <row r="137" spans="1:24" s="831" customFormat="1" ht="29.25" customHeight="1">
      <c r="A137" s="965"/>
      <c r="B137" s="900"/>
      <c r="C137" s="452"/>
      <c r="D137" s="420"/>
      <c r="E137" s="965"/>
      <c r="F137" s="879"/>
      <c r="G137" s="420"/>
      <c r="H137" s="421"/>
      <c r="I137" s="924"/>
      <c r="J137" s="982"/>
      <c r="K137" s="965"/>
      <c r="L137" s="417"/>
      <c r="M137" s="418"/>
      <c r="N137" s="419"/>
      <c r="O137" s="417"/>
      <c r="P137" s="934"/>
      <c r="Q137" s="131"/>
      <c r="R137" s="711">
        <v>41197</v>
      </c>
      <c r="S137" s="678">
        <v>481350000</v>
      </c>
      <c r="T137" s="710">
        <f t="shared" si="6"/>
        <v>806023340</v>
      </c>
      <c r="U137" s="604" t="s">
        <v>820</v>
      </c>
      <c r="V137" s="709"/>
      <c r="W137" s="856"/>
      <c r="X137" s="322"/>
    </row>
    <row r="138" spans="1:24" s="831" customFormat="1" ht="29.25" customHeight="1">
      <c r="A138" s="965"/>
      <c r="B138" s="900"/>
      <c r="C138" s="452"/>
      <c r="D138" s="420"/>
      <c r="E138" s="965"/>
      <c r="F138" s="879"/>
      <c r="G138" s="420"/>
      <c r="H138" s="421"/>
      <c r="I138" s="924"/>
      <c r="J138" s="982"/>
      <c r="K138" s="965"/>
      <c r="L138" s="417"/>
      <c r="M138" s="418"/>
      <c r="N138" s="419"/>
      <c r="O138" s="417"/>
      <c r="P138" s="934"/>
      <c r="Q138" s="131"/>
      <c r="R138" s="711">
        <v>41228</v>
      </c>
      <c r="S138" s="678">
        <v>274590323.62</v>
      </c>
      <c r="T138" s="710">
        <f t="shared" si="6"/>
        <v>531433016.38</v>
      </c>
      <c r="U138" s="604" t="s">
        <v>820</v>
      </c>
      <c r="V138" s="709"/>
      <c r="W138" s="856"/>
      <c r="X138" s="322"/>
    </row>
    <row r="139" spans="1:24" s="831" customFormat="1" ht="29.25" customHeight="1">
      <c r="A139" s="965"/>
      <c r="B139" s="900"/>
      <c r="C139" s="452"/>
      <c r="D139" s="420"/>
      <c r="E139" s="965"/>
      <c r="F139" s="879"/>
      <c r="G139" s="420"/>
      <c r="H139" s="421"/>
      <c r="I139" s="924"/>
      <c r="J139" s="982"/>
      <c r="K139" s="965"/>
      <c r="L139" s="417"/>
      <c r="M139" s="418"/>
      <c r="N139" s="419"/>
      <c r="O139" s="417"/>
      <c r="P139" s="934"/>
      <c r="Q139" s="131"/>
      <c r="R139" s="711">
        <v>41257</v>
      </c>
      <c r="S139" s="678">
        <v>147534295.13999999</v>
      </c>
      <c r="T139" s="710">
        <f t="shared" si="6"/>
        <v>383898721.24000001</v>
      </c>
      <c r="U139" s="604" t="s">
        <v>820</v>
      </c>
      <c r="V139" s="709"/>
      <c r="W139" s="856"/>
      <c r="X139" s="322"/>
    </row>
    <row r="140" spans="1:24" s="831" customFormat="1" ht="29.25" customHeight="1">
      <c r="A140" s="965"/>
      <c r="B140" s="900"/>
      <c r="C140" s="452"/>
      <c r="D140" s="420"/>
      <c r="E140" s="965"/>
      <c r="F140" s="879"/>
      <c r="G140" s="420"/>
      <c r="H140" s="421"/>
      <c r="I140" s="924"/>
      <c r="J140" s="982"/>
      <c r="K140" s="965"/>
      <c r="L140" s="417"/>
      <c r="M140" s="418"/>
      <c r="N140" s="419"/>
      <c r="O140" s="417"/>
      <c r="P140" s="934"/>
      <c r="Q140" s="131"/>
      <c r="R140" s="711">
        <v>41289</v>
      </c>
      <c r="S140" s="678">
        <v>182823490.78999999</v>
      </c>
      <c r="T140" s="710">
        <f>T139-S140</f>
        <v>201075230.45000002</v>
      </c>
      <c r="U140" s="604" t="s">
        <v>820</v>
      </c>
      <c r="V140" s="709"/>
      <c r="W140" s="856"/>
      <c r="X140" s="322"/>
    </row>
    <row r="141" spans="1:24" s="831" customFormat="1" ht="29.25" customHeight="1">
      <c r="A141" s="965"/>
      <c r="B141" s="900"/>
      <c r="C141" s="452"/>
      <c r="D141" s="420"/>
      <c r="E141" s="965"/>
      <c r="F141" s="879"/>
      <c r="G141" s="420"/>
      <c r="H141" s="421"/>
      <c r="I141" s="924"/>
      <c r="J141" s="982"/>
      <c r="K141" s="965"/>
      <c r="L141" s="417"/>
      <c r="M141" s="418"/>
      <c r="N141" s="419"/>
      <c r="O141" s="417"/>
      <c r="P141" s="934"/>
      <c r="Q141" s="131"/>
      <c r="R141" s="1731">
        <v>41319</v>
      </c>
      <c r="S141" s="1733">
        <v>201075230.44999999</v>
      </c>
      <c r="T141" s="1725">
        <f>T140-S141</f>
        <v>0</v>
      </c>
      <c r="U141" s="1728" t="s">
        <v>821</v>
      </c>
      <c r="V141" s="391">
        <v>41383</v>
      </c>
      <c r="W141" s="444" t="s">
        <v>827</v>
      </c>
      <c r="X141" s="322">
        <v>17118005.079999998</v>
      </c>
    </row>
    <row r="142" spans="1:24" s="831" customFormat="1" ht="29.25" customHeight="1">
      <c r="A142" s="965"/>
      <c r="B142" s="900"/>
      <c r="C142" s="452"/>
      <c r="D142" s="420"/>
      <c r="E142" s="965"/>
      <c r="F142" s="879"/>
      <c r="G142" s="420"/>
      <c r="H142" s="421"/>
      <c r="I142" s="924"/>
      <c r="J142" s="982"/>
      <c r="K142" s="965"/>
      <c r="L142" s="417"/>
      <c r="M142" s="418"/>
      <c r="N142" s="419"/>
      <c r="O142" s="417"/>
      <c r="P142" s="934"/>
      <c r="Q142" s="131"/>
      <c r="R142" s="1740"/>
      <c r="S142" s="1741"/>
      <c r="T142" s="1726"/>
      <c r="U142" s="1729"/>
      <c r="V142" s="637">
        <v>41389</v>
      </c>
      <c r="W142" s="444" t="s">
        <v>827</v>
      </c>
      <c r="X142" s="322">
        <v>1052496.58</v>
      </c>
    </row>
    <row r="143" spans="1:24" s="831" customFormat="1" ht="29.25" customHeight="1">
      <c r="A143" s="965"/>
      <c r="B143" s="900"/>
      <c r="C143" s="452"/>
      <c r="D143" s="420"/>
      <c r="E143" s="965"/>
      <c r="F143" s="879"/>
      <c r="G143" s="420"/>
      <c r="H143" s="421"/>
      <c r="I143" s="924"/>
      <c r="J143" s="982"/>
      <c r="K143" s="965"/>
      <c r="L143" s="417"/>
      <c r="M143" s="418"/>
      <c r="N143" s="419"/>
      <c r="O143" s="417"/>
      <c r="P143" s="934"/>
      <c r="Q143" s="131"/>
      <c r="R143" s="1740"/>
      <c r="S143" s="1741"/>
      <c r="T143" s="1726"/>
      <c r="U143" s="1729"/>
      <c r="V143" s="637">
        <v>41423</v>
      </c>
      <c r="W143" s="444" t="s">
        <v>832</v>
      </c>
      <c r="X143" s="322">
        <v>1230643.3999999999</v>
      </c>
    </row>
    <row r="144" spans="1:24" s="831" customFormat="1" ht="29.25" customHeight="1">
      <c r="A144" s="965"/>
      <c r="B144" s="900"/>
      <c r="C144" s="452"/>
      <c r="D144" s="420"/>
      <c r="E144" s="965"/>
      <c r="F144" s="879"/>
      <c r="G144" s="420"/>
      <c r="H144" s="421"/>
      <c r="I144" s="924"/>
      <c r="J144" s="982"/>
      <c r="K144" s="965"/>
      <c r="L144" s="417"/>
      <c r="M144" s="418"/>
      <c r="N144" s="419"/>
      <c r="O144" s="417"/>
      <c r="P144" s="934"/>
      <c r="Q144" s="131"/>
      <c r="R144" s="1740"/>
      <c r="S144" s="1741"/>
      <c r="T144" s="1726"/>
      <c r="U144" s="1729"/>
      <c r="V144" s="637">
        <v>41912</v>
      </c>
      <c r="W144" s="444" t="s">
        <v>834</v>
      </c>
      <c r="X144" s="322">
        <v>41556.04</v>
      </c>
    </row>
    <row r="145" spans="1:24" s="831" customFormat="1" ht="29.25" customHeight="1">
      <c r="A145" s="965"/>
      <c r="B145" s="900"/>
      <c r="C145" s="452"/>
      <c r="D145" s="420"/>
      <c r="E145" s="965"/>
      <c r="F145" s="879"/>
      <c r="G145" s="420"/>
      <c r="H145" s="421"/>
      <c r="I145" s="924"/>
      <c r="J145" s="982"/>
      <c r="K145" s="965"/>
      <c r="L145" s="417"/>
      <c r="M145" s="418"/>
      <c r="N145" s="419"/>
      <c r="O145" s="417"/>
      <c r="P145" s="934"/>
      <c r="Q145" s="131"/>
      <c r="R145" s="1740"/>
      <c r="S145" s="1741"/>
      <c r="T145" s="1726"/>
      <c r="U145" s="1729"/>
      <c r="V145" s="637">
        <v>43077</v>
      </c>
      <c r="W145" s="444" t="s">
        <v>2999</v>
      </c>
      <c r="X145" s="322">
        <v>12773</v>
      </c>
    </row>
    <row r="146" spans="1:24" s="831" customFormat="1" ht="29.25" customHeight="1">
      <c r="A146" s="965"/>
      <c r="B146" s="900"/>
      <c r="C146" s="452"/>
      <c r="D146" s="420"/>
      <c r="E146" s="965"/>
      <c r="F146" s="879"/>
      <c r="G146" s="420"/>
      <c r="H146" s="421"/>
      <c r="I146" s="924"/>
      <c r="J146" s="982"/>
      <c r="K146" s="965"/>
      <c r="L146" s="417"/>
      <c r="M146" s="418"/>
      <c r="N146" s="419"/>
      <c r="O146" s="417"/>
      <c r="P146" s="934"/>
      <c r="Q146" s="131"/>
      <c r="R146" s="1740"/>
      <c r="S146" s="1741"/>
      <c r="T146" s="1726"/>
      <c r="U146" s="1729"/>
      <c r="V146" s="637">
        <v>43420</v>
      </c>
      <c r="W146" s="444" t="s">
        <v>3000</v>
      </c>
      <c r="X146" s="322">
        <v>1375</v>
      </c>
    </row>
    <row r="147" spans="1:24" s="831" customFormat="1" ht="29.25" customHeight="1">
      <c r="A147" s="964">
        <v>1</v>
      </c>
      <c r="B147" s="899">
        <v>40121</v>
      </c>
      <c r="C147" s="714" t="s">
        <v>836</v>
      </c>
      <c r="D147" s="713" t="s">
        <v>607</v>
      </c>
      <c r="E147" s="964" t="s">
        <v>289</v>
      </c>
      <c r="F147" s="878" t="s">
        <v>466</v>
      </c>
      <c r="G147" s="713" t="s">
        <v>817</v>
      </c>
      <c r="H147" s="591">
        <v>1111111111.1099999</v>
      </c>
      <c r="I147" s="861" t="s">
        <v>468</v>
      </c>
      <c r="J147" s="981">
        <v>40259</v>
      </c>
      <c r="K147" s="964">
        <v>6</v>
      </c>
      <c r="L147" s="988">
        <v>1244437500</v>
      </c>
      <c r="M147" s="424">
        <v>40375</v>
      </c>
      <c r="N147" s="712"/>
      <c r="O147" s="425">
        <v>620578257.86000001</v>
      </c>
      <c r="P147" s="907"/>
      <c r="Q147" s="425">
        <v>620578257.86000001</v>
      </c>
      <c r="R147" s="711">
        <v>40616</v>
      </c>
      <c r="S147" s="678">
        <v>1202957.26</v>
      </c>
      <c r="T147" s="716">
        <f>Q147-S147</f>
        <v>619375300.60000002</v>
      </c>
      <c r="U147" s="715" t="s">
        <v>823</v>
      </c>
      <c r="V147" s="709"/>
      <c r="W147" s="856"/>
      <c r="X147" s="322"/>
    </row>
    <row r="148" spans="1:24" s="831" customFormat="1" ht="29.25" customHeight="1">
      <c r="A148" s="965"/>
      <c r="B148" s="900"/>
      <c r="C148" s="453"/>
      <c r="D148" s="420"/>
      <c r="E148" s="965"/>
      <c r="F148" s="879"/>
      <c r="G148" s="420"/>
      <c r="H148" s="421"/>
      <c r="I148" s="924"/>
      <c r="J148" s="982"/>
      <c r="K148" s="965"/>
      <c r="L148" s="417"/>
      <c r="M148" s="418"/>
      <c r="N148" s="419"/>
      <c r="O148" s="417"/>
      <c r="P148" s="934"/>
      <c r="Q148" s="131"/>
      <c r="R148" s="711">
        <v>40647</v>
      </c>
      <c r="S148" s="678">
        <v>3521835.36</v>
      </c>
      <c r="T148" s="716">
        <f t="shared" ref="T148:T153" si="7">T147-S148</f>
        <v>615853465.24000001</v>
      </c>
      <c r="U148" s="715" t="s">
        <v>823</v>
      </c>
      <c r="V148" s="709"/>
      <c r="W148" s="856"/>
      <c r="X148" s="322"/>
    </row>
    <row r="149" spans="1:24" s="831" customFormat="1" ht="29.25" customHeight="1">
      <c r="A149" s="965"/>
      <c r="B149" s="900"/>
      <c r="C149" s="453"/>
      <c r="D149" s="420"/>
      <c r="E149" s="965"/>
      <c r="F149" s="879"/>
      <c r="G149" s="420"/>
      <c r="H149" s="421"/>
      <c r="I149" s="924"/>
      <c r="J149" s="982"/>
      <c r="K149" s="965"/>
      <c r="L149" s="417"/>
      <c r="M149" s="418"/>
      <c r="N149" s="419"/>
      <c r="O149" s="417"/>
      <c r="P149" s="934"/>
      <c r="Q149" s="131"/>
      <c r="R149" s="711">
        <v>41135</v>
      </c>
      <c r="S149" s="678">
        <v>104959250.54000001</v>
      </c>
      <c r="T149" s="716">
        <f t="shared" si="7"/>
        <v>510894214.69999999</v>
      </c>
      <c r="U149" s="715" t="s">
        <v>823</v>
      </c>
      <c r="V149" s="709"/>
      <c r="W149" s="856"/>
      <c r="X149" s="322"/>
    </row>
    <row r="150" spans="1:24" s="831" customFormat="1" ht="29.25" customHeight="1">
      <c r="A150" s="965"/>
      <c r="B150" s="900"/>
      <c r="C150" s="453"/>
      <c r="D150" s="420"/>
      <c r="E150" s="965"/>
      <c r="F150" s="879"/>
      <c r="G150" s="420"/>
      <c r="H150" s="421"/>
      <c r="I150" s="924"/>
      <c r="J150" s="982"/>
      <c r="K150" s="965"/>
      <c r="L150" s="417"/>
      <c r="M150" s="418"/>
      <c r="N150" s="419"/>
      <c r="O150" s="417"/>
      <c r="P150" s="934"/>
      <c r="Q150" s="131"/>
      <c r="R150" s="711">
        <v>41169</v>
      </c>
      <c r="S150" s="678">
        <v>72640244.909999996</v>
      </c>
      <c r="T150" s="716">
        <f t="shared" si="7"/>
        <v>438253969.78999996</v>
      </c>
      <c r="U150" s="715" t="s">
        <v>823</v>
      </c>
      <c r="V150" s="709"/>
      <c r="W150" s="856"/>
      <c r="X150" s="322"/>
    </row>
    <row r="151" spans="1:24" s="831" customFormat="1" ht="29.25" customHeight="1">
      <c r="A151" s="965"/>
      <c r="B151" s="900"/>
      <c r="C151" s="453"/>
      <c r="D151" s="420"/>
      <c r="E151" s="965"/>
      <c r="F151" s="879"/>
      <c r="G151" s="420"/>
      <c r="H151" s="421"/>
      <c r="I151" s="924"/>
      <c r="J151" s="982"/>
      <c r="K151" s="965"/>
      <c r="L151" s="417"/>
      <c r="M151" s="418"/>
      <c r="N151" s="419"/>
      <c r="O151" s="417"/>
      <c r="P151" s="934"/>
      <c r="Q151" s="131"/>
      <c r="R151" s="711">
        <v>41180</v>
      </c>
      <c r="S151" s="678">
        <v>180999095</v>
      </c>
      <c r="T151" s="716">
        <f t="shared" si="7"/>
        <v>257254874.78999996</v>
      </c>
      <c r="U151" s="715" t="s">
        <v>823</v>
      </c>
      <c r="V151" s="709"/>
      <c r="W151" s="856"/>
      <c r="X151" s="322"/>
    </row>
    <row r="152" spans="1:24" s="831" customFormat="1" ht="29.25" customHeight="1">
      <c r="A152" s="965"/>
      <c r="B152" s="900"/>
      <c r="C152" s="453"/>
      <c r="D152" s="420"/>
      <c r="E152" s="965"/>
      <c r="F152" s="879"/>
      <c r="G152" s="420"/>
      <c r="H152" s="421"/>
      <c r="I152" s="924"/>
      <c r="J152" s="982"/>
      <c r="K152" s="965"/>
      <c r="L152" s="417"/>
      <c r="M152" s="418"/>
      <c r="N152" s="419"/>
      <c r="O152" s="417"/>
      <c r="P152" s="934"/>
      <c r="Q152" s="131"/>
      <c r="R152" s="711">
        <v>41197</v>
      </c>
      <c r="S152" s="678">
        <v>134999325</v>
      </c>
      <c r="T152" s="716">
        <f t="shared" si="7"/>
        <v>122255549.78999996</v>
      </c>
      <c r="U152" s="715" t="s">
        <v>831</v>
      </c>
      <c r="V152" s="709"/>
      <c r="W152" s="856"/>
      <c r="X152" s="322"/>
    </row>
    <row r="153" spans="1:24" s="831" customFormat="1" ht="29.25" customHeight="1">
      <c r="A153" s="965"/>
      <c r="B153" s="900"/>
      <c r="C153" s="453"/>
      <c r="D153" s="420"/>
      <c r="E153" s="965"/>
      <c r="F153" s="879"/>
      <c r="G153" s="420"/>
      <c r="H153" s="421"/>
      <c r="I153" s="924"/>
      <c r="J153" s="982"/>
      <c r="K153" s="965"/>
      <c r="L153" s="417"/>
      <c r="M153" s="418"/>
      <c r="N153" s="419"/>
      <c r="O153" s="417"/>
      <c r="P153" s="934"/>
      <c r="Q153" s="131"/>
      <c r="R153" s="1731">
        <v>41201</v>
      </c>
      <c r="S153" s="1733">
        <v>122255549.79000001</v>
      </c>
      <c r="T153" s="1756">
        <f t="shared" si="7"/>
        <v>0</v>
      </c>
      <c r="U153" s="1524" t="s">
        <v>831</v>
      </c>
      <c r="V153" s="637">
        <v>41201</v>
      </c>
      <c r="W153" s="444" t="s">
        <v>827</v>
      </c>
      <c r="X153" s="322">
        <v>147464888.30000001</v>
      </c>
    </row>
    <row r="154" spans="1:24" s="831" customFormat="1" ht="29.25" customHeight="1">
      <c r="A154" s="965"/>
      <c r="B154" s="900"/>
      <c r="C154" s="453"/>
      <c r="D154" s="420"/>
      <c r="E154" s="965"/>
      <c r="F154" s="879"/>
      <c r="G154" s="420"/>
      <c r="H154" s="421"/>
      <c r="I154" s="924"/>
      <c r="J154" s="982"/>
      <c r="K154" s="965"/>
      <c r="L154" s="417"/>
      <c r="M154" s="418"/>
      <c r="N154" s="419"/>
      <c r="O154" s="417"/>
      <c r="P154" s="934"/>
      <c r="Q154" s="131"/>
      <c r="R154" s="1740"/>
      <c r="S154" s="1741"/>
      <c r="T154" s="1757"/>
      <c r="U154" s="1764"/>
      <c r="V154" s="637">
        <v>41215</v>
      </c>
      <c r="W154" s="444" t="s">
        <v>827</v>
      </c>
      <c r="X154" s="322">
        <v>148749256.25</v>
      </c>
    </row>
    <row r="155" spans="1:24" s="831" customFormat="1" ht="29.25" customHeight="1">
      <c r="A155" s="965"/>
      <c r="B155" s="900"/>
      <c r="C155" s="453"/>
      <c r="D155" s="420"/>
      <c r="E155" s="965"/>
      <c r="F155" s="879"/>
      <c r="G155" s="420"/>
      <c r="H155" s="421"/>
      <c r="I155" s="924"/>
      <c r="J155" s="982"/>
      <c r="K155" s="965"/>
      <c r="L155" s="417"/>
      <c r="M155" s="418"/>
      <c r="N155" s="419"/>
      <c r="O155" s="417"/>
      <c r="P155" s="934"/>
      <c r="Q155" s="131"/>
      <c r="R155" s="1740"/>
      <c r="S155" s="1741"/>
      <c r="T155" s="1757"/>
      <c r="U155" s="1764"/>
      <c r="V155" s="637">
        <v>41264</v>
      </c>
      <c r="W155" s="444" t="s">
        <v>827</v>
      </c>
      <c r="X155" s="322">
        <v>549997.25</v>
      </c>
    </row>
    <row r="156" spans="1:24" s="831" customFormat="1" ht="29.25" customHeight="1">
      <c r="A156" s="965"/>
      <c r="B156" s="900"/>
      <c r="C156" s="453"/>
      <c r="D156" s="420"/>
      <c r="E156" s="965"/>
      <c r="F156" s="879"/>
      <c r="G156" s="420"/>
      <c r="H156" s="421"/>
      <c r="I156" s="924"/>
      <c r="J156" s="982"/>
      <c r="K156" s="965"/>
      <c r="L156" s="417"/>
      <c r="M156" s="418"/>
      <c r="N156" s="419"/>
      <c r="O156" s="417"/>
      <c r="P156" s="934"/>
      <c r="Q156" s="131"/>
      <c r="R156" s="1740"/>
      <c r="S156" s="1741"/>
      <c r="T156" s="1757"/>
      <c r="U156" s="1764"/>
      <c r="V156" s="637">
        <v>41619</v>
      </c>
      <c r="W156" s="444" t="s">
        <v>834</v>
      </c>
      <c r="X156" s="322">
        <v>75371.820000000007</v>
      </c>
    </row>
    <row r="157" spans="1:24" s="831" customFormat="1" ht="29.25" customHeight="1">
      <c r="A157" s="965"/>
      <c r="B157" s="900"/>
      <c r="C157" s="453"/>
      <c r="D157" s="420"/>
      <c r="E157" s="965"/>
      <c r="F157" s="879"/>
      <c r="G157" s="420"/>
      <c r="H157" s="421"/>
      <c r="I157" s="924"/>
      <c r="J157" s="982"/>
      <c r="K157" s="965"/>
      <c r="L157" s="417"/>
      <c r="M157" s="418"/>
      <c r="N157" s="419"/>
      <c r="O157" s="417"/>
      <c r="P157" s="934"/>
      <c r="Q157" s="131"/>
      <c r="R157" s="1740"/>
      <c r="S157" s="1741"/>
      <c r="T157" s="1757"/>
      <c r="U157" s="1764"/>
      <c r="V157" s="637">
        <v>42032</v>
      </c>
      <c r="W157" s="444" t="s">
        <v>837</v>
      </c>
      <c r="X157" s="322">
        <v>61767.13</v>
      </c>
    </row>
    <row r="158" spans="1:24" s="1101" customFormat="1" ht="29.25" customHeight="1">
      <c r="A158" s="1102"/>
      <c r="B158" s="1100"/>
      <c r="C158" s="453"/>
      <c r="D158" s="420"/>
      <c r="E158" s="1102"/>
      <c r="F158" s="1097"/>
      <c r="G158" s="420"/>
      <c r="H158" s="421"/>
      <c r="I158" s="1098"/>
      <c r="J158" s="1103"/>
      <c r="K158" s="1102"/>
      <c r="L158" s="417"/>
      <c r="M158" s="418"/>
      <c r="N158" s="419"/>
      <c r="O158" s="417"/>
      <c r="P158" s="1099"/>
      <c r="Q158" s="131"/>
      <c r="R158" s="1740"/>
      <c r="S158" s="1741"/>
      <c r="T158" s="1757"/>
      <c r="U158" s="1764"/>
      <c r="V158" s="637">
        <v>43465</v>
      </c>
      <c r="W158" s="444" t="s">
        <v>3001</v>
      </c>
      <c r="X158" s="322">
        <v>181499.8</v>
      </c>
    </row>
    <row r="159" spans="1:24" s="831" customFormat="1" ht="29.25" customHeight="1">
      <c r="A159" s="965"/>
      <c r="B159" s="900"/>
      <c r="C159" s="453"/>
      <c r="D159" s="420"/>
      <c r="E159" s="965"/>
      <c r="F159" s="879"/>
      <c r="G159" s="420"/>
      <c r="H159" s="421"/>
      <c r="I159" s="924"/>
      <c r="J159" s="982"/>
      <c r="K159" s="965"/>
      <c r="L159" s="417"/>
      <c r="M159" s="418"/>
      <c r="N159" s="419"/>
      <c r="O159" s="417"/>
      <c r="P159" s="934"/>
      <c r="Q159" s="131"/>
      <c r="R159" s="1740"/>
      <c r="S159" s="1741"/>
      <c r="T159" s="1757"/>
      <c r="U159" s="1764"/>
      <c r="V159" s="637">
        <v>43840</v>
      </c>
      <c r="W159" s="444" t="s">
        <v>3074</v>
      </c>
      <c r="X159" s="322">
        <v>125532.13</v>
      </c>
    </row>
    <row r="160" spans="1:24" s="1108" customFormat="1" ht="29.25" customHeight="1">
      <c r="A160" s="1109"/>
      <c r="B160" s="1107"/>
      <c r="C160" s="453"/>
      <c r="D160" s="420"/>
      <c r="E160" s="1109"/>
      <c r="F160" s="1104"/>
      <c r="G160" s="420"/>
      <c r="H160" s="421"/>
      <c r="I160" s="1105"/>
      <c r="J160" s="1110"/>
      <c r="K160" s="1109"/>
      <c r="L160" s="417"/>
      <c r="M160" s="418"/>
      <c r="N160" s="419"/>
      <c r="O160" s="417"/>
      <c r="P160" s="1106"/>
      <c r="Q160" s="131"/>
      <c r="R160" s="1732"/>
      <c r="S160" s="1356"/>
      <c r="T160" s="1758"/>
      <c r="U160" s="1544"/>
      <c r="V160" s="637">
        <v>44004</v>
      </c>
      <c r="W160" s="444" t="s">
        <v>3074</v>
      </c>
      <c r="X160" s="322">
        <v>13261.993689738549</v>
      </c>
    </row>
    <row r="161" spans="1:24" s="831" customFormat="1" ht="29.25" customHeight="1">
      <c r="A161" s="964">
        <v>2</v>
      </c>
      <c r="B161" s="899">
        <v>40121</v>
      </c>
      <c r="C161" s="714" t="s">
        <v>836</v>
      </c>
      <c r="D161" s="713" t="s">
        <v>607</v>
      </c>
      <c r="E161" s="964" t="s">
        <v>289</v>
      </c>
      <c r="F161" s="878" t="s">
        <v>466</v>
      </c>
      <c r="G161" s="713" t="s">
        <v>820</v>
      </c>
      <c r="H161" s="591">
        <v>2222222222.2199998</v>
      </c>
      <c r="I161" s="861" t="s">
        <v>468</v>
      </c>
      <c r="J161" s="981">
        <v>40259</v>
      </c>
      <c r="K161" s="964">
        <v>6</v>
      </c>
      <c r="L161" s="425">
        <v>2488875000</v>
      </c>
      <c r="M161" s="424">
        <v>40375</v>
      </c>
      <c r="N161" s="712"/>
      <c r="O161" s="425">
        <v>1241156515.72</v>
      </c>
      <c r="P161" s="907"/>
      <c r="Q161" s="447">
        <v>1241000000</v>
      </c>
      <c r="R161" s="711">
        <v>40676</v>
      </c>
      <c r="S161" s="678">
        <v>13531529.58</v>
      </c>
      <c r="T161" s="710">
        <f>Q161-S161</f>
        <v>1227468470.4200001</v>
      </c>
      <c r="U161" s="604" t="s">
        <v>820</v>
      </c>
      <c r="V161" s="709"/>
      <c r="W161" s="856"/>
      <c r="X161" s="322"/>
    </row>
    <row r="162" spans="1:24" s="831" customFormat="1" ht="29.25" customHeight="1">
      <c r="A162" s="965"/>
      <c r="B162" s="900"/>
      <c r="C162" s="453"/>
      <c r="D162" s="420"/>
      <c r="E162" s="965"/>
      <c r="F162" s="879"/>
      <c r="G162" s="420"/>
      <c r="H162" s="421"/>
      <c r="I162" s="924"/>
      <c r="J162" s="982"/>
      <c r="K162" s="965"/>
      <c r="L162" s="445"/>
      <c r="M162" s="418"/>
      <c r="N162" s="419"/>
      <c r="O162" s="417"/>
      <c r="P162" s="934"/>
      <c r="Q162" s="417"/>
      <c r="R162" s="711">
        <v>41121</v>
      </c>
      <c r="S162" s="678">
        <v>618750000</v>
      </c>
      <c r="T162" s="710">
        <f t="shared" ref="T162:T168" si="8">T161-S162</f>
        <v>608718470.42000008</v>
      </c>
      <c r="U162" s="604" t="s">
        <v>820</v>
      </c>
      <c r="V162" s="709"/>
      <c r="W162" s="856"/>
      <c r="X162" s="322"/>
    </row>
    <row r="163" spans="1:24" s="831" customFormat="1" ht="29.25" customHeight="1">
      <c r="A163" s="965"/>
      <c r="B163" s="900"/>
      <c r="C163" s="453"/>
      <c r="D163" s="420"/>
      <c r="E163" s="965"/>
      <c r="F163" s="879"/>
      <c r="G163" s="420"/>
      <c r="H163" s="421"/>
      <c r="I163" s="924"/>
      <c r="J163" s="982"/>
      <c r="K163" s="965"/>
      <c r="L163" s="445"/>
      <c r="M163" s="418"/>
      <c r="N163" s="419"/>
      <c r="O163" s="417"/>
      <c r="P163" s="934"/>
      <c r="Q163" s="417"/>
      <c r="R163" s="711">
        <v>41130</v>
      </c>
      <c r="S163" s="678">
        <v>151006173</v>
      </c>
      <c r="T163" s="710">
        <f t="shared" si="8"/>
        <v>457712297.42000008</v>
      </c>
      <c r="U163" s="604" t="s">
        <v>820</v>
      </c>
      <c r="V163" s="709"/>
      <c r="W163" s="856"/>
      <c r="X163" s="322"/>
    </row>
    <row r="164" spans="1:24" s="831" customFormat="1" ht="29.25" customHeight="1">
      <c r="A164" s="965"/>
      <c r="B164" s="900"/>
      <c r="C164" s="453"/>
      <c r="D164" s="420"/>
      <c r="E164" s="965"/>
      <c r="F164" s="879"/>
      <c r="G164" s="420"/>
      <c r="H164" s="421"/>
      <c r="I164" s="924"/>
      <c r="J164" s="982"/>
      <c r="K164" s="965"/>
      <c r="L164" s="445"/>
      <c r="M164" s="418"/>
      <c r="N164" s="419"/>
      <c r="O164" s="417"/>
      <c r="P164" s="934"/>
      <c r="Q164" s="417"/>
      <c r="R164" s="711">
        <v>41135</v>
      </c>
      <c r="S164" s="678">
        <v>11008652</v>
      </c>
      <c r="T164" s="710">
        <f t="shared" si="8"/>
        <v>446703645.42000008</v>
      </c>
      <c r="U164" s="604" t="s">
        <v>820</v>
      </c>
      <c r="V164" s="709"/>
      <c r="W164" s="856"/>
      <c r="X164" s="322"/>
    </row>
    <row r="165" spans="1:24" s="831" customFormat="1" ht="29.25" customHeight="1">
      <c r="A165" s="965"/>
      <c r="B165" s="900"/>
      <c r="C165" s="453"/>
      <c r="D165" s="420"/>
      <c r="E165" s="965"/>
      <c r="F165" s="879"/>
      <c r="G165" s="420"/>
      <c r="H165" s="421"/>
      <c r="I165" s="924"/>
      <c r="J165" s="982"/>
      <c r="K165" s="965"/>
      <c r="L165" s="417"/>
      <c r="M165" s="418"/>
      <c r="N165" s="419"/>
      <c r="O165" s="417"/>
      <c r="P165" s="934"/>
      <c r="Q165" s="417"/>
      <c r="R165" s="711">
        <v>41144</v>
      </c>
      <c r="S165" s="678">
        <v>160493230</v>
      </c>
      <c r="T165" s="710">
        <f t="shared" si="8"/>
        <v>286210415.42000008</v>
      </c>
      <c r="U165" s="604" t="s">
        <v>820</v>
      </c>
      <c r="V165" s="709"/>
      <c r="W165" s="856"/>
      <c r="X165" s="322"/>
    </row>
    <row r="166" spans="1:24" s="831" customFormat="1" ht="29.25" customHeight="1">
      <c r="A166" s="965"/>
      <c r="B166" s="900"/>
      <c r="C166" s="453"/>
      <c r="D166" s="420"/>
      <c r="E166" s="965"/>
      <c r="F166" s="879"/>
      <c r="G166" s="420"/>
      <c r="H166" s="421"/>
      <c r="I166" s="924"/>
      <c r="J166" s="982"/>
      <c r="K166" s="965"/>
      <c r="L166" s="445"/>
      <c r="M166" s="418"/>
      <c r="N166" s="419"/>
      <c r="O166" s="417"/>
      <c r="P166" s="934"/>
      <c r="Q166" s="417"/>
      <c r="R166" s="711">
        <v>41150</v>
      </c>
      <c r="S166" s="678">
        <v>103706836</v>
      </c>
      <c r="T166" s="710">
        <f t="shared" si="8"/>
        <v>182503579.42000008</v>
      </c>
      <c r="U166" s="604" t="s">
        <v>820</v>
      </c>
      <c r="V166" s="709"/>
      <c r="W166" s="856"/>
      <c r="X166" s="322"/>
    </row>
    <row r="167" spans="1:24" s="831" customFormat="1" ht="29.25" customHeight="1">
      <c r="A167" s="965"/>
      <c r="B167" s="900"/>
      <c r="C167" s="453"/>
      <c r="D167" s="420"/>
      <c r="E167" s="965"/>
      <c r="F167" s="879"/>
      <c r="G167" s="420"/>
      <c r="H167" s="421"/>
      <c r="I167" s="924"/>
      <c r="J167" s="982"/>
      <c r="K167" s="965"/>
      <c r="L167" s="445"/>
      <c r="M167" s="418"/>
      <c r="N167" s="419"/>
      <c r="O167" s="417"/>
      <c r="P167" s="934"/>
      <c r="Q167" s="417"/>
      <c r="R167" s="711">
        <v>41169</v>
      </c>
      <c r="S167" s="678">
        <v>20637409.699999999</v>
      </c>
      <c r="T167" s="710">
        <f t="shared" si="8"/>
        <v>161866169.72000009</v>
      </c>
      <c r="U167" s="604" t="s">
        <v>820</v>
      </c>
      <c r="V167" s="709"/>
      <c r="W167" s="856"/>
      <c r="X167" s="322"/>
    </row>
    <row r="168" spans="1:24" s="831" customFormat="1" ht="29.25" customHeight="1">
      <c r="A168" s="965"/>
      <c r="B168" s="900"/>
      <c r="C168" s="453"/>
      <c r="D168" s="420"/>
      <c r="E168" s="965"/>
      <c r="F168" s="879"/>
      <c r="G168" s="420"/>
      <c r="H168" s="421"/>
      <c r="I168" s="924"/>
      <c r="J168" s="982"/>
      <c r="K168" s="965"/>
      <c r="L168" s="417"/>
      <c r="M168" s="418"/>
      <c r="N168" s="419"/>
      <c r="O168" s="417"/>
      <c r="P168" s="934"/>
      <c r="Q168" s="417"/>
      <c r="R168" s="1731">
        <v>41173</v>
      </c>
      <c r="S168" s="1733">
        <v>161866169.72</v>
      </c>
      <c r="T168" s="1725">
        <f t="shared" si="8"/>
        <v>0</v>
      </c>
      <c r="U168" s="1753" t="s">
        <v>821</v>
      </c>
      <c r="V168" s="637">
        <v>41201</v>
      </c>
      <c r="W168" s="444" t="s">
        <v>827</v>
      </c>
      <c r="X168" s="322">
        <v>6789287.0700000003</v>
      </c>
    </row>
    <row r="169" spans="1:24" s="831" customFormat="1" ht="29.25" customHeight="1">
      <c r="A169" s="965"/>
      <c r="B169" s="900"/>
      <c r="C169" s="453"/>
      <c r="D169" s="420"/>
      <c r="E169" s="965"/>
      <c r="F169" s="879"/>
      <c r="G169" s="420"/>
      <c r="H169" s="421"/>
      <c r="I169" s="924"/>
      <c r="J169" s="982"/>
      <c r="K169" s="965"/>
      <c r="L169" s="417"/>
      <c r="M169" s="418"/>
      <c r="N169" s="419"/>
      <c r="O169" s="417"/>
      <c r="P169" s="934"/>
      <c r="Q169" s="417"/>
      <c r="R169" s="1740"/>
      <c r="S169" s="1741"/>
      <c r="T169" s="1726"/>
      <c r="U169" s="1745"/>
      <c r="V169" s="637">
        <v>41215</v>
      </c>
      <c r="W169" s="444" t="s">
        <v>827</v>
      </c>
      <c r="X169" s="322">
        <v>3718768.59</v>
      </c>
    </row>
    <row r="170" spans="1:24" s="831" customFormat="1" ht="29.25" customHeight="1">
      <c r="A170" s="965"/>
      <c r="B170" s="900"/>
      <c r="C170" s="453"/>
      <c r="D170" s="420"/>
      <c r="E170" s="965"/>
      <c r="F170" s="879"/>
      <c r="G170" s="420"/>
      <c r="H170" s="421"/>
      <c r="I170" s="924"/>
      <c r="J170" s="982"/>
      <c r="K170" s="965"/>
      <c r="L170" s="417"/>
      <c r="M170" s="418"/>
      <c r="N170" s="419"/>
      <c r="O170" s="417"/>
      <c r="P170" s="934"/>
      <c r="Q170" s="417"/>
      <c r="R170" s="1740"/>
      <c r="S170" s="1741"/>
      <c r="T170" s="1726"/>
      <c r="U170" s="1745"/>
      <c r="V170" s="637">
        <v>41264</v>
      </c>
      <c r="W170" s="444" t="s">
        <v>827</v>
      </c>
      <c r="X170" s="322">
        <v>13750.07</v>
      </c>
    </row>
    <row r="171" spans="1:24" s="831" customFormat="1" ht="29.25" customHeight="1">
      <c r="A171" s="965"/>
      <c r="B171" s="900"/>
      <c r="C171" s="453"/>
      <c r="D171" s="420"/>
      <c r="E171" s="965"/>
      <c r="F171" s="879"/>
      <c r="G171" s="420"/>
      <c r="H171" s="421"/>
      <c r="I171" s="924"/>
      <c r="J171" s="982"/>
      <c r="K171" s="965"/>
      <c r="L171" s="417"/>
      <c r="M171" s="418"/>
      <c r="N171" s="419"/>
      <c r="O171" s="417"/>
      <c r="P171" s="934"/>
      <c r="Q171" s="131"/>
      <c r="R171" s="1740"/>
      <c r="S171" s="1741"/>
      <c r="T171" s="1726"/>
      <c r="U171" s="1745"/>
      <c r="V171" s="637">
        <v>41619</v>
      </c>
      <c r="W171" s="444" t="s">
        <v>834</v>
      </c>
      <c r="X171" s="322">
        <v>1884.31</v>
      </c>
    </row>
    <row r="172" spans="1:24" s="831" customFormat="1" ht="29.25" customHeight="1">
      <c r="A172" s="965"/>
      <c r="B172" s="900"/>
      <c r="C172" s="453"/>
      <c r="D172" s="420"/>
      <c r="E172" s="965"/>
      <c r="F172" s="879"/>
      <c r="G172" s="420"/>
      <c r="H172" s="421"/>
      <c r="I172" s="924"/>
      <c r="J172" s="982"/>
      <c r="K172" s="965"/>
      <c r="L172" s="417"/>
      <c r="M172" s="418"/>
      <c r="N172" s="419"/>
      <c r="O172" s="417"/>
      <c r="P172" s="934"/>
      <c r="Q172" s="131"/>
      <c r="R172" s="1740"/>
      <c r="S172" s="1741"/>
      <c r="T172" s="1726"/>
      <c r="U172" s="1745"/>
      <c r="V172" s="637">
        <v>42032</v>
      </c>
      <c r="W172" s="444" t="s">
        <v>837</v>
      </c>
      <c r="X172" s="322">
        <v>1544.19</v>
      </c>
    </row>
    <row r="173" spans="1:24" s="1101" customFormat="1" ht="29.25" customHeight="1">
      <c r="A173" s="1102"/>
      <c r="B173" s="1100"/>
      <c r="C173" s="453"/>
      <c r="D173" s="420"/>
      <c r="E173" s="1102"/>
      <c r="F173" s="1097"/>
      <c r="G173" s="420"/>
      <c r="H173" s="421"/>
      <c r="I173" s="1098"/>
      <c r="J173" s="1103"/>
      <c r="K173" s="1102"/>
      <c r="L173" s="417"/>
      <c r="M173" s="418"/>
      <c r="N173" s="419"/>
      <c r="O173" s="417"/>
      <c r="P173" s="1099"/>
      <c r="Q173" s="131"/>
      <c r="R173" s="1740"/>
      <c r="S173" s="1741"/>
      <c r="T173" s="1726"/>
      <c r="U173" s="1745"/>
      <c r="V173" s="637">
        <v>43465</v>
      </c>
      <c r="W173" s="444" t="s">
        <v>3001</v>
      </c>
      <c r="X173" s="322">
        <v>4537.54</v>
      </c>
    </row>
    <row r="174" spans="1:24" s="831" customFormat="1" ht="29.25" customHeight="1">
      <c r="A174" s="965"/>
      <c r="B174" s="900"/>
      <c r="C174" s="453"/>
      <c r="D174" s="420"/>
      <c r="E174" s="965"/>
      <c r="F174" s="879"/>
      <c r="G174" s="420"/>
      <c r="H174" s="421"/>
      <c r="I174" s="924"/>
      <c r="J174" s="982"/>
      <c r="K174" s="965"/>
      <c r="L174" s="417"/>
      <c r="M174" s="418"/>
      <c r="N174" s="419"/>
      <c r="O174" s="417"/>
      <c r="P174" s="934"/>
      <c r="Q174" s="131"/>
      <c r="R174" s="1740"/>
      <c r="S174" s="1741"/>
      <c r="T174" s="1726"/>
      <c r="U174" s="1745"/>
      <c r="V174" s="637">
        <v>43840</v>
      </c>
      <c r="W174" s="444" t="s">
        <v>3074</v>
      </c>
      <c r="X174" s="322">
        <v>3138.33</v>
      </c>
    </row>
    <row r="175" spans="1:24" s="1108" customFormat="1" ht="29.25" customHeight="1">
      <c r="A175" s="1109"/>
      <c r="B175" s="1107"/>
      <c r="C175" s="453"/>
      <c r="D175" s="420"/>
      <c r="E175" s="1109"/>
      <c r="F175" s="1104"/>
      <c r="G175" s="420"/>
      <c r="H175" s="421"/>
      <c r="I175" s="1105"/>
      <c r="J175" s="1110"/>
      <c r="K175" s="1109"/>
      <c r="L175" s="417"/>
      <c r="M175" s="418"/>
      <c r="N175" s="419"/>
      <c r="O175" s="417"/>
      <c r="P175" s="1106"/>
      <c r="Q175" s="131"/>
      <c r="R175" s="1732"/>
      <c r="S175" s="1356"/>
      <c r="T175" s="1727"/>
      <c r="U175" s="1746"/>
      <c r="V175" s="637">
        <v>44004</v>
      </c>
      <c r="W175" s="444" t="s">
        <v>3074</v>
      </c>
      <c r="X175" s="322">
        <v>331.55315775653628</v>
      </c>
    </row>
    <row r="176" spans="1:24" s="831" customFormat="1" ht="29.25" customHeight="1">
      <c r="A176" s="964">
        <v>1</v>
      </c>
      <c r="B176" s="899">
        <v>40142</v>
      </c>
      <c r="C176" s="714" t="s">
        <v>838</v>
      </c>
      <c r="D176" s="713" t="s">
        <v>607</v>
      </c>
      <c r="E176" s="964" t="s">
        <v>289</v>
      </c>
      <c r="F176" s="878" t="s">
        <v>466</v>
      </c>
      <c r="G176" s="713" t="s">
        <v>817</v>
      </c>
      <c r="H176" s="591">
        <v>1111111111.1099999</v>
      </c>
      <c r="I176" s="861" t="s">
        <v>468</v>
      </c>
      <c r="J176" s="981">
        <v>40259</v>
      </c>
      <c r="K176" s="964">
        <v>6</v>
      </c>
      <c r="L176" s="425">
        <v>1244437500</v>
      </c>
      <c r="M176" s="424">
        <v>40375</v>
      </c>
      <c r="N176" s="712"/>
      <c r="O176" s="425">
        <v>474550000</v>
      </c>
      <c r="P176" s="907"/>
      <c r="Q176" s="447">
        <v>474550000</v>
      </c>
      <c r="R176" s="711">
        <v>41169</v>
      </c>
      <c r="S176" s="678">
        <v>74499627.5</v>
      </c>
      <c r="T176" s="710">
        <f>Q176-S176</f>
        <v>400050372.5</v>
      </c>
      <c r="U176" s="715" t="s">
        <v>823</v>
      </c>
      <c r="V176" s="709"/>
      <c r="W176" s="856"/>
      <c r="X176" s="322"/>
    </row>
    <row r="177" spans="1:24" s="831" customFormat="1" ht="29.25" customHeight="1">
      <c r="A177" s="965"/>
      <c r="B177" s="900"/>
      <c r="C177" s="453"/>
      <c r="D177" s="420"/>
      <c r="E177" s="965"/>
      <c r="F177" s="879"/>
      <c r="G177" s="420"/>
      <c r="H177" s="421"/>
      <c r="I177" s="924"/>
      <c r="J177" s="982"/>
      <c r="K177" s="965"/>
      <c r="L177" s="445"/>
      <c r="M177" s="418"/>
      <c r="N177" s="419"/>
      <c r="O177" s="417"/>
      <c r="P177" s="934"/>
      <c r="Q177" s="417"/>
      <c r="R177" s="711">
        <v>41228</v>
      </c>
      <c r="S177" s="678">
        <v>59787458.82</v>
      </c>
      <c r="T177" s="710">
        <f t="shared" ref="T177:T182" si="9">T176-S177</f>
        <v>340262913.68000001</v>
      </c>
      <c r="U177" s="715" t="s">
        <v>823</v>
      </c>
      <c r="V177" s="709"/>
      <c r="W177" s="856"/>
      <c r="X177" s="322"/>
    </row>
    <row r="178" spans="1:24" s="831" customFormat="1" ht="29.25" customHeight="1">
      <c r="A178" s="965"/>
      <c r="B178" s="900"/>
      <c r="C178" s="453"/>
      <c r="D178" s="420"/>
      <c r="E178" s="965"/>
      <c r="F178" s="879"/>
      <c r="G178" s="420"/>
      <c r="H178" s="421"/>
      <c r="I178" s="924"/>
      <c r="J178" s="982"/>
      <c r="K178" s="965"/>
      <c r="L178" s="445"/>
      <c r="M178" s="418"/>
      <c r="N178" s="419"/>
      <c r="O178" s="417"/>
      <c r="P178" s="934"/>
      <c r="Q178" s="417"/>
      <c r="R178" s="711">
        <v>41257</v>
      </c>
      <c r="S178" s="678">
        <v>40459092.240000002</v>
      </c>
      <c r="T178" s="710">
        <f t="shared" si="9"/>
        <v>299803821.44</v>
      </c>
      <c r="U178" s="715" t="s">
        <v>823</v>
      </c>
      <c r="V178" s="709"/>
      <c r="W178" s="856"/>
      <c r="X178" s="322"/>
    </row>
    <row r="179" spans="1:24" s="831" customFormat="1" ht="29.25" customHeight="1">
      <c r="A179" s="965"/>
      <c r="B179" s="900"/>
      <c r="C179" s="453"/>
      <c r="D179" s="420"/>
      <c r="E179" s="965"/>
      <c r="F179" s="879"/>
      <c r="G179" s="420"/>
      <c r="H179" s="421"/>
      <c r="I179" s="924"/>
      <c r="J179" s="982"/>
      <c r="K179" s="965"/>
      <c r="L179" s="445"/>
      <c r="M179" s="418"/>
      <c r="N179" s="419"/>
      <c r="O179" s="417"/>
      <c r="P179" s="934"/>
      <c r="Q179" s="417"/>
      <c r="R179" s="711">
        <v>41289</v>
      </c>
      <c r="S179" s="678">
        <v>10409316.960000001</v>
      </c>
      <c r="T179" s="710">
        <f t="shared" si="9"/>
        <v>289394504.48000002</v>
      </c>
      <c r="U179" s="715" t="s">
        <v>823</v>
      </c>
      <c r="V179" s="709"/>
      <c r="W179" s="856"/>
      <c r="X179" s="322"/>
    </row>
    <row r="180" spans="1:24" s="831" customFormat="1" ht="29.25" customHeight="1">
      <c r="A180" s="965"/>
      <c r="B180" s="900"/>
      <c r="C180" s="453"/>
      <c r="D180" s="420"/>
      <c r="E180" s="965"/>
      <c r="F180" s="879"/>
      <c r="G180" s="420"/>
      <c r="H180" s="421"/>
      <c r="I180" s="924"/>
      <c r="J180" s="982"/>
      <c r="K180" s="965"/>
      <c r="L180" s="445"/>
      <c r="M180" s="418"/>
      <c r="N180" s="419"/>
      <c r="O180" s="417"/>
      <c r="P180" s="934"/>
      <c r="Q180" s="417"/>
      <c r="R180" s="711">
        <v>41304</v>
      </c>
      <c r="S180" s="678">
        <v>219998900.00999999</v>
      </c>
      <c r="T180" s="710">
        <f t="shared" si="9"/>
        <v>69395604.470000029</v>
      </c>
      <c r="U180" s="715" t="s">
        <v>823</v>
      </c>
      <c r="V180" s="709"/>
      <c r="W180" s="856"/>
      <c r="X180" s="322"/>
    </row>
    <row r="181" spans="1:24" s="831" customFormat="1" ht="29.25" customHeight="1">
      <c r="A181" s="965"/>
      <c r="B181" s="900"/>
      <c r="C181" s="453"/>
      <c r="D181" s="420"/>
      <c r="E181" s="965"/>
      <c r="F181" s="879"/>
      <c r="G181" s="420"/>
      <c r="H181" s="421"/>
      <c r="I181" s="924"/>
      <c r="J181" s="982"/>
      <c r="K181" s="965"/>
      <c r="L181" s="445"/>
      <c r="M181" s="418"/>
      <c r="N181" s="419"/>
      <c r="O181" s="417"/>
      <c r="P181" s="934"/>
      <c r="Q181" s="417"/>
      <c r="R181" s="711">
        <v>41330</v>
      </c>
      <c r="S181" s="678">
        <v>39026406.060000002</v>
      </c>
      <c r="T181" s="710">
        <f t="shared" si="9"/>
        <v>30369198.410000026</v>
      </c>
      <c r="U181" s="715" t="s">
        <v>823</v>
      </c>
      <c r="V181" s="709"/>
      <c r="W181" s="856"/>
      <c r="X181" s="322"/>
    </row>
    <row r="182" spans="1:24" s="831" customFormat="1" ht="29.25" customHeight="1">
      <c r="A182" s="965"/>
      <c r="B182" s="900"/>
      <c r="C182" s="453"/>
      <c r="D182" s="420"/>
      <c r="E182" s="965"/>
      <c r="F182" s="879"/>
      <c r="G182" s="420"/>
      <c r="H182" s="421"/>
      <c r="I182" s="924"/>
      <c r="J182" s="982"/>
      <c r="K182" s="965"/>
      <c r="L182" s="445"/>
      <c r="M182" s="418"/>
      <c r="N182" s="419"/>
      <c r="O182" s="417"/>
      <c r="P182" s="934"/>
      <c r="Q182" s="417"/>
      <c r="R182" s="1731">
        <v>41358</v>
      </c>
      <c r="S182" s="1733">
        <v>30369198.41</v>
      </c>
      <c r="T182" s="1725">
        <f t="shared" si="9"/>
        <v>0</v>
      </c>
      <c r="U182" s="1728" t="s">
        <v>823</v>
      </c>
      <c r="V182" s="637">
        <v>41358</v>
      </c>
      <c r="W182" s="444" t="s">
        <v>827</v>
      </c>
      <c r="X182" s="322">
        <v>164629826.59</v>
      </c>
    </row>
    <row r="183" spans="1:24" s="831" customFormat="1" ht="29.25" customHeight="1">
      <c r="A183" s="965"/>
      <c r="B183" s="900"/>
      <c r="C183" s="453"/>
      <c r="D183" s="420"/>
      <c r="E183" s="965"/>
      <c r="F183" s="879"/>
      <c r="G183" s="420"/>
      <c r="H183" s="421"/>
      <c r="I183" s="924"/>
      <c r="J183" s="982"/>
      <c r="K183" s="965"/>
      <c r="L183" s="445"/>
      <c r="M183" s="418"/>
      <c r="N183" s="419"/>
      <c r="O183" s="417"/>
      <c r="P183" s="934"/>
      <c r="Q183" s="417"/>
      <c r="R183" s="1740"/>
      <c r="S183" s="1741"/>
      <c r="T183" s="1726"/>
      <c r="U183" s="1729"/>
      <c r="V183" s="637">
        <v>41380</v>
      </c>
      <c r="W183" s="444" t="s">
        <v>827</v>
      </c>
      <c r="X183" s="322">
        <v>71462103.760000005</v>
      </c>
    </row>
    <row r="184" spans="1:24" s="831" customFormat="1" ht="29.25" customHeight="1">
      <c r="A184" s="965"/>
      <c r="B184" s="900"/>
      <c r="C184" s="453"/>
      <c r="D184" s="420"/>
      <c r="E184" s="965"/>
      <c r="F184" s="879"/>
      <c r="G184" s="420"/>
      <c r="H184" s="421"/>
      <c r="I184" s="924"/>
      <c r="J184" s="982"/>
      <c r="K184" s="965"/>
      <c r="L184" s="445"/>
      <c r="M184" s="418"/>
      <c r="N184" s="419"/>
      <c r="O184" s="417"/>
      <c r="P184" s="934"/>
      <c r="Q184" s="417"/>
      <c r="R184" s="1740"/>
      <c r="S184" s="1741"/>
      <c r="T184" s="1726"/>
      <c r="U184" s="1729"/>
      <c r="V184" s="637">
        <v>41410</v>
      </c>
      <c r="W184" s="444" t="s">
        <v>827</v>
      </c>
      <c r="X184" s="322">
        <v>38536072.318826348</v>
      </c>
    </row>
    <row r="185" spans="1:24" s="831" customFormat="1" ht="29.25" customHeight="1">
      <c r="A185" s="965"/>
      <c r="B185" s="900"/>
      <c r="C185" s="453"/>
      <c r="D185" s="420"/>
      <c r="E185" s="965"/>
      <c r="F185" s="879"/>
      <c r="G185" s="420"/>
      <c r="H185" s="421"/>
      <c r="I185" s="924"/>
      <c r="J185" s="982"/>
      <c r="K185" s="965"/>
      <c r="L185" s="445"/>
      <c r="M185" s="418"/>
      <c r="N185" s="419"/>
      <c r="O185" s="417"/>
      <c r="P185" s="934"/>
      <c r="Q185" s="417"/>
      <c r="R185" s="1740"/>
      <c r="S185" s="1741"/>
      <c r="T185" s="1726"/>
      <c r="U185" s="1729"/>
      <c r="V185" s="637">
        <v>41466</v>
      </c>
      <c r="W185" s="444" t="s">
        <v>827</v>
      </c>
      <c r="X185" s="322">
        <v>29999850</v>
      </c>
    </row>
    <row r="186" spans="1:24" s="831" customFormat="1" ht="29.25" customHeight="1">
      <c r="A186" s="965"/>
      <c r="B186" s="900"/>
      <c r="C186" s="453"/>
      <c r="D186" s="420"/>
      <c r="E186" s="965"/>
      <c r="F186" s="879"/>
      <c r="G186" s="420"/>
      <c r="H186" s="421"/>
      <c r="I186" s="924"/>
      <c r="J186" s="982"/>
      <c r="K186" s="965"/>
      <c r="L186" s="445"/>
      <c r="M186" s="418"/>
      <c r="N186" s="419"/>
      <c r="O186" s="417"/>
      <c r="P186" s="934"/>
      <c r="Q186" s="417"/>
      <c r="R186" s="1740"/>
      <c r="S186" s="1741"/>
      <c r="T186" s="1726"/>
      <c r="U186" s="1729"/>
      <c r="V186" s="637">
        <v>41522</v>
      </c>
      <c r="W186" s="444" t="s">
        <v>827</v>
      </c>
      <c r="X186" s="322">
        <v>3999980</v>
      </c>
    </row>
    <row r="187" spans="1:24" s="831" customFormat="1" ht="29.25" customHeight="1">
      <c r="A187" s="965"/>
      <c r="B187" s="900"/>
      <c r="C187" s="453"/>
      <c r="D187" s="420"/>
      <c r="E187" s="965"/>
      <c r="F187" s="879"/>
      <c r="G187" s="420"/>
      <c r="H187" s="421"/>
      <c r="I187" s="924"/>
      <c r="J187" s="982"/>
      <c r="K187" s="965"/>
      <c r="L187" s="987"/>
      <c r="M187" s="395"/>
      <c r="N187" s="446"/>
      <c r="O187" s="443"/>
      <c r="P187" s="908"/>
      <c r="Q187" s="443"/>
      <c r="R187" s="1732"/>
      <c r="S187" s="1356"/>
      <c r="T187" s="1727"/>
      <c r="U187" s="1730"/>
      <c r="V187" s="637">
        <v>41635</v>
      </c>
      <c r="W187" s="444" t="s">
        <v>827</v>
      </c>
      <c r="X187" s="322">
        <v>5707723.3200000003</v>
      </c>
    </row>
    <row r="188" spans="1:24" s="831" customFormat="1" ht="29.25" customHeight="1">
      <c r="A188" s="964">
        <v>2</v>
      </c>
      <c r="B188" s="899">
        <v>40142</v>
      </c>
      <c r="C188" s="714" t="s">
        <v>838</v>
      </c>
      <c r="D188" s="713" t="s">
        <v>607</v>
      </c>
      <c r="E188" s="964" t="s">
        <v>289</v>
      </c>
      <c r="F188" s="878" t="s">
        <v>466</v>
      </c>
      <c r="G188" s="713" t="s">
        <v>820</v>
      </c>
      <c r="H188" s="591">
        <v>2222222222.2199998</v>
      </c>
      <c r="I188" s="861" t="s">
        <v>468</v>
      </c>
      <c r="J188" s="981">
        <v>40259</v>
      </c>
      <c r="K188" s="964">
        <v>6</v>
      </c>
      <c r="L188" s="425">
        <v>2488875000</v>
      </c>
      <c r="M188" s="424">
        <v>40375</v>
      </c>
      <c r="N188" s="712"/>
      <c r="O188" s="425">
        <v>949100000</v>
      </c>
      <c r="P188" s="907"/>
      <c r="Q188" s="447">
        <v>949000000</v>
      </c>
      <c r="R188" s="711">
        <v>41169</v>
      </c>
      <c r="S188" s="678">
        <v>149000000</v>
      </c>
      <c r="T188" s="710">
        <f>Q188-S188</f>
        <v>800000000</v>
      </c>
      <c r="U188" s="604" t="s">
        <v>820</v>
      </c>
      <c r="V188" s="709"/>
      <c r="W188" s="856"/>
      <c r="X188" s="322"/>
    </row>
    <row r="189" spans="1:24" s="831" customFormat="1" ht="29.25" customHeight="1">
      <c r="A189" s="965"/>
      <c r="B189" s="900"/>
      <c r="C189" s="453"/>
      <c r="D189" s="420"/>
      <c r="E189" s="965"/>
      <c r="F189" s="879"/>
      <c r="G189" s="420"/>
      <c r="H189" s="421"/>
      <c r="I189" s="924"/>
      <c r="J189" s="982"/>
      <c r="K189" s="965"/>
      <c r="L189" s="417"/>
      <c r="M189" s="418"/>
      <c r="N189" s="419"/>
      <c r="O189" s="417"/>
      <c r="P189" s="934"/>
      <c r="Q189" s="417"/>
      <c r="R189" s="440">
        <v>41228</v>
      </c>
      <c r="S189" s="678">
        <v>119575515.52</v>
      </c>
      <c r="T189" s="710">
        <f>T188-S189</f>
        <v>680424484.48000002</v>
      </c>
      <c r="U189" s="604" t="s">
        <v>820</v>
      </c>
      <c r="V189" s="709"/>
      <c r="W189" s="856"/>
      <c r="X189" s="322"/>
    </row>
    <row r="190" spans="1:24" s="831" customFormat="1" ht="28.75" customHeight="1">
      <c r="A190" s="965"/>
      <c r="B190" s="900"/>
      <c r="C190" s="453"/>
      <c r="D190" s="420"/>
      <c r="E190" s="965"/>
      <c r="F190" s="879"/>
      <c r="G190" s="420"/>
      <c r="H190" s="421"/>
      <c r="I190" s="924"/>
      <c r="J190" s="982"/>
      <c r="K190" s="965"/>
      <c r="L190" s="417"/>
      <c r="M190" s="418"/>
      <c r="N190" s="419"/>
      <c r="O190" s="417"/>
      <c r="P190" s="934"/>
      <c r="Q190" s="417"/>
      <c r="R190" s="440">
        <v>41233</v>
      </c>
      <c r="S190" s="678">
        <v>195000000</v>
      </c>
      <c r="T190" s="710">
        <f>T189-S190</f>
        <v>485424484.48000002</v>
      </c>
      <c r="U190" s="604" t="s">
        <v>820</v>
      </c>
      <c r="V190" s="709"/>
      <c r="W190" s="856"/>
      <c r="X190" s="322"/>
    </row>
    <row r="191" spans="1:24" s="831" customFormat="1" ht="28.75" customHeight="1">
      <c r="A191" s="965"/>
      <c r="B191" s="900"/>
      <c r="C191" s="453"/>
      <c r="D191" s="420"/>
      <c r="E191" s="965"/>
      <c r="F191" s="879"/>
      <c r="G191" s="420"/>
      <c r="H191" s="421"/>
      <c r="I191" s="924"/>
      <c r="J191" s="982"/>
      <c r="K191" s="965"/>
      <c r="L191" s="417"/>
      <c r="M191" s="418"/>
      <c r="N191" s="419"/>
      <c r="O191" s="417"/>
      <c r="P191" s="934"/>
      <c r="Q191" s="417"/>
      <c r="R191" s="440">
        <v>41257</v>
      </c>
      <c r="S191" s="678">
        <v>47755767.210000001</v>
      </c>
      <c r="T191" s="710">
        <f>T190-S191</f>
        <v>437668717.27000004</v>
      </c>
      <c r="U191" s="604" t="s">
        <v>820</v>
      </c>
      <c r="V191" s="709"/>
      <c r="W191" s="856"/>
      <c r="X191" s="322"/>
    </row>
    <row r="192" spans="1:24" s="831" customFormat="1" ht="28.75" customHeight="1">
      <c r="A192" s="965"/>
      <c r="B192" s="900"/>
      <c r="C192" s="453"/>
      <c r="D192" s="420"/>
      <c r="E192" s="965"/>
      <c r="F192" s="879"/>
      <c r="G192" s="420"/>
      <c r="H192" s="421"/>
      <c r="I192" s="924"/>
      <c r="J192" s="982"/>
      <c r="K192" s="965"/>
      <c r="L192" s="417"/>
      <c r="M192" s="418"/>
      <c r="N192" s="419"/>
      <c r="O192" s="417"/>
      <c r="P192" s="934"/>
      <c r="Q192" s="417"/>
      <c r="R192" s="440">
        <v>41289</v>
      </c>
      <c r="S192" s="678">
        <v>62456214.060000002</v>
      </c>
      <c r="T192" s="710">
        <f>T191-S192</f>
        <v>375212503.21000004</v>
      </c>
      <c r="U192" s="604" t="s">
        <v>820</v>
      </c>
      <c r="V192" s="709"/>
      <c r="W192" s="856"/>
      <c r="X192" s="322"/>
    </row>
    <row r="193" spans="1:24" s="831" customFormat="1" ht="28.75" customHeight="1">
      <c r="A193" s="442"/>
      <c r="B193" s="923"/>
      <c r="C193" s="454"/>
      <c r="D193" s="394"/>
      <c r="E193" s="442"/>
      <c r="F193" s="880"/>
      <c r="G193" s="394"/>
      <c r="H193" s="58"/>
      <c r="I193" s="862"/>
      <c r="J193" s="983"/>
      <c r="K193" s="442"/>
      <c r="L193" s="443"/>
      <c r="M193" s="395"/>
      <c r="N193" s="446"/>
      <c r="O193" s="443"/>
      <c r="P193" s="908"/>
      <c r="Q193" s="443"/>
      <c r="R193" s="767"/>
      <c r="S193" s="767"/>
      <c r="T193" s="767"/>
      <c r="U193" s="767"/>
      <c r="V193" s="637">
        <v>41380</v>
      </c>
      <c r="W193" s="444" t="s">
        <v>827</v>
      </c>
      <c r="X193" s="322">
        <v>7143339.7199999997</v>
      </c>
    </row>
    <row r="194" spans="1:24" s="831" customFormat="1" ht="28.75" customHeight="1">
      <c r="A194" s="965">
        <v>1</v>
      </c>
      <c r="B194" s="900">
        <v>40165</v>
      </c>
      <c r="C194" s="453" t="s">
        <v>839</v>
      </c>
      <c r="D194" s="420" t="s">
        <v>607</v>
      </c>
      <c r="E194" s="965" t="s">
        <v>289</v>
      </c>
      <c r="F194" s="879" t="s">
        <v>466</v>
      </c>
      <c r="G194" s="420" t="s">
        <v>817</v>
      </c>
      <c r="H194" s="421">
        <v>1111111111.1099999</v>
      </c>
      <c r="I194" s="924" t="s">
        <v>468</v>
      </c>
      <c r="J194" s="982">
        <v>40259</v>
      </c>
      <c r="K194" s="965">
        <v>6</v>
      </c>
      <c r="L194" s="417">
        <v>1244437500</v>
      </c>
      <c r="M194" s="418">
        <v>40375</v>
      </c>
      <c r="N194" s="419"/>
      <c r="O194" s="417">
        <v>1160784100</v>
      </c>
      <c r="P194" s="934"/>
      <c r="Q194" s="131">
        <v>555904632.70000005</v>
      </c>
      <c r="R194" s="1740">
        <v>41298</v>
      </c>
      <c r="S194" s="1741">
        <v>375212503.20999998</v>
      </c>
      <c r="T194" s="1726">
        <f>T192-S194</f>
        <v>0</v>
      </c>
      <c r="U194" s="1745" t="s">
        <v>821</v>
      </c>
      <c r="V194" s="391">
        <v>41410</v>
      </c>
      <c r="W194" s="444" t="s">
        <v>827</v>
      </c>
      <c r="X194" s="322">
        <v>963411.44202934124</v>
      </c>
    </row>
    <row r="195" spans="1:24" s="831" customFormat="1" ht="28.75" customHeight="1">
      <c r="A195" s="965"/>
      <c r="B195" s="900"/>
      <c r="C195" s="453"/>
      <c r="D195" s="420"/>
      <c r="E195" s="965"/>
      <c r="F195" s="879"/>
      <c r="G195" s="420"/>
      <c r="H195" s="421"/>
      <c r="I195" s="924"/>
      <c r="J195" s="982"/>
      <c r="K195" s="965"/>
      <c r="L195" s="417"/>
      <c r="M195" s="418"/>
      <c r="N195" s="419"/>
      <c r="O195" s="417"/>
      <c r="P195" s="934"/>
      <c r="Q195" s="417"/>
      <c r="R195" s="1740"/>
      <c r="S195" s="1741"/>
      <c r="T195" s="1726"/>
      <c r="U195" s="1745"/>
      <c r="V195" s="637">
        <v>41466</v>
      </c>
      <c r="W195" s="444" t="s">
        <v>827</v>
      </c>
      <c r="X195" s="322">
        <v>750003.75</v>
      </c>
    </row>
    <row r="196" spans="1:24" s="831" customFormat="1" ht="28.75" customHeight="1">
      <c r="A196" s="965"/>
      <c r="B196" s="900"/>
      <c r="C196" s="453"/>
      <c r="D196" s="420"/>
      <c r="E196" s="965"/>
      <c r="F196" s="879"/>
      <c r="G196" s="420"/>
      <c r="H196" s="421"/>
      <c r="I196" s="924"/>
      <c r="J196" s="982"/>
      <c r="K196" s="965"/>
      <c r="L196" s="417"/>
      <c r="M196" s="418"/>
      <c r="N196" s="419"/>
      <c r="O196" s="417"/>
      <c r="P196" s="934"/>
      <c r="Q196" s="417"/>
      <c r="R196" s="1740"/>
      <c r="S196" s="1741"/>
      <c r="T196" s="1726"/>
      <c r="U196" s="1745"/>
      <c r="V196" s="637">
        <v>41522</v>
      </c>
      <c r="W196" s="444" t="s">
        <v>827</v>
      </c>
      <c r="X196" s="322">
        <v>100000.5</v>
      </c>
    </row>
    <row r="197" spans="1:24" s="831" customFormat="1" ht="28.75" customHeight="1">
      <c r="A197" s="965"/>
      <c r="B197" s="900"/>
      <c r="C197" s="453"/>
      <c r="D197" s="420"/>
      <c r="E197" s="965"/>
      <c r="F197" s="879"/>
      <c r="G197" s="420"/>
      <c r="H197" s="421"/>
      <c r="I197" s="924"/>
      <c r="J197" s="982"/>
      <c r="K197" s="965"/>
      <c r="L197" s="417"/>
      <c r="M197" s="418"/>
      <c r="N197" s="419"/>
      <c r="O197" s="417"/>
      <c r="P197" s="934"/>
      <c r="Q197" s="417"/>
      <c r="R197" s="1740"/>
      <c r="S197" s="1741"/>
      <c r="T197" s="1726"/>
      <c r="U197" s="1745"/>
      <c r="V197" s="637">
        <v>41635</v>
      </c>
      <c r="W197" s="444" t="s">
        <v>827</v>
      </c>
      <c r="X197" s="322">
        <v>142168.42000000001</v>
      </c>
    </row>
    <row r="198" spans="1:24" s="831" customFormat="1" ht="28.75" customHeight="1">
      <c r="A198" s="965"/>
      <c r="B198" s="900"/>
      <c r="C198" s="453"/>
      <c r="D198" s="420"/>
      <c r="E198" s="965"/>
      <c r="F198" s="879"/>
      <c r="G198" s="420"/>
      <c r="H198" s="421"/>
      <c r="I198" s="924"/>
      <c r="J198" s="982"/>
      <c r="K198" s="965"/>
      <c r="L198" s="417"/>
      <c r="M198" s="418"/>
      <c r="N198" s="419"/>
      <c r="O198" s="417"/>
      <c r="P198" s="934"/>
      <c r="Q198" s="417"/>
      <c r="R198" s="711">
        <v>40739</v>
      </c>
      <c r="S198" s="678">
        <v>39499802.5</v>
      </c>
      <c r="T198" s="716">
        <f>Q194-S198</f>
        <v>516404830.20000005</v>
      </c>
      <c r="U198" s="715" t="s">
        <v>823</v>
      </c>
      <c r="V198" s="637"/>
      <c r="W198" s="444"/>
      <c r="X198" s="322"/>
    </row>
    <row r="199" spans="1:24" s="831" customFormat="1" ht="28.75" customHeight="1">
      <c r="A199" s="965"/>
      <c r="B199" s="900"/>
      <c r="C199" s="453"/>
      <c r="D199" s="420"/>
      <c r="E199" s="965"/>
      <c r="F199" s="879"/>
      <c r="G199" s="420"/>
      <c r="H199" s="421"/>
      <c r="I199" s="924"/>
      <c r="J199" s="982"/>
      <c r="K199" s="965"/>
      <c r="L199" s="417"/>
      <c r="M199" s="418"/>
      <c r="N199" s="419"/>
      <c r="O199" s="417"/>
      <c r="P199" s="934"/>
      <c r="Q199" s="131"/>
      <c r="R199" s="440">
        <v>40982</v>
      </c>
      <c r="S199" s="678">
        <v>39387753.479999997</v>
      </c>
      <c r="T199" s="716">
        <f t="shared" ref="T199:T208" si="10">T198-S199</f>
        <v>477017076.72000003</v>
      </c>
      <c r="U199" s="715" t="s">
        <v>823</v>
      </c>
      <c r="V199" s="709"/>
      <c r="W199" s="856"/>
      <c r="X199" s="322"/>
    </row>
    <row r="200" spans="1:24" s="831" customFormat="1" ht="28.75" customHeight="1">
      <c r="A200" s="965"/>
      <c r="B200" s="900"/>
      <c r="C200" s="453"/>
      <c r="D200" s="420"/>
      <c r="E200" s="965"/>
      <c r="F200" s="879"/>
      <c r="G200" s="420"/>
      <c r="H200" s="421"/>
      <c r="I200" s="924"/>
      <c r="J200" s="982"/>
      <c r="K200" s="965"/>
      <c r="L200" s="417"/>
      <c r="M200" s="418"/>
      <c r="N200" s="419"/>
      <c r="O200" s="417"/>
      <c r="P200" s="934"/>
      <c r="Q200" s="131"/>
      <c r="R200" s="711">
        <v>41169</v>
      </c>
      <c r="S200" s="678">
        <v>22111961.190000001</v>
      </c>
      <c r="T200" s="716">
        <f t="shared" si="10"/>
        <v>454905115.53000003</v>
      </c>
      <c r="U200" s="715" t="s">
        <v>823</v>
      </c>
      <c r="V200" s="709"/>
      <c r="W200" s="856"/>
      <c r="X200" s="322"/>
    </row>
    <row r="201" spans="1:24" s="831" customFormat="1" ht="28.75" customHeight="1">
      <c r="A201" s="965"/>
      <c r="B201" s="900"/>
      <c r="C201" s="453"/>
      <c r="D201" s="420"/>
      <c r="E201" s="965"/>
      <c r="F201" s="879"/>
      <c r="G201" s="420"/>
      <c r="H201" s="421"/>
      <c r="I201" s="924"/>
      <c r="J201" s="982"/>
      <c r="K201" s="965"/>
      <c r="L201" s="417"/>
      <c r="M201" s="418"/>
      <c r="N201" s="419"/>
      <c r="O201" s="417"/>
      <c r="P201" s="934"/>
      <c r="Q201" s="131"/>
      <c r="R201" s="711">
        <v>41197</v>
      </c>
      <c r="S201" s="678">
        <v>32496971.82</v>
      </c>
      <c r="T201" s="716">
        <f t="shared" si="10"/>
        <v>422408143.71000004</v>
      </c>
      <c r="U201" s="715" t="s">
        <v>831</v>
      </c>
      <c r="V201" s="709"/>
      <c r="W201" s="856"/>
      <c r="X201" s="322"/>
    </row>
    <row r="202" spans="1:24" s="831" customFormat="1" ht="28.75" customHeight="1">
      <c r="A202" s="965"/>
      <c r="B202" s="900"/>
      <c r="C202" s="453"/>
      <c r="D202" s="420"/>
      <c r="E202" s="965"/>
      <c r="F202" s="879"/>
      <c r="G202" s="420"/>
      <c r="H202" s="421"/>
      <c r="I202" s="924"/>
      <c r="J202" s="982"/>
      <c r="K202" s="965"/>
      <c r="L202" s="417"/>
      <c r="M202" s="418"/>
      <c r="N202" s="419"/>
      <c r="O202" s="417"/>
      <c r="P202" s="934"/>
      <c r="Q202" s="131"/>
      <c r="R202" s="711">
        <v>41228</v>
      </c>
      <c r="S202" s="678">
        <v>111539535.92</v>
      </c>
      <c r="T202" s="716">
        <f t="shared" si="10"/>
        <v>310868607.79000002</v>
      </c>
      <c r="U202" s="715" t="s">
        <v>831</v>
      </c>
      <c r="V202" s="709"/>
      <c r="W202" s="856"/>
      <c r="X202" s="322"/>
    </row>
    <row r="203" spans="1:24" s="831" customFormat="1" ht="28.75" customHeight="1">
      <c r="A203" s="965"/>
      <c r="B203" s="900"/>
      <c r="C203" s="453"/>
      <c r="D203" s="420"/>
      <c r="E203" s="965"/>
      <c r="F203" s="879"/>
      <c r="G203" s="420"/>
      <c r="H203" s="421"/>
      <c r="I203" s="924"/>
      <c r="J203" s="982"/>
      <c r="K203" s="965"/>
      <c r="L203" s="417"/>
      <c r="M203" s="418"/>
      <c r="N203" s="419"/>
      <c r="O203" s="417"/>
      <c r="P203" s="934"/>
      <c r="Q203" s="131"/>
      <c r="R203" s="711">
        <v>41257</v>
      </c>
      <c r="S203" s="678">
        <v>55540026.450000003</v>
      </c>
      <c r="T203" s="716">
        <f t="shared" si="10"/>
        <v>255328581.34000003</v>
      </c>
      <c r="U203" s="715" t="s">
        <v>823</v>
      </c>
      <c r="V203" s="709"/>
      <c r="W203" s="856"/>
      <c r="X203" s="322"/>
    </row>
    <row r="204" spans="1:24" s="831" customFormat="1" ht="28.75" customHeight="1">
      <c r="A204" s="965"/>
      <c r="B204" s="900"/>
      <c r="C204" s="453"/>
      <c r="D204" s="420"/>
      <c r="E204" s="965"/>
      <c r="F204" s="879"/>
      <c r="G204" s="420"/>
      <c r="H204" s="421"/>
      <c r="I204" s="924"/>
      <c r="J204" s="982"/>
      <c r="K204" s="965"/>
      <c r="L204" s="417"/>
      <c r="M204" s="418"/>
      <c r="N204" s="419"/>
      <c r="O204" s="417"/>
      <c r="P204" s="934"/>
      <c r="Q204" s="131"/>
      <c r="R204" s="711">
        <v>41289</v>
      </c>
      <c r="S204" s="678">
        <v>14849910.119999999</v>
      </c>
      <c r="T204" s="716">
        <f t="shared" si="10"/>
        <v>240478671.22000003</v>
      </c>
      <c r="U204" s="715" t="s">
        <v>823</v>
      </c>
      <c r="V204" s="709"/>
      <c r="W204" s="856"/>
      <c r="X204" s="322"/>
    </row>
    <row r="205" spans="1:24" s="831" customFormat="1" ht="28.75" customHeight="1">
      <c r="A205" s="965"/>
      <c r="B205" s="900"/>
      <c r="C205" s="453"/>
      <c r="D205" s="420"/>
      <c r="E205" s="965"/>
      <c r="F205" s="879"/>
      <c r="G205" s="420"/>
      <c r="H205" s="421"/>
      <c r="I205" s="924"/>
      <c r="J205" s="982"/>
      <c r="K205" s="965"/>
      <c r="L205" s="417"/>
      <c r="M205" s="418"/>
      <c r="N205" s="419"/>
      <c r="O205" s="417"/>
      <c r="P205" s="934"/>
      <c r="Q205" s="131"/>
      <c r="R205" s="711">
        <v>41376</v>
      </c>
      <c r="S205" s="678">
        <v>18268328.07</v>
      </c>
      <c r="T205" s="716">
        <f t="shared" si="10"/>
        <v>222210343.15000004</v>
      </c>
      <c r="U205" s="715" t="s">
        <v>823</v>
      </c>
      <c r="V205" s="709"/>
      <c r="W205" s="856"/>
      <c r="X205" s="322"/>
    </row>
    <row r="206" spans="1:24" s="831" customFormat="1" ht="28.75" customHeight="1">
      <c r="A206" s="965"/>
      <c r="B206" s="900"/>
      <c r="C206" s="453"/>
      <c r="D206" s="420"/>
      <c r="E206" s="965"/>
      <c r="F206" s="879"/>
      <c r="G206" s="420"/>
      <c r="H206" s="421"/>
      <c r="I206" s="924"/>
      <c r="J206" s="982"/>
      <c r="K206" s="965"/>
      <c r="L206" s="417"/>
      <c r="M206" s="418"/>
      <c r="N206" s="419"/>
      <c r="O206" s="417"/>
      <c r="P206" s="934"/>
      <c r="Q206" s="131"/>
      <c r="R206" s="711">
        <v>41408</v>
      </c>
      <c r="S206" s="678">
        <v>70605972.790000007</v>
      </c>
      <c r="T206" s="716">
        <f t="shared" si="10"/>
        <v>151604370.36000001</v>
      </c>
      <c r="U206" s="715" t="s">
        <v>823</v>
      </c>
      <c r="V206" s="709"/>
      <c r="W206" s="856"/>
      <c r="X206" s="322"/>
    </row>
    <row r="207" spans="1:24" s="831" customFormat="1" ht="28.75" customHeight="1">
      <c r="A207" s="965"/>
      <c r="B207" s="900"/>
      <c r="C207" s="453"/>
      <c r="D207" s="420"/>
      <c r="E207" s="965"/>
      <c r="F207" s="879"/>
      <c r="G207" s="420"/>
      <c r="H207" s="421"/>
      <c r="I207" s="924"/>
      <c r="J207" s="982"/>
      <c r="K207" s="965"/>
      <c r="L207" s="417"/>
      <c r="M207" s="418"/>
      <c r="N207" s="419"/>
      <c r="O207" s="417"/>
      <c r="P207" s="934"/>
      <c r="Q207" s="131"/>
      <c r="R207" s="711">
        <v>41422</v>
      </c>
      <c r="S207" s="678">
        <v>119769362.41</v>
      </c>
      <c r="T207" s="716">
        <f t="shared" si="10"/>
        <v>31835007.950000018</v>
      </c>
      <c r="U207" s="715" t="s">
        <v>823</v>
      </c>
      <c r="V207" s="709"/>
      <c r="W207" s="856"/>
      <c r="X207" s="322"/>
    </row>
    <row r="208" spans="1:24" s="831" customFormat="1" ht="28.75" customHeight="1">
      <c r="A208" s="965"/>
      <c r="B208" s="900"/>
      <c r="C208" s="453"/>
      <c r="D208" s="420"/>
      <c r="E208" s="965"/>
      <c r="F208" s="879"/>
      <c r="G208" s="420"/>
      <c r="H208" s="421"/>
      <c r="I208" s="924"/>
      <c r="J208" s="982"/>
      <c r="K208" s="965"/>
      <c r="L208" s="417"/>
      <c r="M208" s="418"/>
      <c r="N208" s="419"/>
      <c r="O208" s="417"/>
      <c r="P208" s="934"/>
      <c r="Q208" s="131"/>
      <c r="R208" s="1731">
        <v>41428</v>
      </c>
      <c r="S208" s="1733">
        <v>31835007.949999999</v>
      </c>
      <c r="T208" s="1756">
        <f t="shared" si="10"/>
        <v>0</v>
      </c>
      <c r="U208" s="1728" t="s">
        <v>823</v>
      </c>
      <c r="V208" s="637">
        <v>41428</v>
      </c>
      <c r="W208" s="444" t="s">
        <v>827</v>
      </c>
      <c r="X208" s="322">
        <v>46575749.990000002</v>
      </c>
    </row>
    <row r="209" spans="1:24" s="831" customFormat="1" ht="28.75" customHeight="1">
      <c r="A209" s="965"/>
      <c r="B209" s="900"/>
      <c r="C209" s="453"/>
      <c r="D209" s="420"/>
      <c r="E209" s="965"/>
      <c r="F209" s="879"/>
      <c r="G209" s="420"/>
      <c r="H209" s="421"/>
      <c r="I209" s="924"/>
      <c r="J209" s="982"/>
      <c r="K209" s="965"/>
      <c r="L209" s="417"/>
      <c r="M209" s="418"/>
      <c r="N209" s="419"/>
      <c r="O209" s="417"/>
      <c r="P209" s="934"/>
      <c r="Q209" s="131"/>
      <c r="R209" s="1740"/>
      <c r="S209" s="1741"/>
      <c r="T209" s="1757"/>
      <c r="U209" s="1729"/>
      <c r="V209" s="637">
        <v>41439</v>
      </c>
      <c r="W209" s="444" t="s">
        <v>827</v>
      </c>
      <c r="X209" s="322">
        <v>54999725</v>
      </c>
    </row>
    <row r="210" spans="1:24" s="831" customFormat="1" ht="28.75" customHeight="1">
      <c r="A210" s="965"/>
      <c r="B210" s="900"/>
      <c r="C210" s="453"/>
      <c r="D210" s="420"/>
      <c r="E210" s="965"/>
      <c r="F210" s="879"/>
      <c r="G210" s="420"/>
      <c r="H210" s="421"/>
      <c r="I210" s="924"/>
      <c r="J210" s="982"/>
      <c r="K210" s="965"/>
      <c r="L210" s="417"/>
      <c r="M210" s="418"/>
      <c r="N210" s="419"/>
      <c r="O210" s="417"/>
      <c r="P210" s="934"/>
      <c r="Q210" s="131"/>
      <c r="R210" s="1740"/>
      <c r="S210" s="1741"/>
      <c r="T210" s="1757"/>
      <c r="U210" s="1729"/>
      <c r="V210" s="637">
        <v>41449</v>
      </c>
      <c r="W210" s="444" t="s">
        <v>827</v>
      </c>
      <c r="X210" s="322">
        <v>27999859.99783726</v>
      </c>
    </row>
    <row r="211" spans="1:24" s="831" customFormat="1" ht="28.75" customHeight="1">
      <c r="A211" s="965"/>
      <c r="B211" s="900"/>
      <c r="C211" s="453"/>
      <c r="D211" s="420"/>
      <c r="E211" s="965"/>
      <c r="F211" s="879"/>
      <c r="G211" s="420"/>
      <c r="H211" s="421"/>
      <c r="I211" s="924"/>
      <c r="J211" s="982"/>
      <c r="K211" s="965"/>
      <c r="L211" s="417"/>
      <c r="M211" s="418"/>
      <c r="N211" s="419"/>
      <c r="O211" s="417"/>
      <c r="P211" s="934"/>
      <c r="Q211" s="131"/>
      <c r="R211" s="1740"/>
      <c r="S211" s="1741"/>
      <c r="T211" s="1757"/>
      <c r="U211" s="1729"/>
      <c r="V211" s="637">
        <v>41451</v>
      </c>
      <c r="W211" s="444" t="s">
        <v>827</v>
      </c>
      <c r="X211" s="322">
        <v>11749941.25</v>
      </c>
    </row>
    <row r="212" spans="1:24" s="831" customFormat="1" ht="28.75" customHeight="1">
      <c r="A212" s="965"/>
      <c r="B212" s="900"/>
      <c r="C212" s="453"/>
      <c r="D212" s="420"/>
      <c r="E212" s="965"/>
      <c r="F212" s="879"/>
      <c r="G212" s="420"/>
      <c r="H212" s="421"/>
      <c r="I212" s="924"/>
      <c r="J212" s="982"/>
      <c r="K212" s="965"/>
      <c r="L212" s="417"/>
      <c r="M212" s="418"/>
      <c r="N212" s="419"/>
      <c r="O212" s="417"/>
      <c r="P212" s="934"/>
      <c r="Q212" s="131"/>
      <c r="R212" s="1740"/>
      <c r="S212" s="1741"/>
      <c r="T212" s="1757"/>
      <c r="U212" s="1729"/>
      <c r="V212" s="637">
        <v>41464</v>
      </c>
      <c r="W212" s="444" t="s">
        <v>832</v>
      </c>
      <c r="X212" s="322">
        <v>40974795.119999997</v>
      </c>
    </row>
    <row r="213" spans="1:24" s="831" customFormat="1" ht="28.75" customHeight="1">
      <c r="A213" s="965"/>
      <c r="B213" s="900"/>
      <c r="C213" s="453"/>
      <c r="D213" s="420"/>
      <c r="E213" s="965"/>
      <c r="F213" s="879"/>
      <c r="G213" s="420"/>
      <c r="H213" s="421"/>
      <c r="I213" s="924"/>
      <c r="J213" s="982"/>
      <c r="K213" s="965"/>
      <c r="L213" s="417"/>
      <c r="M213" s="418"/>
      <c r="N213" s="419"/>
      <c r="O213" s="417"/>
      <c r="P213" s="934"/>
      <c r="Q213" s="131"/>
      <c r="R213" s="1732"/>
      <c r="S213" s="1356"/>
      <c r="T213" s="1758"/>
      <c r="U213" s="1730"/>
      <c r="V213" s="637">
        <v>41620</v>
      </c>
      <c r="W213" s="444" t="s">
        <v>834</v>
      </c>
      <c r="X213" s="322">
        <v>539008.5</v>
      </c>
    </row>
    <row r="214" spans="1:24" s="831" customFormat="1" ht="28.75" customHeight="1">
      <c r="A214" s="964">
        <v>2</v>
      </c>
      <c r="B214" s="899">
        <v>40165</v>
      </c>
      <c r="C214" s="714" t="s">
        <v>839</v>
      </c>
      <c r="D214" s="713" t="s">
        <v>607</v>
      </c>
      <c r="E214" s="964" t="s">
        <v>289</v>
      </c>
      <c r="F214" s="878" t="s">
        <v>466</v>
      </c>
      <c r="G214" s="713" t="s">
        <v>820</v>
      </c>
      <c r="H214" s="591">
        <v>2222222222.2199998</v>
      </c>
      <c r="I214" s="861" t="s">
        <v>468</v>
      </c>
      <c r="J214" s="981">
        <v>40259</v>
      </c>
      <c r="K214" s="964">
        <v>6</v>
      </c>
      <c r="L214" s="988">
        <v>2488875000</v>
      </c>
      <c r="M214" s="424">
        <v>40375</v>
      </c>
      <c r="N214" s="712"/>
      <c r="O214" s="425">
        <v>2321568200</v>
      </c>
      <c r="P214" s="907"/>
      <c r="Q214" s="447">
        <v>1111000000</v>
      </c>
      <c r="R214" s="711">
        <v>40739</v>
      </c>
      <c r="S214" s="678">
        <v>79000000</v>
      </c>
      <c r="T214" s="710">
        <f>Q214-S214</f>
        <v>1032000000</v>
      </c>
      <c r="U214" s="604" t="s">
        <v>820</v>
      </c>
      <c r="V214" s="709"/>
      <c r="W214" s="856"/>
      <c r="X214" s="322"/>
    </row>
    <row r="215" spans="1:24" s="831" customFormat="1" ht="28.75" customHeight="1">
      <c r="A215" s="965"/>
      <c r="B215" s="900"/>
      <c r="C215" s="453"/>
      <c r="D215" s="420"/>
      <c r="E215" s="965"/>
      <c r="F215" s="879"/>
      <c r="G215" s="420"/>
      <c r="H215" s="421"/>
      <c r="I215" s="924"/>
      <c r="J215" s="982"/>
      <c r="K215" s="965"/>
      <c r="L215" s="445"/>
      <c r="M215" s="418"/>
      <c r="N215" s="419"/>
      <c r="O215" s="417"/>
      <c r="P215" s="934"/>
      <c r="Q215" s="417"/>
      <c r="R215" s="711">
        <v>40982</v>
      </c>
      <c r="S215" s="678">
        <v>78775900.840000004</v>
      </c>
      <c r="T215" s="710">
        <f t="shared" ref="T215:T222" si="11">T214-S215</f>
        <v>953224099.15999997</v>
      </c>
      <c r="U215" s="604" t="s">
        <v>820</v>
      </c>
      <c r="V215" s="709"/>
      <c r="W215" s="856"/>
      <c r="X215" s="322"/>
    </row>
    <row r="216" spans="1:24" s="831" customFormat="1" ht="28.75" customHeight="1">
      <c r="A216" s="965"/>
      <c r="B216" s="900"/>
      <c r="C216" s="453"/>
      <c r="D216" s="420"/>
      <c r="E216" s="965"/>
      <c r="F216" s="879"/>
      <c r="G216" s="420"/>
      <c r="H216" s="421"/>
      <c r="I216" s="924"/>
      <c r="J216" s="982"/>
      <c r="K216" s="965"/>
      <c r="L216" s="445"/>
      <c r="M216" s="418"/>
      <c r="N216" s="419"/>
      <c r="O216" s="417"/>
      <c r="P216" s="934"/>
      <c r="Q216" s="417"/>
      <c r="R216" s="440">
        <v>41169</v>
      </c>
      <c r="S216" s="322">
        <v>44224143.5</v>
      </c>
      <c r="T216" s="450">
        <f t="shared" si="11"/>
        <v>908999955.65999997</v>
      </c>
      <c r="U216" s="455" t="s">
        <v>820</v>
      </c>
      <c r="V216" s="456"/>
      <c r="W216" s="392"/>
      <c r="X216" s="322"/>
    </row>
    <row r="217" spans="1:24" s="831" customFormat="1" ht="28.75" customHeight="1">
      <c r="A217" s="965"/>
      <c r="B217" s="900"/>
      <c r="C217" s="453"/>
      <c r="D217" s="420"/>
      <c r="E217" s="965"/>
      <c r="F217" s="879"/>
      <c r="G217" s="420"/>
      <c r="H217" s="421"/>
      <c r="I217" s="924"/>
      <c r="J217" s="982"/>
      <c r="K217" s="965"/>
      <c r="L217" s="445"/>
      <c r="M217" s="418"/>
      <c r="N217" s="419"/>
      <c r="O217" s="417"/>
      <c r="P217" s="934"/>
      <c r="Q217" s="131"/>
      <c r="R217" s="457">
        <v>41197</v>
      </c>
      <c r="S217" s="458">
        <v>64994268.609999999</v>
      </c>
      <c r="T217" s="459">
        <f t="shared" si="11"/>
        <v>844005687.04999995</v>
      </c>
      <c r="U217" s="460" t="s">
        <v>820</v>
      </c>
      <c r="V217" s="436"/>
      <c r="W217" s="461"/>
      <c r="X217" s="322"/>
    </row>
    <row r="218" spans="1:24" s="831" customFormat="1" ht="28.75" customHeight="1">
      <c r="A218" s="965"/>
      <c r="B218" s="900"/>
      <c r="C218" s="453"/>
      <c r="D218" s="420"/>
      <c r="E218" s="965"/>
      <c r="F218" s="879"/>
      <c r="G218" s="420"/>
      <c r="H218" s="421"/>
      <c r="I218" s="924"/>
      <c r="J218" s="982"/>
      <c r="K218" s="965"/>
      <c r="L218" s="445"/>
      <c r="M218" s="418"/>
      <c r="N218" s="419"/>
      <c r="O218" s="417"/>
      <c r="P218" s="934"/>
      <c r="Q218" s="417"/>
      <c r="R218" s="462">
        <v>41228</v>
      </c>
      <c r="S218" s="463">
        <v>223080187.22999999</v>
      </c>
      <c r="T218" s="459">
        <f t="shared" si="11"/>
        <v>620925499.81999993</v>
      </c>
      <c r="U218" s="460" t="s">
        <v>820</v>
      </c>
      <c r="V218" s="397"/>
      <c r="W218" s="706"/>
      <c r="X218" s="322"/>
    </row>
    <row r="219" spans="1:24" s="831" customFormat="1" ht="28.75" customHeight="1">
      <c r="A219" s="965"/>
      <c r="B219" s="900"/>
      <c r="C219" s="453"/>
      <c r="D219" s="420"/>
      <c r="E219" s="965"/>
      <c r="F219" s="879"/>
      <c r="G219" s="420"/>
      <c r="H219" s="934"/>
      <c r="I219" s="422"/>
      <c r="J219" s="982"/>
      <c r="K219" s="965"/>
      <c r="L219" s="445"/>
      <c r="M219" s="418"/>
      <c r="N219" s="934"/>
      <c r="O219" s="445"/>
      <c r="P219" s="464"/>
      <c r="Q219" s="445"/>
      <c r="R219" s="399">
        <v>41257</v>
      </c>
      <c r="S219" s="463">
        <v>111080608.3</v>
      </c>
      <c r="T219" s="459">
        <f t="shared" si="11"/>
        <v>509844891.51999992</v>
      </c>
      <c r="U219" s="460" t="s">
        <v>820</v>
      </c>
      <c r="V219" s="397"/>
      <c r="W219" s="706"/>
      <c r="X219" s="322"/>
    </row>
    <row r="220" spans="1:24" s="831" customFormat="1" ht="28.75" customHeight="1">
      <c r="A220" s="965"/>
      <c r="B220" s="900"/>
      <c r="C220" s="453"/>
      <c r="D220" s="420"/>
      <c r="E220" s="965"/>
      <c r="F220" s="879"/>
      <c r="G220" s="420"/>
      <c r="H220" s="934"/>
      <c r="I220" s="924"/>
      <c r="J220" s="982"/>
      <c r="K220" s="965"/>
      <c r="L220" s="445"/>
      <c r="M220" s="418"/>
      <c r="N220" s="934"/>
      <c r="O220" s="445"/>
      <c r="P220" s="419"/>
      <c r="Q220" s="445"/>
      <c r="R220" s="704">
        <v>41289</v>
      </c>
      <c r="S220" s="708">
        <v>89099906.219999999</v>
      </c>
      <c r="T220" s="459">
        <f t="shared" si="11"/>
        <v>420744985.29999995</v>
      </c>
      <c r="U220" s="460" t="s">
        <v>820</v>
      </c>
      <c r="V220" s="707"/>
      <c r="W220" s="706"/>
      <c r="X220" s="322"/>
    </row>
    <row r="221" spans="1:24" s="831" customFormat="1" ht="28.75" customHeight="1">
      <c r="A221" s="965"/>
      <c r="B221" s="900"/>
      <c r="C221" s="453"/>
      <c r="D221" s="420"/>
      <c r="E221" s="965"/>
      <c r="F221" s="879"/>
      <c r="G221" s="420"/>
      <c r="H221" s="934"/>
      <c r="I221" s="422"/>
      <c r="J221" s="968"/>
      <c r="K221" s="965"/>
      <c r="L221" s="445"/>
      <c r="M221" s="465"/>
      <c r="N221" s="934"/>
      <c r="O221" s="445"/>
      <c r="P221" s="419"/>
      <c r="Q221" s="445"/>
      <c r="R221" s="704">
        <v>41376</v>
      </c>
      <c r="S221" s="708">
        <v>109610516.45</v>
      </c>
      <c r="T221" s="459">
        <f t="shared" si="11"/>
        <v>311134468.84999996</v>
      </c>
      <c r="U221" s="460" t="s">
        <v>820</v>
      </c>
      <c r="V221" s="707"/>
      <c r="W221" s="706"/>
      <c r="X221" s="466"/>
    </row>
    <row r="222" spans="1:24" s="831" customFormat="1" ht="28.75" customHeight="1">
      <c r="A222" s="965"/>
      <c r="B222" s="900"/>
      <c r="C222" s="453"/>
      <c r="D222" s="420"/>
      <c r="E222" s="965"/>
      <c r="F222" s="879"/>
      <c r="G222" s="420"/>
      <c r="H222" s="934"/>
      <c r="I222" s="422"/>
      <c r="J222" s="968"/>
      <c r="K222" s="965"/>
      <c r="L222" s="445"/>
      <c r="M222" s="465"/>
      <c r="N222" s="934"/>
      <c r="O222" s="445"/>
      <c r="P222" s="419"/>
      <c r="Q222" s="445"/>
      <c r="R222" s="1731">
        <v>41408</v>
      </c>
      <c r="S222" s="1733">
        <v>311134468.85000002</v>
      </c>
      <c r="T222" s="1725">
        <f t="shared" si="11"/>
        <v>0</v>
      </c>
      <c r="U222" s="1750" t="s">
        <v>821</v>
      </c>
      <c r="V222" s="705">
        <v>41422</v>
      </c>
      <c r="W222" s="855" t="s">
        <v>827</v>
      </c>
      <c r="X222" s="702">
        <v>444393.06</v>
      </c>
    </row>
    <row r="223" spans="1:24" s="831" customFormat="1" ht="28.75" customHeight="1">
      <c r="A223" s="965"/>
      <c r="B223" s="900"/>
      <c r="C223" s="453"/>
      <c r="D223" s="420"/>
      <c r="E223" s="965"/>
      <c r="F223" s="879"/>
      <c r="G223" s="420"/>
      <c r="H223" s="934"/>
      <c r="I223" s="422"/>
      <c r="J223" s="968"/>
      <c r="K223" s="965"/>
      <c r="L223" s="445"/>
      <c r="M223" s="465"/>
      <c r="N223" s="934"/>
      <c r="O223" s="445"/>
      <c r="P223" s="419"/>
      <c r="Q223" s="445"/>
      <c r="R223" s="1740"/>
      <c r="S223" s="1741"/>
      <c r="T223" s="1726"/>
      <c r="U223" s="1751"/>
      <c r="V223" s="704">
        <v>41428</v>
      </c>
      <c r="W223" s="703" t="s">
        <v>827</v>
      </c>
      <c r="X223" s="702">
        <v>1960288.55</v>
      </c>
    </row>
    <row r="224" spans="1:24" s="831" customFormat="1" ht="28.75" customHeight="1">
      <c r="A224" s="965"/>
      <c r="B224" s="900"/>
      <c r="C224" s="453"/>
      <c r="D224" s="420"/>
      <c r="E224" s="965"/>
      <c r="F224" s="879"/>
      <c r="G224" s="420"/>
      <c r="H224" s="934"/>
      <c r="I224" s="422"/>
      <c r="J224" s="968"/>
      <c r="K224" s="965"/>
      <c r="L224" s="445"/>
      <c r="M224" s="465"/>
      <c r="N224" s="934"/>
      <c r="O224" s="445"/>
      <c r="P224" s="419"/>
      <c r="Q224" s="445"/>
      <c r="R224" s="1740"/>
      <c r="S224" s="1741"/>
      <c r="T224" s="1726"/>
      <c r="U224" s="1751"/>
      <c r="V224" s="637">
        <v>41439</v>
      </c>
      <c r="W224" s="855" t="s">
        <v>827</v>
      </c>
      <c r="X224" s="702">
        <v>1375006.88</v>
      </c>
    </row>
    <row r="225" spans="1:25" s="831" customFormat="1" ht="20.5">
      <c r="A225" s="965"/>
      <c r="B225" s="900"/>
      <c r="C225" s="453"/>
      <c r="D225" s="420"/>
      <c r="E225" s="965"/>
      <c r="F225" s="879"/>
      <c r="G225" s="420"/>
      <c r="H225" s="934"/>
      <c r="I225" s="422"/>
      <c r="J225" s="968"/>
      <c r="K225" s="965"/>
      <c r="L225" s="445"/>
      <c r="M225" s="465"/>
      <c r="N225" s="934"/>
      <c r="O225" s="445"/>
      <c r="P225" s="419"/>
      <c r="Q225" s="445"/>
      <c r="R225" s="1740"/>
      <c r="S225" s="1741"/>
      <c r="T225" s="1726"/>
      <c r="U225" s="1751"/>
      <c r="V225" s="637">
        <v>41449</v>
      </c>
      <c r="W225" s="855" t="s">
        <v>827</v>
      </c>
      <c r="X225" s="702">
        <v>700003.5000540684</v>
      </c>
    </row>
    <row r="226" spans="1:25" s="831" customFormat="1" ht="20.5">
      <c r="A226" s="965"/>
      <c r="B226" s="900"/>
      <c r="C226" s="453"/>
      <c r="D226" s="420"/>
      <c r="E226" s="965"/>
      <c r="F226" s="879"/>
      <c r="G226" s="420"/>
      <c r="H226" s="934"/>
      <c r="I226" s="422"/>
      <c r="J226" s="968"/>
      <c r="K226" s="965"/>
      <c r="L226" s="445"/>
      <c r="M226" s="465"/>
      <c r="N226" s="934"/>
      <c r="O226" s="445"/>
      <c r="P226" s="419"/>
      <c r="Q226" s="445"/>
      <c r="R226" s="1740"/>
      <c r="S226" s="1741"/>
      <c r="T226" s="1726"/>
      <c r="U226" s="1751"/>
      <c r="V226" s="637">
        <v>41451</v>
      </c>
      <c r="W226" s="855" t="s">
        <v>827</v>
      </c>
      <c r="X226" s="702">
        <v>293751.46999999997</v>
      </c>
    </row>
    <row r="227" spans="1:25" s="831" customFormat="1" ht="14">
      <c r="A227" s="965"/>
      <c r="B227" s="900"/>
      <c r="C227" s="453"/>
      <c r="D227" s="420"/>
      <c r="E227" s="965"/>
      <c r="F227" s="879"/>
      <c r="G227" s="420"/>
      <c r="H227" s="934"/>
      <c r="I227" s="422"/>
      <c r="J227" s="968"/>
      <c r="K227" s="965"/>
      <c r="L227" s="445"/>
      <c r="M227" s="465"/>
      <c r="N227" s="934"/>
      <c r="O227" s="445"/>
      <c r="P227" s="419"/>
      <c r="Q227" s="445"/>
      <c r="R227" s="1740"/>
      <c r="S227" s="1741"/>
      <c r="T227" s="1726"/>
      <c r="U227" s="1751"/>
      <c r="V227" s="637">
        <v>41464</v>
      </c>
      <c r="W227" s="855" t="s">
        <v>832</v>
      </c>
      <c r="X227" s="702">
        <v>1024380.12</v>
      </c>
    </row>
    <row r="228" spans="1:25" s="831" customFormat="1" ht="21" thickBot="1">
      <c r="A228" s="966"/>
      <c r="B228" s="979"/>
      <c r="C228" s="467"/>
      <c r="D228" s="468"/>
      <c r="E228" s="966"/>
      <c r="F228" s="977"/>
      <c r="G228" s="468"/>
      <c r="H228" s="122"/>
      <c r="I228" s="974"/>
      <c r="J228" s="969"/>
      <c r="K228" s="966"/>
      <c r="L228" s="469"/>
      <c r="M228" s="470"/>
      <c r="N228" s="122"/>
      <c r="O228" s="469"/>
      <c r="P228" s="471"/>
      <c r="Q228" s="469"/>
      <c r="R228" s="1769"/>
      <c r="S228" s="1770"/>
      <c r="T228" s="1771"/>
      <c r="U228" s="1772"/>
      <c r="V228" s="472">
        <v>41620</v>
      </c>
      <c r="W228" s="701" t="s">
        <v>834</v>
      </c>
      <c r="X228" s="473">
        <v>13475.35</v>
      </c>
    </row>
    <row r="229" spans="1:25" s="831" customFormat="1" ht="14">
      <c r="A229" s="762"/>
      <c r="B229" s="762"/>
      <c r="C229" s="762"/>
      <c r="D229" s="762"/>
      <c r="E229" s="762"/>
      <c r="F229" s="765"/>
      <c r="G229" s="762"/>
      <c r="H229" s="763"/>
      <c r="I229" s="764"/>
      <c r="J229" s="764"/>
      <c r="K229" s="764"/>
      <c r="L229" s="763"/>
      <c r="M229" s="763"/>
      <c r="N229" s="763"/>
      <c r="O229" s="763"/>
      <c r="P229" s="763"/>
      <c r="Q229" s="763"/>
      <c r="R229" s="762"/>
      <c r="S229" s="763"/>
      <c r="T229" s="762"/>
      <c r="U229" s="762"/>
      <c r="V229" s="762"/>
      <c r="W229" s="762"/>
      <c r="X229" s="762"/>
    </row>
    <row r="230" spans="1:25" ht="16.5" thickBot="1">
      <c r="A230" s="937"/>
      <c r="B230" s="937"/>
      <c r="C230" s="937"/>
      <c r="D230" s="937"/>
      <c r="E230" s="937"/>
      <c r="F230" s="1178" t="s">
        <v>840</v>
      </c>
      <c r="G230" s="1178"/>
      <c r="H230" s="474">
        <f>SUM(H6:H221)</f>
        <v>29999999999.640007</v>
      </c>
      <c r="I230" s="41"/>
      <c r="J230" s="1178" t="s">
        <v>841</v>
      </c>
      <c r="K230" s="1178"/>
      <c r="L230" s="1178"/>
      <c r="M230" s="1178"/>
      <c r="N230" s="1178"/>
      <c r="O230" s="474">
        <f>SUM(O6:O223)</f>
        <v>21856403573.580002</v>
      </c>
      <c r="P230" s="344"/>
      <c r="Q230" s="344"/>
      <c r="R230" s="937"/>
      <c r="S230" s="937"/>
      <c r="T230" s="937"/>
      <c r="U230" s="937"/>
      <c r="V230" s="1178" t="s">
        <v>842</v>
      </c>
      <c r="W230" s="1178"/>
      <c r="X230" s="474">
        <f>SUM(X6:X228)</f>
        <v>2646077951.8259821</v>
      </c>
      <c r="Y230" s="757"/>
    </row>
    <row r="231" spans="1:25" ht="14.25" customHeight="1" thickTop="1">
      <c r="A231" s="937"/>
      <c r="B231" s="937"/>
      <c r="C231" s="937"/>
      <c r="D231" s="937"/>
      <c r="E231" s="937"/>
      <c r="F231" s="143"/>
      <c r="G231" s="937"/>
      <c r="H231" s="174"/>
      <c r="I231" s="41"/>
      <c r="J231" s="41"/>
      <c r="K231" s="41"/>
      <c r="L231" s="937"/>
      <c r="M231" s="761"/>
      <c r="N231" s="761"/>
      <c r="O231" s="761"/>
      <c r="P231" s="761"/>
      <c r="Q231" s="937"/>
      <c r="R231" s="937"/>
      <c r="S231" s="937"/>
      <c r="T231" s="937"/>
      <c r="U231" s="937"/>
      <c r="V231" s="937"/>
      <c r="W231" s="937"/>
      <c r="X231" s="937"/>
    </row>
    <row r="232" spans="1:25" ht="14.5" thickBot="1">
      <c r="A232" s="937"/>
      <c r="B232" s="937"/>
      <c r="C232" s="937"/>
      <c r="D232" s="937"/>
      <c r="E232" s="937"/>
      <c r="F232" s="143"/>
      <c r="G232" s="937"/>
      <c r="H232" s="174"/>
      <c r="I232" s="41"/>
      <c r="J232" s="41"/>
      <c r="K232" s="41"/>
      <c r="L232" s="937"/>
      <c r="M232" s="761"/>
      <c r="N232" s="761"/>
      <c r="O232" s="761"/>
      <c r="P232" s="144"/>
      <c r="Q232" s="144"/>
      <c r="R232" s="144" t="s">
        <v>663</v>
      </c>
      <c r="S232" s="474">
        <f>SUM(S6:S223)</f>
        <v>18625147938.060001</v>
      </c>
      <c r="T232" s="344"/>
      <c r="U232" s="937"/>
      <c r="V232" s="937"/>
      <c r="W232" s="937"/>
      <c r="X232" s="937"/>
    </row>
    <row r="233" spans="1:25" ht="14.5" thickTop="1">
      <c r="A233" s="937"/>
      <c r="B233" s="937"/>
      <c r="C233" s="937"/>
      <c r="D233" s="937"/>
      <c r="E233" s="937"/>
      <c r="F233" s="143"/>
      <c r="G233" s="937"/>
      <c r="H233" s="174"/>
      <c r="I233" s="41"/>
      <c r="J233" s="41"/>
      <c r="K233" s="41"/>
      <c r="L233" s="937"/>
      <c r="M233" s="761"/>
      <c r="N233" s="761"/>
      <c r="O233" s="761"/>
      <c r="P233" s="761"/>
      <c r="Q233" s="761"/>
      <c r="R233" s="761"/>
      <c r="S233" s="761"/>
      <c r="T233" s="937"/>
      <c r="U233" s="937"/>
      <c r="V233" s="937"/>
      <c r="W233" s="937"/>
      <c r="X233" s="937"/>
    </row>
    <row r="234" spans="1:25" ht="13.75" customHeight="1">
      <c r="A234" s="1768" t="s">
        <v>843</v>
      </c>
      <c r="B234" s="1768"/>
      <c r="C234" s="1768"/>
      <c r="D234" s="1768"/>
      <c r="E234" s="1768"/>
      <c r="F234" s="1768"/>
      <c r="G234" s="1768"/>
      <c r="H234" s="1768"/>
      <c r="I234" s="1768"/>
      <c r="J234" s="1768"/>
      <c r="K234" s="1768"/>
      <c r="L234" s="1768"/>
      <c r="M234" s="1768"/>
      <c r="N234" s="1768"/>
      <c r="O234" s="1768"/>
      <c r="P234" s="1768"/>
      <c r="Q234" s="1768"/>
      <c r="R234" s="1768"/>
      <c r="S234" s="1768"/>
      <c r="T234" s="1768"/>
      <c r="U234" s="1768"/>
      <c r="V234" s="986"/>
      <c r="W234" s="986"/>
      <c r="X234" s="986"/>
    </row>
    <row r="235" spans="1:25" ht="12.75" customHeight="1">
      <c r="A235" s="1765" t="s">
        <v>844</v>
      </c>
      <c r="B235" s="1765"/>
      <c r="C235" s="1765"/>
      <c r="D235" s="1765"/>
      <c r="E235" s="1765"/>
      <c r="F235" s="1765"/>
      <c r="G235" s="1765"/>
      <c r="H235" s="1765"/>
      <c r="I235" s="1765"/>
      <c r="J235" s="1765"/>
      <c r="K235" s="1765"/>
      <c r="L235" s="1765"/>
      <c r="M235" s="1765"/>
      <c r="N235" s="1765"/>
      <c r="O235" s="1765"/>
      <c r="P235" s="1765"/>
      <c r="Q235" s="1765"/>
      <c r="R235" s="1765"/>
      <c r="S235" s="1765"/>
      <c r="T235" s="1765"/>
      <c r="U235" s="1765"/>
      <c r="V235" s="980"/>
      <c r="W235" s="980"/>
      <c r="X235" s="963"/>
    </row>
    <row r="236" spans="1:25" ht="18" customHeight="1">
      <c r="A236" s="1766" t="s">
        <v>845</v>
      </c>
      <c r="B236" s="1766"/>
      <c r="C236" s="1766"/>
      <c r="D236" s="1766"/>
      <c r="E236" s="1766"/>
      <c r="F236" s="1766"/>
      <c r="G236" s="1766"/>
      <c r="H236" s="1766"/>
      <c r="I236" s="1766"/>
      <c r="J236" s="1766"/>
      <c r="K236" s="1766"/>
      <c r="L236" s="1766"/>
      <c r="M236" s="1766"/>
      <c r="N236" s="1766"/>
      <c r="O236" s="1766"/>
      <c r="P236" s="1766"/>
      <c r="Q236" s="1766"/>
      <c r="R236" s="1766"/>
      <c r="S236" s="1766"/>
      <c r="T236" s="1766"/>
      <c r="U236" s="1766"/>
      <c r="V236" s="963"/>
      <c r="W236" s="963"/>
      <c r="X236" s="963"/>
    </row>
    <row r="237" spans="1:25" ht="14.25" customHeight="1">
      <c r="A237" s="1766" t="s">
        <v>846</v>
      </c>
      <c r="B237" s="1766"/>
      <c r="C237" s="1766"/>
      <c r="D237" s="1766"/>
      <c r="E237" s="1766"/>
      <c r="F237" s="1766"/>
      <c r="G237" s="1766"/>
      <c r="H237" s="1766"/>
      <c r="I237" s="1766"/>
      <c r="J237" s="1766"/>
      <c r="K237" s="1766"/>
      <c r="L237" s="1766"/>
      <c r="M237" s="1766"/>
      <c r="N237" s="1766"/>
      <c r="O237" s="1766"/>
      <c r="P237" s="1766"/>
      <c r="Q237" s="1766"/>
      <c r="R237" s="1766"/>
      <c r="S237" s="1766"/>
      <c r="T237" s="1766"/>
      <c r="U237" s="1766"/>
      <c r="V237" s="963"/>
      <c r="W237" s="963"/>
      <c r="X237" s="963"/>
    </row>
    <row r="238" spans="1:25" ht="14.25" customHeight="1">
      <c r="A238" s="1767" t="s">
        <v>847</v>
      </c>
      <c r="B238" s="1767"/>
      <c r="C238" s="1767"/>
      <c r="D238" s="1767"/>
      <c r="E238" s="1767"/>
      <c r="F238" s="1767"/>
      <c r="G238" s="1767"/>
      <c r="H238" s="1767"/>
      <c r="I238" s="1767"/>
      <c r="J238" s="1767"/>
      <c r="K238" s="1767"/>
      <c r="L238" s="1767"/>
      <c r="M238" s="1767"/>
      <c r="N238" s="1767"/>
      <c r="O238" s="1767"/>
      <c r="P238" s="1767"/>
      <c r="Q238" s="1767"/>
      <c r="R238" s="1767"/>
      <c r="S238" s="1767"/>
      <c r="T238" s="1767"/>
      <c r="U238" s="1767"/>
      <c r="V238" s="1767"/>
      <c r="W238" s="1767"/>
      <c r="X238" s="1767"/>
    </row>
    <row r="239" spans="1:25" ht="14.25" customHeight="1">
      <c r="A239" s="1765" t="s">
        <v>848</v>
      </c>
      <c r="B239" s="1765"/>
      <c r="C239" s="1765"/>
      <c r="D239" s="1765"/>
      <c r="E239" s="1765"/>
      <c r="F239" s="1765"/>
      <c r="G239" s="1765"/>
      <c r="H239" s="1765"/>
      <c r="I239" s="1765"/>
      <c r="J239" s="1765"/>
      <c r="K239" s="1765"/>
      <c r="L239" s="1765"/>
      <c r="M239" s="1765"/>
      <c r="N239" s="1765"/>
      <c r="O239" s="1765"/>
      <c r="P239" s="1765"/>
      <c r="Q239" s="1765"/>
      <c r="R239" s="1765"/>
      <c r="S239" s="1765"/>
      <c r="T239" s="1765"/>
      <c r="U239" s="1765"/>
      <c r="V239" s="1765"/>
      <c r="W239" s="1765"/>
      <c r="X239" s="1765"/>
    </row>
    <row r="240" spans="1:25" ht="14.25" customHeight="1">
      <c r="A240" s="1765"/>
      <c r="B240" s="1765"/>
      <c r="C240" s="1765"/>
      <c r="D240" s="1765"/>
      <c r="E240" s="1765"/>
      <c r="F240" s="1765"/>
      <c r="G240" s="1765"/>
      <c r="H240" s="1765"/>
      <c r="I240" s="1765"/>
      <c r="J240" s="1765"/>
      <c r="K240" s="1765"/>
      <c r="L240" s="1765"/>
      <c r="M240" s="1765"/>
      <c r="N240" s="1765"/>
      <c r="O240" s="1765"/>
      <c r="P240" s="1765"/>
      <c r="Q240" s="1765"/>
      <c r="R240" s="1765"/>
      <c r="S240" s="1765"/>
      <c r="T240" s="1765"/>
      <c r="U240" s="1765"/>
      <c r="V240" s="1765"/>
      <c r="W240" s="1765"/>
      <c r="X240" s="1765"/>
    </row>
    <row r="241" spans="1:24" ht="14.25" customHeight="1">
      <c r="A241" s="1765" t="s">
        <v>849</v>
      </c>
      <c r="B241" s="1765"/>
      <c r="C241" s="1765"/>
      <c r="D241" s="1765"/>
      <c r="E241" s="1765"/>
      <c r="F241" s="1765"/>
      <c r="G241" s="1765"/>
      <c r="H241" s="1765"/>
      <c r="I241" s="1765"/>
      <c r="J241" s="1765"/>
      <c r="K241" s="1765"/>
      <c r="L241" s="1765"/>
      <c r="M241" s="1765"/>
      <c r="N241" s="1765"/>
      <c r="O241" s="1765"/>
      <c r="P241" s="1765"/>
      <c r="Q241" s="1765"/>
      <c r="R241" s="1765"/>
      <c r="S241" s="1765"/>
      <c r="T241" s="1765"/>
      <c r="U241" s="1765"/>
      <c r="V241" s="1765"/>
      <c r="W241" s="1765"/>
      <c r="X241" s="1765"/>
    </row>
    <row r="242" spans="1:24" ht="14.25" customHeight="1">
      <c r="A242" s="1765" t="s">
        <v>850</v>
      </c>
      <c r="B242" s="1765"/>
      <c r="C242" s="1765"/>
      <c r="D242" s="1765"/>
      <c r="E242" s="1765"/>
      <c r="F242" s="1765"/>
      <c r="G242" s="1765"/>
      <c r="H242" s="1765"/>
      <c r="I242" s="1765"/>
      <c r="J242" s="1765"/>
      <c r="K242" s="1765"/>
      <c r="L242" s="1765"/>
      <c r="M242" s="1765"/>
      <c r="N242" s="1765"/>
      <c r="O242" s="1765"/>
      <c r="P242" s="1765"/>
      <c r="Q242" s="1765"/>
      <c r="R242" s="1765"/>
      <c r="S242" s="1765"/>
      <c r="T242" s="1765"/>
      <c r="U242" s="1765"/>
      <c r="V242" s="1765"/>
      <c r="W242" s="1765"/>
      <c r="X242" s="1765"/>
    </row>
    <row r="243" spans="1:24" ht="14.25" customHeight="1">
      <c r="A243" s="1765" t="s">
        <v>851</v>
      </c>
      <c r="B243" s="1765"/>
      <c r="C243" s="1765"/>
      <c r="D243" s="1765"/>
      <c r="E243" s="1765"/>
      <c r="F243" s="1765"/>
      <c r="G243" s="1765"/>
      <c r="H243" s="1765"/>
      <c r="I243" s="1765"/>
      <c r="J243" s="1765"/>
      <c r="K243" s="1765"/>
      <c r="L243" s="1765"/>
      <c r="M243" s="1765"/>
      <c r="N243" s="1765"/>
      <c r="O243" s="1765"/>
      <c r="P243" s="1765"/>
      <c r="Q243" s="1765"/>
      <c r="R243" s="1765"/>
      <c r="S243" s="1765"/>
      <c r="T243" s="1765"/>
      <c r="U243" s="1765"/>
      <c r="V243" s="1765"/>
      <c r="W243" s="1765"/>
      <c r="X243" s="1765"/>
    </row>
    <row r="244" spans="1:24" ht="14.25" customHeight="1">
      <c r="A244" s="1765" t="s">
        <v>852</v>
      </c>
      <c r="B244" s="1765"/>
      <c r="C244" s="1765"/>
      <c r="D244" s="1765"/>
      <c r="E244" s="1765"/>
      <c r="F244" s="1765"/>
      <c r="G244" s="1765"/>
      <c r="H244" s="1765"/>
      <c r="I244" s="1765"/>
      <c r="J244" s="1765"/>
      <c r="K244" s="1765"/>
      <c r="L244" s="1765"/>
      <c r="M244" s="1765"/>
      <c r="N244" s="1765"/>
      <c r="O244" s="1765"/>
      <c r="P244" s="1765"/>
      <c r="Q244" s="1765"/>
      <c r="R244" s="1765"/>
      <c r="S244" s="1765"/>
      <c r="T244" s="1765"/>
      <c r="U244" s="1765"/>
      <c r="V244" s="1765"/>
      <c r="W244" s="1765"/>
      <c r="X244" s="1765"/>
    </row>
    <row r="245" spans="1:24" ht="14.25" customHeight="1">
      <c r="A245" s="1765" t="s">
        <v>853</v>
      </c>
      <c r="B245" s="1765"/>
      <c r="C245" s="1765"/>
      <c r="D245" s="1765"/>
      <c r="E245" s="1765"/>
      <c r="F245" s="1765"/>
      <c r="G245" s="1765"/>
      <c r="H245" s="1765"/>
      <c r="I245" s="1765"/>
      <c r="J245" s="1765"/>
      <c r="K245" s="1765"/>
      <c r="L245" s="1765"/>
      <c r="M245" s="1765"/>
      <c r="N245" s="1765"/>
      <c r="O245" s="1765"/>
      <c r="P245" s="1765"/>
      <c r="Q245" s="1765"/>
      <c r="R245" s="1765"/>
      <c r="S245" s="1765"/>
      <c r="T245" s="1765"/>
      <c r="U245" s="1765"/>
      <c r="V245" s="1765"/>
      <c r="W245" s="1765"/>
      <c r="X245" s="1765"/>
    </row>
    <row r="246" spans="1:24" ht="14.25" customHeight="1">
      <c r="A246" s="1765" t="s">
        <v>854</v>
      </c>
      <c r="B246" s="1765"/>
      <c r="C246" s="1765"/>
      <c r="D246" s="1765"/>
      <c r="E246" s="1765"/>
      <c r="F246" s="1765"/>
      <c r="G246" s="1765"/>
      <c r="H246" s="1765"/>
      <c r="I246" s="1765"/>
      <c r="J246" s="1765"/>
      <c r="K246" s="1765"/>
      <c r="L246" s="1765"/>
      <c r="M246" s="1765"/>
      <c r="N246" s="1765"/>
      <c r="O246" s="1765"/>
      <c r="P246" s="1765"/>
      <c r="Q246" s="1765"/>
      <c r="R246" s="1765"/>
      <c r="S246" s="1765"/>
      <c r="T246" s="1765"/>
      <c r="U246" s="1765"/>
      <c r="V246" s="1765"/>
      <c r="W246" s="1765"/>
      <c r="X246" s="1765"/>
    </row>
    <row r="247" spans="1:24" ht="14">
      <c r="A247" s="1765" t="s">
        <v>855</v>
      </c>
      <c r="B247" s="1765"/>
      <c r="C247" s="1765"/>
      <c r="D247" s="1765"/>
      <c r="E247" s="1765"/>
      <c r="F247" s="1765"/>
      <c r="G247" s="1765"/>
      <c r="H247" s="1765"/>
      <c r="I247" s="1765"/>
      <c r="J247" s="1765"/>
      <c r="K247" s="1765"/>
      <c r="L247" s="1765"/>
      <c r="M247" s="1765"/>
      <c r="N247" s="1765"/>
      <c r="O247" s="1765"/>
      <c r="P247" s="1765"/>
      <c r="Q247" s="1765"/>
      <c r="R247" s="1765"/>
      <c r="S247" s="1765"/>
      <c r="T247" s="1765"/>
      <c r="U247" s="1765"/>
      <c r="V247" s="1765"/>
      <c r="W247" s="1765"/>
      <c r="X247" s="1765"/>
    </row>
    <row r="248" spans="1:24" ht="14">
      <c r="A248" s="1765" t="s">
        <v>856</v>
      </c>
      <c r="B248" s="1765"/>
      <c r="C248" s="1765"/>
      <c r="D248" s="1765"/>
      <c r="E248" s="1765"/>
      <c r="F248" s="1765"/>
      <c r="G248" s="1765"/>
      <c r="H248" s="1765"/>
      <c r="I248" s="1765"/>
      <c r="J248" s="1765"/>
      <c r="K248" s="1765"/>
      <c r="L248" s="1765"/>
      <c r="M248" s="1765"/>
      <c r="N248" s="1765"/>
      <c r="O248" s="1765"/>
      <c r="P248" s="1765"/>
      <c r="Q248" s="1765"/>
      <c r="R248" s="1765"/>
      <c r="S248" s="1765"/>
      <c r="T248" s="1765"/>
      <c r="U248" s="1765"/>
      <c r="V248" s="1765"/>
      <c r="W248" s="1765"/>
      <c r="X248" s="1765"/>
    </row>
    <row r="249" spans="1:24" ht="14">
      <c r="A249" s="1765" t="s">
        <v>857</v>
      </c>
      <c r="B249" s="1765"/>
      <c r="C249" s="1765"/>
      <c r="D249" s="1765"/>
      <c r="E249" s="1765"/>
      <c r="F249" s="1765"/>
      <c r="G249" s="1765"/>
      <c r="H249" s="1765"/>
      <c r="I249" s="1765"/>
      <c r="J249" s="1765"/>
      <c r="K249" s="1765"/>
      <c r="L249" s="1765"/>
      <c r="M249" s="1765"/>
      <c r="N249" s="1765"/>
      <c r="O249" s="1765"/>
      <c r="P249" s="1765"/>
      <c r="Q249" s="1765"/>
      <c r="R249" s="1765"/>
      <c r="S249" s="1765"/>
      <c r="T249" s="1765"/>
      <c r="U249" s="1765"/>
      <c r="V249" s="1765"/>
      <c r="W249" s="1765"/>
      <c r="X249" s="1765"/>
    </row>
    <row r="250" spans="1:24" ht="14">
      <c r="A250" s="1765" t="s">
        <v>2998</v>
      </c>
      <c r="B250" s="1765"/>
      <c r="C250" s="1765"/>
      <c r="D250" s="1765"/>
      <c r="E250" s="1765"/>
      <c r="F250" s="1765"/>
      <c r="G250" s="1765"/>
      <c r="H250" s="1765"/>
      <c r="I250" s="1765"/>
      <c r="J250" s="1765"/>
      <c r="K250" s="1765"/>
      <c r="L250" s="1765"/>
      <c r="M250" s="1765"/>
      <c r="N250" s="1765"/>
      <c r="O250" s="1765"/>
      <c r="P250" s="1765"/>
      <c r="Q250" s="1765"/>
      <c r="R250" s="1765"/>
      <c r="S250" s="1765"/>
      <c r="T250" s="1765"/>
      <c r="U250" s="1765"/>
      <c r="V250" s="1765"/>
      <c r="W250" s="1765"/>
      <c r="X250" s="1765"/>
    </row>
    <row r="251" spans="1:24" ht="14">
      <c r="A251" s="1765" t="s">
        <v>3002</v>
      </c>
      <c r="B251" s="1765"/>
      <c r="C251" s="1765"/>
      <c r="D251" s="1765"/>
      <c r="E251" s="1765"/>
      <c r="F251" s="1765"/>
      <c r="G251" s="1765"/>
      <c r="H251" s="1765"/>
      <c r="I251" s="1765"/>
      <c r="J251" s="1765"/>
      <c r="K251" s="1765"/>
      <c r="L251" s="1765"/>
      <c r="M251" s="1765"/>
      <c r="N251" s="1765"/>
      <c r="O251" s="1765"/>
      <c r="P251" s="1765"/>
      <c r="Q251" s="1765"/>
      <c r="R251" s="1765"/>
      <c r="S251" s="1765"/>
      <c r="T251" s="1765"/>
      <c r="U251" s="1765"/>
      <c r="V251" s="1765"/>
      <c r="W251" s="1765"/>
      <c r="X251" s="1765"/>
    </row>
    <row r="252" spans="1:24" ht="14">
      <c r="A252" s="1765" t="s">
        <v>3003</v>
      </c>
      <c r="B252" s="1765"/>
      <c r="C252" s="1765"/>
      <c r="D252" s="1765"/>
      <c r="E252" s="1765"/>
      <c r="F252" s="1765"/>
      <c r="G252" s="1765"/>
      <c r="H252" s="1765"/>
      <c r="I252" s="1765"/>
      <c r="J252" s="1765"/>
      <c r="K252" s="1765"/>
      <c r="L252" s="1765"/>
      <c r="M252" s="1765"/>
      <c r="N252" s="1765"/>
      <c r="O252" s="1765"/>
      <c r="P252" s="1765"/>
      <c r="Q252" s="1765"/>
      <c r="R252" s="1765"/>
      <c r="S252" s="1765"/>
      <c r="T252" s="1765"/>
      <c r="U252" s="1765"/>
      <c r="V252" s="1765"/>
      <c r="W252" s="1765"/>
      <c r="X252" s="1765"/>
    </row>
    <row r="253" spans="1:24" ht="14">
      <c r="A253" s="1765" t="s">
        <v>3073</v>
      </c>
      <c r="B253" s="1765"/>
      <c r="C253" s="1765"/>
      <c r="D253" s="1765"/>
      <c r="E253" s="1765"/>
      <c r="F253" s="1765"/>
      <c r="G253" s="1765"/>
      <c r="H253" s="1765"/>
      <c r="I253" s="1765"/>
      <c r="J253" s="1765"/>
      <c r="K253" s="1765"/>
      <c r="L253" s="1765"/>
      <c r="M253" s="1765"/>
      <c r="N253" s="1765"/>
      <c r="O253" s="1765"/>
      <c r="P253" s="1765"/>
      <c r="Q253" s="1765"/>
      <c r="R253" s="1765"/>
      <c r="S253" s="1765"/>
      <c r="T253" s="1765"/>
      <c r="U253" s="1765"/>
      <c r="V253" s="1765"/>
      <c r="W253" s="1765"/>
      <c r="X253" s="1765"/>
    </row>
  </sheetData>
  <protectedRanges>
    <protectedRange sqref="T6:T10" name="Range1_2_1_1_1"/>
  </protectedRanges>
  <mergeCells count="109">
    <mergeCell ref="V230:W230"/>
    <mergeCell ref="A234:U234"/>
    <mergeCell ref="A235:U235"/>
    <mergeCell ref="A236:U236"/>
    <mergeCell ref="A251:X251"/>
    <mergeCell ref="R182:R187"/>
    <mergeCell ref="S182:S187"/>
    <mergeCell ref="T182:T187"/>
    <mergeCell ref="U182:U187"/>
    <mergeCell ref="R194:R197"/>
    <mergeCell ref="S194:S197"/>
    <mergeCell ref="T194:T197"/>
    <mergeCell ref="U194:U197"/>
    <mergeCell ref="F230:G230"/>
    <mergeCell ref="J230:N230"/>
    <mergeCell ref="R208:R213"/>
    <mergeCell ref="S208:S213"/>
    <mergeCell ref="T208:T213"/>
    <mergeCell ref="U208:U213"/>
    <mergeCell ref="R222:R228"/>
    <mergeCell ref="S222:S228"/>
    <mergeCell ref="T222:T228"/>
    <mergeCell ref="U222:U228"/>
    <mergeCell ref="A252:X252"/>
    <mergeCell ref="A253:X253"/>
    <mergeCell ref="A237:U237"/>
    <mergeCell ref="A239:X240"/>
    <mergeCell ref="A247:X247"/>
    <mergeCell ref="A248:X248"/>
    <mergeCell ref="A249:X249"/>
    <mergeCell ref="A250:X250"/>
    <mergeCell ref="A246:X246"/>
    <mergeCell ref="A242:X242"/>
    <mergeCell ref="A243:X243"/>
    <mergeCell ref="A244:X244"/>
    <mergeCell ref="A245:X245"/>
    <mergeCell ref="A238:X238"/>
    <mergeCell ref="A241:X241"/>
    <mergeCell ref="S122:S130"/>
    <mergeCell ref="T122:T130"/>
    <mergeCell ref="U122:U130"/>
    <mergeCell ref="R141:R146"/>
    <mergeCell ref="S141:S146"/>
    <mergeCell ref="T141:T146"/>
    <mergeCell ref="U141:U146"/>
    <mergeCell ref="R122:R130"/>
    <mergeCell ref="R153:R160"/>
    <mergeCell ref="S153:S160"/>
    <mergeCell ref="T153:T160"/>
    <mergeCell ref="U153:U160"/>
    <mergeCell ref="R168:R175"/>
    <mergeCell ref="S168:S175"/>
    <mergeCell ref="T168:T175"/>
    <mergeCell ref="U168:U175"/>
    <mergeCell ref="F4:F5"/>
    <mergeCell ref="G4:G5"/>
    <mergeCell ref="H4:H5"/>
    <mergeCell ref="T77:T82"/>
    <mergeCell ref="I4:I5"/>
    <mergeCell ref="R6:R7"/>
    <mergeCell ref="S6:S7"/>
    <mergeCell ref="T67:T68"/>
    <mergeCell ref="U67:U68"/>
    <mergeCell ref="R77:R82"/>
    <mergeCell ref="S77:S82"/>
    <mergeCell ref="J4:L4"/>
    <mergeCell ref="M4:O4"/>
    <mergeCell ref="P4:Q4"/>
    <mergeCell ref="R4:S4"/>
    <mergeCell ref="T4:U4"/>
    <mergeCell ref="R99:R101"/>
    <mergeCell ref="S99:S101"/>
    <mergeCell ref="U77:U82"/>
    <mergeCell ref="U6:U7"/>
    <mergeCell ref="U29:U33"/>
    <mergeCell ref="U60:U61"/>
    <mergeCell ref="U9:U10"/>
    <mergeCell ref="T6:T7"/>
    <mergeCell ref="R108:R110"/>
    <mergeCell ref="S108:S110"/>
    <mergeCell ref="U51:U55"/>
    <mergeCell ref="R67:R68"/>
    <mergeCell ref="S67:S68"/>
    <mergeCell ref="T108:T110"/>
    <mergeCell ref="U108:U110"/>
    <mergeCell ref="V4:X4"/>
    <mergeCell ref="T99:T101"/>
    <mergeCell ref="U99:U101"/>
    <mergeCell ref="A1:X1"/>
    <mergeCell ref="A2:X2"/>
    <mergeCell ref="A4:A5"/>
    <mergeCell ref="B4:B5"/>
    <mergeCell ref="C4:E4"/>
    <mergeCell ref="R60:R61"/>
    <mergeCell ref="S60:S61"/>
    <mergeCell ref="T29:T33"/>
    <mergeCell ref="T60:T61"/>
    <mergeCell ref="R9:R10"/>
    <mergeCell ref="S9:S10"/>
    <mergeCell ref="T9:T10"/>
    <mergeCell ref="R29:R33"/>
    <mergeCell ref="S29:S33"/>
    <mergeCell ref="S51:S55"/>
    <mergeCell ref="T51:T55"/>
    <mergeCell ref="U94:U95"/>
    <mergeCell ref="T94:T95"/>
    <mergeCell ref="R94:R95"/>
    <mergeCell ref="S94:S95"/>
    <mergeCell ref="R51:R55"/>
  </mergeCells>
  <pageMargins left="0.7" right="0.7" top="0.75" bottom="0.75" header="0.3" footer="0.3"/>
  <pageSetup paperSize="5" scale="34" fitToHeight="5" orientation="landscape" r:id="rId1"/>
  <rowBreaks count="1" manualBreakCount="1">
    <brk id="189"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S2129"/>
  <sheetViews>
    <sheetView topLeftCell="D1" zoomScaleNormal="100" workbookViewId="0">
      <pane ySplit="16" topLeftCell="A17" activePane="bottomLeft" state="frozenSplit"/>
      <selection activeCell="H1" sqref="H1"/>
      <selection pane="bottomLeft" activeCell="G4" sqref="G4"/>
    </sheetView>
  </sheetViews>
  <sheetFormatPr defaultColWidth="9.1796875" defaultRowHeight="14"/>
  <cols>
    <col min="1" max="1" width="18" style="745" customWidth="1"/>
    <col min="2" max="2" width="33.1796875" style="745" customWidth="1"/>
    <col min="3" max="3" width="119.1796875" style="745" customWidth="1"/>
    <col min="4" max="4" width="30.453125" style="745" customWidth="1"/>
    <col min="5" max="5" width="10.81640625" style="745" customWidth="1"/>
    <col min="6" max="6" width="11.26953125" style="746" customWidth="1"/>
    <col min="7" max="7" width="47.81640625" style="745" customWidth="1"/>
    <col min="8" max="8" width="34.26953125" style="747" customWidth="1"/>
    <col min="9" max="9" width="30.453125" style="747" customWidth="1"/>
    <col min="10" max="10" width="21.54296875" style="747" customWidth="1"/>
    <col min="11" max="11" width="51.7265625" style="745" customWidth="1"/>
    <col min="12" max="12" width="21.54296875" style="747" customWidth="1"/>
    <col min="13" max="13" width="16.81640625" style="747" customWidth="1"/>
    <col min="14" max="14" width="14.26953125" style="748" customWidth="1"/>
    <col min="15" max="15" width="15.81640625" style="747" customWidth="1"/>
    <col min="16" max="16" width="33.7265625" style="747" customWidth="1"/>
    <col min="17" max="18" width="19.1796875" style="747" customWidth="1"/>
    <col min="19" max="19" width="15.81640625" style="748" customWidth="1"/>
    <col min="20" max="21" width="12" style="745" customWidth="1"/>
    <col min="22" max="22" width="12.26953125" style="745" customWidth="1"/>
    <col min="23" max="16384" width="9.1796875" style="745"/>
  </cols>
  <sheetData>
    <row r="1" spans="1:19" ht="14.5" thickBot="1"/>
    <row r="2" spans="1:19" ht="15.5">
      <c r="B2" s="1" t="s">
        <v>274</v>
      </c>
      <c r="C2" s="2"/>
      <c r="D2" s="3"/>
      <c r="I2" s="1116" t="s">
        <v>290</v>
      </c>
      <c r="J2" s="1116"/>
    </row>
    <row r="3" spans="1:19">
      <c r="B3" s="1045" t="s">
        <v>275</v>
      </c>
      <c r="C3" s="4"/>
      <c r="D3" s="5"/>
      <c r="I3" s="1116" t="s">
        <v>291</v>
      </c>
      <c r="J3" s="1116"/>
    </row>
    <row r="4" spans="1:19">
      <c r="B4" s="1045" t="s">
        <v>276</v>
      </c>
      <c r="C4" s="6"/>
      <c r="D4" s="7"/>
      <c r="I4" s="11"/>
      <c r="J4" s="11"/>
    </row>
    <row r="5" spans="1:19">
      <c r="B5" s="1045" t="s">
        <v>277</v>
      </c>
      <c r="C5" s="4"/>
      <c r="D5" s="5"/>
      <c r="I5" s="1116" t="s">
        <v>292</v>
      </c>
      <c r="J5" s="1116"/>
      <c r="K5" s="747"/>
    </row>
    <row r="6" spans="1:19" ht="14.5">
      <c r="B6" s="8" t="s">
        <v>278</v>
      </c>
      <c r="C6" s="9"/>
      <c r="D6" s="10"/>
      <c r="I6" s="12"/>
      <c r="J6" s="12"/>
    </row>
    <row r="7" spans="1:19">
      <c r="B7" s="1119" t="s">
        <v>279</v>
      </c>
      <c r="C7" s="1120"/>
      <c r="D7" s="1121"/>
      <c r="I7" s="1117" t="s">
        <v>293</v>
      </c>
      <c r="J7" s="1117"/>
    </row>
    <row r="8" spans="1:19">
      <c r="B8" s="1122" t="s">
        <v>280</v>
      </c>
      <c r="C8" s="1123"/>
      <c r="D8" s="1124"/>
      <c r="I8" s="1118" t="s">
        <v>3077</v>
      </c>
      <c r="J8" s="1118"/>
    </row>
    <row r="9" spans="1:19">
      <c r="B9" s="1122" t="s">
        <v>281</v>
      </c>
      <c r="C9" s="1123"/>
      <c r="D9" s="1124"/>
      <c r="I9" s="12"/>
      <c r="J9" s="12"/>
    </row>
    <row r="10" spans="1:19" ht="18">
      <c r="B10" s="1125" t="s">
        <v>282</v>
      </c>
      <c r="C10" s="1126"/>
      <c r="D10" s="1127"/>
      <c r="I10" s="1132" t="s">
        <v>294</v>
      </c>
      <c r="J10" s="1132"/>
    </row>
    <row r="11" spans="1:19" ht="30.25" customHeight="1" thickBot="1">
      <c r="B11" s="1128" t="s">
        <v>2929</v>
      </c>
      <c r="C11" s="1129"/>
      <c r="D11" s="1130"/>
    </row>
    <row r="12" spans="1:19">
      <c r="K12" s="747"/>
      <c r="N12" s="747"/>
    </row>
    <row r="13" spans="1:19">
      <c r="K13" s="747"/>
      <c r="N13" s="747"/>
    </row>
    <row r="14" spans="1:19">
      <c r="K14" s="747"/>
      <c r="N14" s="747"/>
    </row>
    <row r="15" spans="1:19" ht="16.5">
      <c r="A15" s="1011"/>
      <c r="B15" s="1011"/>
      <c r="C15" s="1011"/>
      <c r="D15" s="1011"/>
      <c r="E15" s="1011"/>
      <c r="F15" s="1014"/>
      <c r="G15" s="1011"/>
      <c r="H15" s="1046"/>
      <c r="I15" s="1046"/>
      <c r="J15" s="1046"/>
      <c r="K15" s="1011"/>
      <c r="L15" s="1133" t="s">
        <v>2936</v>
      </c>
      <c r="M15" s="1134"/>
      <c r="N15" s="1134"/>
      <c r="O15" s="1134"/>
      <c r="P15" s="1046"/>
      <c r="Q15" s="1046"/>
      <c r="R15" s="1135" t="s">
        <v>305</v>
      </c>
      <c r="S15" s="1134"/>
    </row>
    <row r="16" spans="1:19" ht="16.5">
      <c r="A16" s="1024" t="s">
        <v>866</v>
      </c>
      <c r="B16" s="1024" t="s">
        <v>0</v>
      </c>
      <c r="C16" s="1024" t="s">
        <v>295</v>
      </c>
      <c r="D16" s="1024" t="s">
        <v>296</v>
      </c>
      <c r="E16" s="1024" t="s">
        <v>297</v>
      </c>
      <c r="F16" s="1025" t="s">
        <v>1</v>
      </c>
      <c r="G16" s="1024" t="s">
        <v>2972</v>
      </c>
      <c r="H16" s="1017" t="s">
        <v>298</v>
      </c>
      <c r="I16" s="1017" t="s">
        <v>299</v>
      </c>
      <c r="J16" s="1017" t="s">
        <v>2973</v>
      </c>
      <c r="K16" s="1024" t="s">
        <v>300</v>
      </c>
      <c r="L16" s="1017" t="s">
        <v>301</v>
      </c>
      <c r="M16" s="1017" t="s">
        <v>2974</v>
      </c>
      <c r="N16" s="1018" t="s">
        <v>302</v>
      </c>
      <c r="O16" s="1017" t="s">
        <v>303</v>
      </c>
      <c r="P16" s="1017" t="s">
        <v>304</v>
      </c>
      <c r="Q16" s="1017" t="s">
        <v>2975</v>
      </c>
      <c r="R16" s="1017" t="s">
        <v>867</v>
      </c>
      <c r="S16" s="1018" t="s">
        <v>868</v>
      </c>
    </row>
    <row r="17" spans="1:19">
      <c r="A17" s="1012" t="s">
        <v>875</v>
      </c>
      <c r="B17" s="1012" t="s">
        <v>858</v>
      </c>
      <c r="C17" s="1012" t="s">
        <v>876</v>
      </c>
      <c r="D17" s="1012" t="s">
        <v>877</v>
      </c>
      <c r="E17" s="1012" t="s">
        <v>83</v>
      </c>
      <c r="F17" s="1013">
        <v>39805</v>
      </c>
      <c r="G17" s="1012" t="s">
        <v>284</v>
      </c>
      <c r="H17" s="1015">
        <v>12000000</v>
      </c>
      <c r="I17" s="1015">
        <v>0</v>
      </c>
      <c r="J17" s="1015">
        <v>13433242.67</v>
      </c>
      <c r="K17" s="1012" t="s">
        <v>1194</v>
      </c>
      <c r="L17" s="1015"/>
      <c r="M17" s="1015"/>
      <c r="N17" s="1016"/>
      <c r="O17" s="1015"/>
      <c r="P17" s="1015"/>
      <c r="Q17" s="1015"/>
      <c r="R17" s="1015"/>
      <c r="S17" s="1016"/>
    </row>
    <row r="18" spans="1:19">
      <c r="A18" s="1012" t="s">
        <v>875</v>
      </c>
      <c r="B18" s="1012" t="s">
        <v>283</v>
      </c>
      <c r="C18" s="1012" t="s">
        <v>876</v>
      </c>
      <c r="D18" s="1012" t="s">
        <v>877</v>
      </c>
      <c r="E18" s="1012" t="s">
        <v>83</v>
      </c>
      <c r="F18" s="1013">
        <v>40478</v>
      </c>
      <c r="G18" s="1012" t="s">
        <v>283</v>
      </c>
      <c r="H18" s="1015"/>
      <c r="I18" s="1015"/>
      <c r="J18" s="1015"/>
      <c r="K18" s="1012" t="s">
        <v>283</v>
      </c>
      <c r="L18" s="1015">
        <v>12000000</v>
      </c>
      <c r="M18" s="1015"/>
      <c r="N18" s="1016">
        <v>12000</v>
      </c>
      <c r="O18" s="1015">
        <v>1000</v>
      </c>
      <c r="P18" s="1015"/>
      <c r="Q18" s="1015"/>
      <c r="R18" s="1015"/>
      <c r="S18" s="1016"/>
    </row>
    <row r="19" spans="1:19">
      <c r="A19" s="1012" t="s">
        <v>875</v>
      </c>
      <c r="B19" s="1012" t="s">
        <v>283</v>
      </c>
      <c r="C19" s="1012" t="s">
        <v>876</v>
      </c>
      <c r="D19" s="1012" t="s">
        <v>877</v>
      </c>
      <c r="E19" s="1012" t="s">
        <v>83</v>
      </c>
      <c r="F19" s="1013">
        <v>40869</v>
      </c>
      <c r="G19" s="1012" t="s">
        <v>283</v>
      </c>
      <c r="H19" s="1015"/>
      <c r="I19" s="1015"/>
      <c r="J19" s="1015"/>
      <c r="K19" s="1012" t="s">
        <v>283</v>
      </c>
      <c r="L19" s="1015"/>
      <c r="M19" s="1015"/>
      <c r="N19" s="1016"/>
      <c r="O19" s="1015"/>
      <c r="P19" s="1015"/>
      <c r="Q19" s="1015"/>
      <c r="R19" s="1015">
        <v>326576</v>
      </c>
      <c r="S19" s="1016">
        <v>231782</v>
      </c>
    </row>
    <row r="20" spans="1:19">
      <c r="A20" s="1012" t="s">
        <v>878</v>
      </c>
      <c r="B20" s="1012" t="s">
        <v>879</v>
      </c>
      <c r="C20" s="1012" t="s">
        <v>880</v>
      </c>
      <c r="D20" s="1012" t="s">
        <v>881</v>
      </c>
      <c r="E20" s="1012" t="s">
        <v>6</v>
      </c>
      <c r="F20" s="1013">
        <v>39857</v>
      </c>
      <c r="G20" s="1012" t="s">
        <v>284</v>
      </c>
      <c r="H20" s="1015">
        <v>4400000</v>
      </c>
      <c r="I20" s="1015">
        <v>0</v>
      </c>
      <c r="J20" s="1015">
        <v>11748156.439999999</v>
      </c>
      <c r="K20" s="1012" t="s">
        <v>1194</v>
      </c>
      <c r="L20" s="1015"/>
      <c r="M20" s="1015"/>
      <c r="N20" s="1016"/>
      <c r="O20" s="1015"/>
      <c r="P20" s="1015"/>
      <c r="Q20" s="1015"/>
      <c r="R20" s="1015"/>
      <c r="S20" s="1016"/>
    </row>
    <row r="21" spans="1:19">
      <c r="A21" s="1012" t="s">
        <v>878</v>
      </c>
      <c r="B21" s="1012" t="s">
        <v>283</v>
      </c>
      <c r="C21" s="1012" t="s">
        <v>880</v>
      </c>
      <c r="D21" s="1012" t="s">
        <v>881</v>
      </c>
      <c r="E21" s="1012" t="s">
        <v>6</v>
      </c>
      <c r="F21" s="1013">
        <v>40158</v>
      </c>
      <c r="G21" s="1012" t="s">
        <v>283</v>
      </c>
      <c r="H21" s="1015">
        <v>6000000</v>
      </c>
      <c r="I21" s="1015"/>
      <c r="J21" s="1015"/>
      <c r="K21" s="1012" t="s">
        <v>283</v>
      </c>
      <c r="L21" s="1015"/>
      <c r="M21" s="1015"/>
      <c r="N21" s="1016"/>
      <c r="O21" s="1015"/>
      <c r="P21" s="1015"/>
      <c r="Q21" s="1015"/>
      <c r="R21" s="1015"/>
      <c r="S21" s="1016"/>
    </row>
    <row r="22" spans="1:19">
      <c r="A22" s="1012" t="s">
        <v>878</v>
      </c>
      <c r="B22" s="1012" t="s">
        <v>283</v>
      </c>
      <c r="C22" s="1012" t="s">
        <v>880</v>
      </c>
      <c r="D22" s="1012" t="s">
        <v>881</v>
      </c>
      <c r="E22" s="1012" t="s">
        <v>6</v>
      </c>
      <c r="F22" s="1013">
        <v>40787</v>
      </c>
      <c r="G22" s="1012" t="s">
        <v>283</v>
      </c>
      <c r="H22" s="1015"/>
      <c r="I22" s="1015"/>
      <c r="J22" s="1015"/>
      <c r="K22" s="1012" t="s">
        <v>283</v>
      </c>
      <c r="L22" s="1015">
        <v>10400000</v>
      </c>
      <c r="M22" s="1015"/>
      <c r="N22" s="1016">
        <v>10400</v>
      </c>
      <c r="O22" s="1015">
        <v>1000</v>
      </c>
      <c r="P22" s="1015"/>
      <c r="Q22" s="1015"/>
      <c r="R22" s="1015">
        <v>220000</v>
      </c>
      <c r="S22" s="1016">
        <v>220</v>
      </c>
    </row>
    <row r="23" spans="1:19">
      <c r="A23" s="1012" t="s">
        <v>882</v>
      </c>
      <c r="B23" s="1012" t="s">
        <v>883</v>
      </c>
      <c r="C23" s="1012" t="s">
        <v>884</v>
      </c>
      <c r="D23" s="1012" t="s">
        <v>885</v>
      </c>
      <c r="E23" s="1012" t="s">
        <v>105</v>
      </c>
      <c r="F23" s="1013">
        <v>39766</v>
      </c>
      <c r="G23" s="1012" t="s">
        <v>284</v>
      </c>
      <c r="H23" s="1015">
        <v>16369000</v>
      </c>
      <c r="I23" s="1015">
        <v>0</v>
      </c>
      <c r="J23" s="1015">
        <v>9229948.9700000007</v>
      </c>
      <c r="K23" s="1012" t="s">
        <v>897</v>
      </c>
      <c r="L23" s="1015"/>
      <c r="M23" s="1015"/>
      <c r="N23" s="1016"/>
      <c r="O23" s="1015"/>
      <c r="P23" s="1015"/>
      <c r="Q23" s="1015"/>
      <c r="R23" s="1015"/>
      <c r="S23" s="1016"/>
    </row>
    <row r="24" spans="1:19">
      <c r="A24" s="1012" t="s">
        <v>882</v>
      </c>
      <c r="B24" s="1012" t="s">
        <v>283</v>
      </c>
      <c r="C24" s="1012" t="s">
        <v>884</v>
      </c>
      <c r="D24" s="1012" t="s">
        <v>885</v>
      </c>
      <c r="E24" s="1012" t="s">
        <v>105</v>
      </c>
      <c r="F24" s="1013">
        <v>41639</v>
      </c>
      <c r="G24" s="1012" t="s">
        <v>283</v>
      </c>
      <c r="H24" s="1015"/>
      <c r="I24" s="1015"/>
      <c r="J24" s="1015"/>
      <c r="K24" s="1012" t="s">
        <v>283</v>
      </c>
      <c r="L24" s="1015">
        <v>8000000</v>
      </c>
      <c r="M24" s="1015"/>
      <c r="N24" s="1016">
        <v>16369</v>
      </c>
      <c r="O24" s="1015">
        <v>488.72869400000002</v>
      </c>
      <c r="P24" s="1015">
        <v>-8369000</v>
      </c>
      <c r="Q24" s="1015"/>
      <c r="R24" s="1015"/>
      <c r="S24" s="1016"/>
    </row>
    <row r="25" spans="1:19">
      <c r="A25" s="1012" t="s">
        <v>886</v>
      </c>
      <c r="B25" s="1012" t="s">
        <v>858</v>
      </c>
      <c r="C25" s="1012" t="s">
        <v>887</v>
      </c>
      <c r="D25" s="1012" t="s">
        <v>888</v>
      </c>
      <c r="E25" s="1012" t="s">
        <v>153</v>
      </c>
      <c r="F25" s="1013">
        <v>39836</v>
      </c>
      <c r="G25" s="1012" t="s">
        <v>284</v>
      </c>
      <c r="H25" s="1015">
        <v>111000000</v>
      </c>
      <c r="I25" s="1015">
        <v>0</v>
      </c>
      <c r="J25" s="1015">
        <v>125480000</v>
      </c>
      <c r="K25" s="1012" t="s">
        <v>1194</v>
      </c>
      <c r="L25" s="1015"/>
      <c r="M25" s="1015"/>
      <c r="N25" s="1016"/>
      <c r="O25" s="1015"/>
      <c r="P25" s="1015"/>
      <c r="Q25" s="1015"/>
      <c r="R25" s="1015"/>
      <c r="S25" s="1016"/>
    </row>
    <row r="26" spans="1:19">
      <c r="A26" s="1012" t="s">
        <v>886</v>
      </c>
      <c r="B26" s="1012" t="s">
        <v>283</v>
      </c>
      <c r="C26" s="1012" t="s">
        <v>887</v>
      </c>
      <c r="D26" s="1012" t="s">
        <v>888</v>
      </c>
      <c r="E26" s="1012" t="s">
        <v>153</v>
      </c>
      <c r="F26" s="1013">
        <v>40541</v>
      </c>
      <c r="G26" s="1012" t="s">
        <v>283</v>
      </c>
      <c r="H26" s="1015"/>
      <c r="I26" s="1015"/>
      <c r="J26" s="1015"/>
      <c r="K26" s="1012" t="s">
        <v>283</v>
      </c>
      <c r="L26" s="1015">
        <v>111000000</v>
      </c>
      <c r="M26" s="1015"/>
      <c r="N26" s="1016">
        <v>111000</v>
      </c>
      <c r="O26" s="1015">
        <v>1000</v>
      </c>
      <c r="P26" s="1015"/>
      <c r="Q26" s="1015"/>
      <c r="R26" s="1015"/>
      <c r="S26" s="1016"/>
    </row>
    <row r="27" spans="1:19">
      <c r="A27" s="1012" t="s">
        <v>886</v>
      </c>
      <c r="B27" s="1012" t="s">
        <v>283</v>
      </c>
      <c r="C27" s="1012" t="s">
        <v>887</v>
      </c>
      <c r="D27" s="1012" t="s">
        <v>888</v>
      </c>
      <c r="E27" s="1012" t="s">
        <v>153</v>
      </c>
      <c r="F27" s="1013">
        <v>40611</v>
      </c>
      <c r="G27" s="1012" t="s">
        <v>283</v>
      </c>
      <c r="H27" s="1015"/>
      <c r="I27" s="1015"/>
      <c r="J27" s="1015"/>
      <c r="K27" s="1012" t="s">
        <v>283</v>
      </c>
      <c r="L27" s="1015"/>
      <c r="M27" s="1015"/>
      <c r="N27" s="1016"/>
      <c r="O27" s="1015"/>
      <c r="P27" s="1015"/>
      <c r="Q27" s="1015"/>
      <c r="R27" s="1015">
        <v>3750000</v>
      </c>
      <c r="S27" s="1016">
        <v>837947</v>
      </c>
    </row>
    <row r="28" spans="1:19">
      <c r="A28" s="1012" t="s">
        <v>889</v>
      </c>
      <c r="B28" s="1012" t="s">
        <v>890</v>
      </c>
      <c r="C28" s="1012" t="s">
        <v>891</v>
      </c>
      <c r="D28" s="1012" t="s">
        <v>892</v>
      </c>
      <c r="E28" s="1012" t="s">
        <v>893</v>
      </c>
      <c r="F28" s="1013">
        <v>39885</v>
      </c>
      <c r="G28" s="1012" t="s">
        <v>285</v>
      </c>
      <c r="H28" s="1015">
        <v>10000000</v>
      </c>
      <c r="I28" s="1015">
        <v>0</v>
      </c>
      <c r="J28" s="1015">
        <v>10870902.67</v>
      </c>
      <c r="K28" s="1012" t="s">
        <v>1194</v>
      </c>
      <c r="L28" s="1015"/>
      <c r="M28" s="1015"/>
      <c r="N28" s="1016"/>
      <c r="O28" s="1015"/>
      <c r="P28" s="1015"/>
      <c r="Q28" s="1015"/>
      <c r="R28" s="1015"/>
      <c r="S28" s="1016"/>
    </row>
    <row r="29" spans="1:19">
      <c r="A29" s="1012" t="s">
        <v>889</v>
      </c>
      <c r="B29" s="1012" t="s">
        <v>283</v>
      </c>
      <c r="C29" s="1012" t="s">
        <v>891</v>
      </c>
      <c r="D29" s="1012" t="s">
        <v>892</v>
      </c>
      <c r="E29" s="1012" t="s">
        <v>893</v>
      </c>
      <c r="F29" s="1013">
        <v>40135</v>
      </c>
      <c r="G29" s="1012" t="s">
        <v>283</v>
      </c>
      <c r="H29" s="1015"/>
      <c r="I29" s="1015"/>
      <c r="J29" s="1015"/>
      <c r="K29" s="1012" t="s">
        <v>283</v>
      </c>
      <c r="L29" s="1015">
        <v>10000000</v>
      </c>
      <c r="M29" s="1015"/>
      <c r="N29" s="1016">
        <v>10000</v>
      </c>
      <c r="O29" s="1015">
        <v>1000</v>
      </c>
      <c r="P29" s="1015"/>
      <c r="Q29" s="1015"/>
      <c r="R29" s="1015">
        <v>500000</v>
      </c>
      <c r="S29" s="1016">
        <v>500</v>
      </c>
    </row>
    <row r="30" spans="1:19">
      <c r="A30" s="1012" t="s">
        <v>894</v>
      </c>
      <c r="B30" s="1012"/>
      <c r="C30" s="1012" t="s">
        <v>895</v>
      </c>
      <c r="D30" s="1012" t="s">
        <v>896</v>
      </c>
      <c r="E30" s="1012" t="s">
        <v>105</v>
      </c>
      <c r="F30" s="1013">
        <v>39836</v>
      </c>
      <c r="G30" s="1012" t="s">
        <v>284</v>
      </c>
      <c r="H30" s="1015">
        <v>3500000</v>
      </c>
      <c r="I30" s="1015">
        <v>0</v>
      </c>
      <c r="J30" s="1015">
        <v>1274909.5900000001</v>
      </c>
      <c r="K30" s="1012" t="s">
        <v>897</v>
      </c>
      <c r="L30" s="1015"/>
      <c r="M30" s="1015"/>
      <c r="N30" s="1016"/>
      <c r="O30" s="1015"/>
      <c r="P30" s="1015"/>
      <c r="Q30" s="1015"/>
      <c r="R30" s="1015"/>
      <c r="S30" s="1016"/>
    </row>
    <row r="31" spans="1:19">
      <c r="A31" s="1012" t="s">
        <v>894</v>
      </c>
      <c r="B31" s="1012" t="s">
        <v>283</v>
      </c>
      <c r="C31" s="1012" t="s">
        <v>895</v>
      </c>
      <c r="D31" s="1012" t="s">
        <v>896</v>
      </c>
      <c r="E31" s="1012" t="s">
        <v>105</v>
      </c>
      <c r="F31" s="1013">
        <v>41597</v>
      </c>
      <c r="G31" s="1012" t="s">
        <v>283</v>
      </c>
      <c r="H31" s="1015"/>
      <c r="I31" s="1015"/>
      <c r="J31" s="1015"/>
      <c r="K31" s="1012" t="s">
        <v>283</v>
      </c>
      <c r="L31" s="1015">
        <v>815100</v>
      </c>
      <c r="M31" s="1015"/>
      <c r="N31" s="1016">
        <v>2964</v>
      </c>
      <c r="O31" s="1015">
        <v>275</v>
      </c>
      <c r="P31" s="1015">
        <v>-2148900</v>
      </c>
      <c r="Q31" s="1015"/>
      <c r="R31" s="1015"/>
      <c r="S31" s="1016"/>
    </row>
    <row r="32" spans="1:19">
      <c r="A32" s="1012" t="s">
        <v>894</v>
      </c>
      <c r="B32" s="1012" t="s">
        <v>283</v>
      </c>
      <c r="C32" s="1012" t="s">
        <v>895</v>
      </c>
      <c r="D32" s="1012" t="s">
        <v>896</v>
      </c>
      <c r="E32" s="1012" t="s">
        <v>105</v>
      </c>
      <c r="F32" s="1013">
        <v>41645</v>
      </c>
      <c r="G32" s="1012" t="s">
        <v>283</v>
      </c>
      <c r="H32" s="1015"/>
      <c r="I32" s="1015"/>
      <c r="J32" s="1015"/>
      <c r="K32" s="1012" t="s">
        <v>283</v>
      </c>
      <c r="L32" s="1015"/>
      <c r="M32" s="1015">
        <v>-50000</v>
      </c>
      <c r="N32" s="1016"/>
      <c r="O32" s="1015"/>
      <c r="P32" s="1015"/>
      <c r="Q32" s="1015"/>
      <c r="R32" s="1015"/>
      <c r="S32" s="1016"/>
    </row>
    <row r="33" spans="1:19">
      <c r="A33" s="1012" t="s">
        <v>894</v>
      </c>
      <c r="B33" s="1012" t="s">
        <v>283</v>
      </c>
      <c r="C33" s="1012" t="s">
        <v>895</v>
      </c>
      <c r="D33" s="1012" t="s">
        <v>896</v>
      </c>
      <c r="E33" s="1012" t="s">
        <v>105</v>
      </c>
      <c r="F33" s="1013">
        <v>41680</v>
      </c>
      <c r="G33" s="1012" t="s">
        <v>283</v>
      </c>
      <c r="H33" s="1015"/>
      <c r="I33" s="1015"/>
      <c r="J33" s="1015"/>
      <c r="K33" s="1012" t="s">
        <v>283</v>
      </c>
      <c r="L33" s="1015">
        <v>150621.35999999999</v>
      </c>
      <c r="M33" s="1015"/>
      <c r="N33" s="1016">
        <v>536</v>
      </c>
      <c r="O33" s="1015">
        <v>281.01</v>
      </c>
      <c r="P33" s="1015">
        <v>-385378.64</v>
      </c>
      <c r="Q33" s="1015"/>
      <c r="R33" s="1015"/>
      <c r="S33" s="1016"/>
    </row>
    <row r="34" spans="1:19">
      <c r="A34" s="1012" t="s">
        <v>894</v>
      </c>
      <c r="B34" s="1012" t="s">
        <v>283</v>
      </c>
      <c r="C34" s="1012" t="s">
        <v>895</v>
      </c>
      <c r="D34" s="1012" t="s">
        <v>896</v>
      </c>
      <c r="E34" s="1012" t="s">
        <v>105</v>
      </c>
      <c r="F34" s="1013">
        <v>41717</v>
      </c>
      <c r="G34" s="1012" t="s">
        <v>283</v>
      </c>
      <c r="H34" s="1015"/>
      <c r="I34" s="1015"/>
      <c r="J34" s="1015"/>
      <c r="K34" s="1012" t="s">
        <v>283</v>
      </c>
      <c r="L34" s="1015"/>
      <c r="M34" s="1015">
        <v>-1506.21</v>
      </c>
      <c r="N34" s="1016"/>
      <c r="O34" s="1015"/>
      <c r="P34" s="1015"/>
      <c r="Q34" s="1015"/>
      <c r="R34" s="1015"/>
      <c r="S34" s="1016"/>
    </row>
    <row r="35" spans="1:19">
      <c r="A35" s="1012" t="s">
        <v>898</v>
      </c>
      <c r="B35" s="1012" t="s">
        <v>899</v>
      </c>
      <c r="C35" s="1012" t="s">
        <v>900</v>
      </c>
      <c r="D35" s="1012" t="s">
        <v>901</v>
      </c>
      <c r="E35" s="1012" t="s">
        <v>902</v>
      </c>
      <c r="F35" s="1013">
        <v>39843</v>
      </c>
      <c r="G35" s="1012" t="s">
        <v>285</v>
      </c>
      <c r="H35" s="1015">
        <v>12720000</v>
      </c>
      <c r="I35" s="1015">
        <v>0</v>
      </c>
      <c r="J35" s="1015">
        <v>15071769</v>
      </c>
      <c r="K35" s="1012" t="s">
        <v>1194</v>
      </c>
      <c r="L35" s="1015"/>
      <c r="M35" s="1015"/>
      <c r="N35" s="1016"/>
      <c r="O35" s="1015"/>
      <c r="P35" s="1015"/>
      <c r="Q35" s="1015"/>
      <c r="R35" s="1015"/>
      <c r="S35" s="1016"/>
    </row>
    <row r="36" spans="1:19">
      <c r="A36" s="1012" t="s">
        <v>898</v>
      </c>
      <c r="B36" s="1012" t="s">
        <v>283</v>
      </c>
      <c r="C36" s="1012" t="s">
        <v>900</v>
      </c>
      <c r="D36" s="1012" t="s">
        <v>901</v>
      </c>
      <c r="E36" s="1012" t="s">
        <v>902</v>
      </c>
      <c r="F36" s="1013">
        <v>40745</v>
      </c>
      <c r="G36" s="1012" t="s">
        <v>283</v>
      </c>
      <c r="H36" s="1015"/>
      <c r="I36" s="1015"/>
      <c r="J36" s="1015"/>
      <c r="K36" s="1012" t="s">
        <v>283</v>
      </c>
      <c r="L36" s="1015">
        <v>12720000</v>
      </c>
      <c r="M36" s="1015"/>
      <c r="N36" s="1016">
        <v>12720</v>
      </c>
      <c r="O36" s="1015">
        <v>1000</v>
      </c>
      <c r="P36" s="1015"/>
      <c r="Q36" s="1015"/>
      <c r="R36" s="1015">
        <v>636000</v>
      </c>
      <c r="S36" s="1016">
        <v>636</v>
      </c>
    </row>
    <row r="37" spans="1:19">
      <c r="A37" s="1012" t="s">
        <v>903</v>
      </c>
      <c r="B37" s="1012" t="s">
        <v>904</v>
      </c>
      <c r="C37" s="1012" t="s">
        <v>905</v>
      </c>
      <c r="D37" s="1012" t="s">
        <v>906</v>
      </c>
      <c r="E37" s="1012" t="s">
        <v>893</v>
      </c>
      <c r="F37" s="1013">
        <v>39836</v>
      </c>
      <c r="G37" s="1012" t="s">
        <v>285</v>
      </c>
      <c r="H37" s="1015">
        <v>6514000</v>
      </c>
      <c r="I37" s="1015">
        <v>0</v>
      </c>
      <c r="J37" s="1015">
        <v>7674004.7300000004</v>
      </c>
      <c r="K37" s="1012" t="s">
        <v>897</v>
      </c>
      <c r="L37" s="1015"/>
      <c r="M37" s="1015"/>
      <c r="N37" s="1016"/>
      <c r="O37" s="1015"/>
      <c r="P37" s="1015"/>
      <c r="Q37" s="1015"/>
      <c r="R37" s="1015"/>
      <c r="S37" s="1016"/>
    </row>
    <row r="38" spans="1:19">
      <c r="A38" s="1012" t="s">
        <v>903</v>
      </c>
      <c r="B38" s="1012" t="s">
        <v>283</v>
      </c>
      <c r="C38" s="1012" t="s">
        <v>905</v>
      </c>
      <c r="D38" s="1012" t="s">
        <v>906</v>
      </c>
      <c r="E38" s="1012" t="s">
        <v>893</v>
      </c>
      <c r="F38" s="1013">
        <v>41474</v>
      </c>
      <c r="G38" s="1012" t="s">
        <v>283</v>
      </c>
      <c r="H38" s="1015"/>
      <c r="I38" s="1015"/>
      <c r="J38" s="1015"/>
      <c r="K38" s="1012" t="s">
        <v>283</v>
      </c>
      <c r="L38" s="1015">
        <v>877729.7</v>
      </c>
      <c r="M38" s="1015"/>
      <c r="N38" s="1016">
        <v>893</v>
      </c>
      <c r="O38" s="1015">
        <v>982.9</v>
      </c>
      <c r="P38" s="1015">
        <v>-15270.3</v>
      </c>
      <c r="Q38" s="1015"/>
      <c r="R38" s="1015"/>
      <c r="S38" s="1016"/>
    </row>
    <row r="39" spans="1:19">
      <c r="A39" s="1012" t="s">
        <v>903</v>
      </c>
      <c r="B39" s="1012" t="s">
        <v>283</v>
      </c>
      <c r="C39" s="1012" t="s">
        <v>905</v>
      </c>
      <c r="D39" s="1012" t="s">
        <v>906</v>
      </c>
      <c r="E39" s="1012" t="s">
        <v>893</v>
      </c>
      <c r="F39" s="1013">
        <v>41477</v>
      </c>
      <c r="G39" s="1012" t="s">
        <v>283</v>
      </c>
      <c r="H39" s="1015"/>
      <c r="I39" s="1015"/>
      <c r="J39" s="1015"/>
      <c r="K39" s="1012" t="s">
        <v>283</v>
      </c>
      <c r="L39" s="1015">
        <v>5524880.9000000004</v>
      </c>
      <c r="M39" s="1015"/>
      <c r="N39" s="1016">
        <v>5621</v>
      </c>
      <c r="O39" s="1015">
        <v>982.9</v>
      </c>
      <c r="P39" s="1015">
        <v>-96119.1</v>
      </c>
      <c r="Q39" s="1015"/>
      <c r="R39" s="1015">
        <v>337363.35</v>
      </c>
      <c r="S39" s="1016">
        <v>326</v>
      </c>
    </row>
    <row r="40" spans="1:19">
      <c r="A40" s="1012" t="s">
        <v>903</v>
      </c>
      <c r="B40" s="1012" t="s">
        <v>283</v>
      </c>
      <c r="C40" s="1012" t="s">
        <v>905</v>
      </c>
      <c r="D40" s="1012" t="s">
        <v>906</v>
      </c>
      <c r="E40" s="1012" t="s">
        <v>893</v>
      </c>
      <c r="F40" s="1013">
        <v>41529</v>
      </c>
      <c r="G40" s="1012" t="s">
        <v>283</v>
      </c>
      <c r="H40" s="1015"/>
      <c r="I40" s="1015"/>
      <c r="J40" s="1015"/>
      <c r="K40" s="1012" t="s">
        <v>283</v>
      </c>
      <c r="L40" s="1015"/>
      <c r="M40" s="1015">
        <v>-64026.11</v>
      </c>
      <c r="N40" s="1016"/>
      <c r="O40" s="1015"/>
      <c r="P40" s="1015"/>
      <c r="Q40" s="1015"/>
      <c r="R40" s="1015"/>
      <c r="S40" s="1016"/>
    </row>
    <row r="41" spans="1:19">
      <c r="A41" s="1012" t="s">
        <v>907</v>
      </c>
      <c r="B41" s="1012" t="s">
        <v>908</v>
      </c>
      <c r="C41" s="1012" t="s">
        <v>909</v>
      </c>
      <c r="D41" s="1012" t="s">
        <v>910</v>
      </c>
      <c r="E41" s="1012" t="s">
        <v>232</v>
      </c>
      <c r="F41" s="1013">
        <v>39850</v>
      </c>
      <c r="G41" s="1012" t="s">
        <v>284</v>
      </c>
      <c r="H41" s="1015">
        <v>4781000</v>
      </c>
      <c r="I41" s="1015">
        <v>0</v>
      </c>
      <c r="J41" s="1015">
        <v>7501881.7000000002</v>
      </c>
      <c r="K41" s="1012" t="s">
        <v>897</v>
      </c>
      <c r="L41" s="1015"/>
      <c r="M41" s="1015"/>
      <c r="N41" s="1016"/>
      <c r="O41" s="1015"/>
      <c r="P41" s="1015"/>
      <c r="Q41" s="1015"/>
      <c r="R41" s="1015"/>
      <c r="S41" s="1016"/>
    </row>
    <row r="42" spans="1:19">
      <c r="A42" s="1012" t="s">
        <v>907</v>
      </c>
      <c r="B42" s="1012" t="s">
        <v>283</v>
      </c>
      <c r="C42" s="1012" t="s">
        <v>909</v>
      </c>
      <c r="D42" s="1012" t="s">
        <v>910</v>
      </c>
      <c r="E42" s="1012" t="s">
        <v>232</v>
      </c>
      <c r="F42" s="1013">
        <v>41241</v>
      </c>
      <c r="G42" s="1012" t="s">
        <v>283</v>
      </c>
      <c r="H42" s="1015"/>
      <c r="I42" s="1015"/>
      <c r="J42" s="1015"/>
      <c r="K42" s="1012" t="s">
        <v>283</v>
      </c>
      <c r="L42" s="1015">
        <v>208870.74</v>
      </c>
      <c r="M42" s="1015"/>
      <c r="N42" s="1016">
        <v>234</v>
      </c>
      <c r="O42" s="1015">
        <v>892.61</v>
      </c>
      <c r="P42" s="1015">
        <v>-25129.26</v>
      </c>
      <c r="Q42" s="1015"/>
      <c r="R42" s="1015"/>
      <c r="S42" s="1016"/>
    </row>
    <row r="43" spans="1:19">
      <c r="A43" s="1012" t="s">
        <v>907</v>
      </c>
      <c r="B43" s="1012" t="s">
        <v>283</v>
      </c>
      <c r="C43" s="1012" t="s">
        <v>909</v>
      </c>
      <c r="D43" s="1012" t="s">
        <v>910</v>
      </c>
      <c r="E43" s="1012" t="s">
        <v>232</v>
      </c>
      <c r="F43" s="1013">
        <v>41242</v>
      </c>
      <c r="G43" s="1012" t="s">
        <v>283</v>
      </c>
      <c r="H43" s="1015"/>
      <c r="I43" s="1015"/>
      <c r="J43" s="1015"/>
      <c r="K43" s="1012" t="s">
        <v>283</v>
      </c>
      <c r="L43" s="1015">
        <v>4058697.67</v>
      </c>
      <c r="M43" s="1015"/>
      <c r="N43" s="1016">
        <v>4547</v>
      </c>
      <c r="O43" s="1015">
        <v>892.61</v>
      </c>
      <c r="P43" s="1015">
        <v>-488302.33</v>
      </c>
      <c r="Q43" s="1015"/>
      <c r="R43" s="1015"/>
      <c r="S43" s="1016"/>
    </row>
    <row r="44" spans="1:19">
      <c r="A44" s="1012" t="s">
        <v>907</v>
      </c>
      <c r="B44" s="1012" t="s">
        <v>283</v>
      </c>
      <c r="C44" s="1012" t="s">
        <v>909</v>
      </c>
      <c r="D44" s="1012" t="s">
        <v>910</v>
      </c>
      <c r="E44" s="1012" t="s">
        <v>232</v>
      </c>
      <c r="F44" s="1013">
        <v>41285</v>
      </c>
      <c r="G44" s="1012" t="s">
        <v>283</v>
      </c>
      <c r="H44" s="1015"/>
      <c r="I44" s="1015"/>
      <c r="J44" s="1015"/>
      <c r="K44" s="1012" t="s">
        <v>283</v>
      </c>
      <c r="L44" s="1015"/>
      <c r="M44" s="1015">
        <v>-42675.67</v>
      </c>
      <c r="N44" s="1016"/>
      <c r="O44" s="1015"/>
      <c r="P44" s="1015"/>
      <c r="Q44" s="1015"/>
      <c r="R44" s="1015"/>
      <c r="S44" s="1016"/>
    </row>
    <row r="45" spans="1:19">
      <c r="A45" s="1012" t="s">
        <v>907</v>
      </c>
      <c r="B45" s="1012" t="s">
        <v>283</v>
      </c>
      <c r="C45" s="1012" t="s">
        <v>909</v>
      </c>
      <c r="D45" s="1012" t="s">
        <v>910</v>
      </c>
      <c r="E45" s="1012" t="s">
        <v>232</v>
      </c>
      <c r="F45" s="1013">
        <v>41359</v>
      </c>
      <c r="G45" s="1012" t="s">
        <v>283</v>
      </c>
      <c r="H45" s="1015"/>
      <c r="I45" s="1015"/>
      <c r="J45" s="1015"/>
      <c r="K45" s="1012" t="s">
        <v>283</v>
      </c>
      <c r="L45" s="1015"/>
      <c r="M45" s="1015">
        <v>-7324.33</v>
      </c>
      <c r="N45" s="1016"/>
      <c r="O45" s="1015"/>
      <c r="P45" s="1015"/>
      <c r="Q45" s="1015"/>
      <c r="R45" s="1015"/>
      <c r="S45" s="1016"/>
    </row>
    <row r="46" spans="1:19">
      <c r="A46" s="1012" t="s">
        <v>907</v>
      </c>
      <c r="B46" s="1012" t="s">
        <v>283</v>
      </c>
      <c r="C46" s="1012" t="s">
        <v>909</v>
      </c>
      <c r="D46" s="1012" t="s">
        <v>910</v>
      </c>
      <c r="E46" s="1012" t="s">
        <v>232</v>
      </c>
      <c r="F46" s="1013">
        <v>41730</v>
      </c>
      <c r="G46" s="1012" t="s">
        <v>283</v>
      </c>
      <c r="H46" s="1015"/>
      <c r="I46" s="1015"/>
      <c r="J46" s="1015"/>
      <c r="K46" s="1012" t="s">
        <v>283</v>
      </c>
      <c r="L46" s="1015"/>
      <c r="M46" s="1015"/>
      <c r="N46" s="1016"/>
      <c r="O46" s="1015"/>
      <c r="P46" s="1015"/>
      <c r="Q46" s="1015"/>
      <c r="R46" s="1015">
        <v>2370908.2599999998</v>
      </c>
      <c r="S46" s="1016">
        <v>175772</v>
      </c>
    </row>
    <row r="47" spans="1:19">
      <c r="A47" s="1012" t="s">
        <v>911</v>
      </c>
      <c r="B47" s="1012"/>
      <c r="C47" s="1012" t="s">
        <v>912</v>
      </c>
      <c r="D47" s="1012" t="s">
        <v>913</v>
      </c>
      <c r="E47" s="1012" t="s">
        <v>19</v>
      </c>
      <c r="F47" s="1013">
        <v>39990</v>
      </c>
      <c r="G47" s="1012" t="s">
        <v>285</v>
      </c>
      <c r="H47" s="1015">
        <v>2986000</v>
      </c>
      <c r="I47" s="1015">
        <v>0</v>
      </c>
      <c r="J47" s="1015">
        <v>3581397.27</v>
      </c>
      <c r="K47" s="1012" t="s">
        <v>897</v>
      </c>
      <c r="L47" s="1015"/>
      <c r="M47" s="1015"/>
      <c r="N47" s="1016"/>
      <c r="O47" s="1015"/>
      <c r="P47" s="1015"/>
      <c r="Q47" s="1015"/>
      <c r="R47" s="1015"/>
      <c r="S47" s="1016"/>
    </row>
    <row r="48" spans="1:19">
      <c r="A48" s="1012" t="s">
        <v>911</v>
      </c>
      <c r="B48" s="1012" t="s">
        <v>283</v>
      </c>
      <c r="C48" s="1012" t="s">
        <v>912</v>
      </c>
      <c r="D48" s="1012" t="s">
        <v>913</v>
      </c>
      <c r="E48" s="1012" t="s">
        <v>19</v>
      </c>
      <c r="F48" s="1013">
        <v>41360</v>
      </c>
      <c r="G48" s="1012" t="s">
        <v>283</v>
      </c>
      <c r="H48" s="1015"/>
      <c r="I48" s="1015"/>
      <c r="J48" s="1015"/>
      <c r="K48" s="1012" t="s">
        <v>283</v>
      </c>
      <c r="L48" s="1015"/>
      <c r="M48" s="1015"/>
      <c r="N48" s="1016"/>
      <c r="O48" s="1015"/>
      <c r="P48" s="1015"/>
      <c r="Q48" s="1015"/>
      <c r="R48" s="1015">
        <v>94153.69</v>
      </c>
      <c r="S48" s="1016">
        <v>101</v>
      </c>
    </row>
    <row r="49" spans="1:19">
      <c r="A49" s="1012" t="s">
        <v>911</v>
      </c>
      <c r="B49" s="1012" t="s">
        <v>283</v>
      </c>
      <c r="C49" s="1012" t="s">
        <v>912</v>
      </c>
      <c r="D49" s="1012" t="s">
        <v>913</v>
      </c>
      <c r="E49" s="1012" t="s">
        <v>19</v>
      </c>
      <c r="F49" s="1013">
        <v>41361</v>
      </c>
      <c r="G49" s="1012" t="s">
        <v>283</v>
      </c>
      <c r="H49" s="1015"/>
      <c r="I49" s="1015"/>
      <c r="J49" s="1015"/>
      <c r="K49" s="1012" t="s">
        <v>283</v>
      </c>
      <c r="L49" s="1015">
        <v>2856437.46</v>
      </c>
      <c r="M49" s="1015"/>
      <c r="N49" s="1016">
        <v>2986</v>
      </c>
      <c r="O49" s="1015">
        <v>956.61</v>
      </c>
      <c r="P49" s="1015">
        <v>-129562.54</v>
      </c>
      <c r="Q49" s="1015"/>
      <c r="R49" s="1015">
        <v>44746.31</v>
      </c>
      <c r="S49" s="1016">
        <v>48</v>
      </c>
    </row>
    <row r="50" spans="1:19">
      <c r="A50" s="1012" t="s">
        <v>911</v>
      </c>
      <c r="B50" s="1012" t="s">
        <v>283</v>
      </c>
      <c r="C50" s="1012" t="s">
        <v>912</v>
      </c>
      <c r="D50" s="1012" t="s">
        <v>913</v>
      </c>
      <c r="E50" s="1012" t="s">
        <v>19</v>
      </c>
      <c r="F50" s="1013">
        <v>41373</v>
      </c>
      <c r="G50" s="1012" t="s">
        <v>283</v>
      </c>
      <c r="H50" s="1015"/>
      <c r="I50" s="1015"/>
      <c r="J50" s="1015"/>
      <c r="K50" s="1012" t="s">
        <v>283</v>
      </c>
      <c r="L50" s="1015"/>
      <c r="M50" s="1015">
        <v>-25000</v>
      </c>
      <c r="N50" s="1016"/>
      <c r="O50" s="1015"/>
      <c r="P50" s="1015"/>
      <c r="Q50" s="1015"/>
      <c r="R50" s="1015"/>
      <c r="S50" s="1016"/>
    </row>
    <row r="51" spans="1:19">
      <c r="A51" s="1012" t="s">
        <v>914</v>
      </c>
      <c r="B51" s="1012" t="s">
        <v>858</v>
      </c>
      <c r="C51" s="1012" t="s">
        <v>915</v>
      </c>
      <c r="D51" s="1012" t="s">
        <v>916</v>
      </c>
      <c r="E51" s="1012" t="s">
        <v>56</v>
      </c>
      <c r="F51" s="1013">
        <v>39801</v>
      </c>
      <c r="G51" s="1012" t="s">
        <v>284</v>
      </c>
      <c r="H51" s="1015">
        <v>26918000</v>
      </c>
      <c r="I51" s="1015">
        <v>0</v>
      </c>
      <c r="J51" s="1015">
        <v>28356360</v>
      </c>
      <c r="K51" s="1012" t="s">
        <v>1194</v>
      </c>
      <c r="L51" s="1015"/>
      <c r="M51" s="1015"/>
      <c r="N51" s="1016"/>
      <c r="O51" s="1015"/>
      <c r="P51" s="1015"/>
      <c r="Q51" s="1015"/>
      <c r="R51" s="1015"/>
      <c r="S51" s="1016"/>
    </row>
    <row r="52" spans="1:19">
      <c r="A52" s="1012" t="s">
        <v>914</v>
      </c>
      <c r="B52" s="1012" t="s">
        <v>283</v>
      </c>
      <c r="C52" s="1012" t="s">
        <v>915</v>
      </c>
      <c r="D52" s="1012" t="s">
        <v>916</v>
      </c>
      <c r="E52" s="1012" t="s">
        <v>56</v>
      </c>
      <c r="F52" s="1013">
        <v>39946</v>
      </c>
      <c r="G52" s="1012" t="s">
        <v>283</v>
      </c>
      <c r="H52" s="1015"/>
      <c r="I52" s="1015"/>
      <c r="J52" s="1015"/>
      <c r="K52" s="1012" t="s">
        <v>283</v>
      </c>
      <c r="L52" s="1015">
        <v>26918000</v>
      </c>
      <c r="M52" s="1015"/>
      <c r="N52" s="1016">
        <v>26918</v>
      </c>
      <c r="O52" s="1015">
        <v>1000</v>
      </c>
      <c r="P52" s="1015"/>
      <c r="Q52" s="1015"/>
      <c r="R52" s="1015"/>
      <c r="S52" s="1016"/>
    </row>
    <row r="53" spans="1:19">
      <c r="A53" s="1012" t="s">
        <v>914</v>
      </c>
      <c r="B53" s="1012" t="s">
        <v>283</v>
      </c>
      <c r="C53" s="1012" t="s">
        <v>915</v>
      </c>
      <c r="D53" s="1012" t="s">
        <v>916</v>
      </c>
      <c r="E53" s="1012" t="s">
        <v>56</v>
      </c>
      <c r="F53" s="1013">
        <v>39981</v>
      </c>
      <c r="G53" s="1012" t="s">
        <v>283</v>
      </c>
      <c r="H53" s="1015"/>
      <c r="I53" s="1015"/>
      <c r="J53" s="1015"/>
      <c r="K53" s="1012" t="s">
        <v>283</v>
      </c>
      <c r="L53" s="1015"/>
      <c r="M53" s="1015"/>
      <c r="N53" s="1016"/>
      <c r="O53" s="1015"/>
      <c r="P53" s="1015"/>
      <c r="Q53" s="1015"/>
      <c r="R53" s="1015">
        <v>900000</v>
      </c>
      <c r="S53" s="1016">
        <v>173069</v>
      </c>
    </row>
    <row r="54" spans="1:19">
      <c r="A54" s="1012" t="s">
        <v>917</v>
      </c>
      <c r="B54" s="1012" t="s">
        <v>918</v>
      </c>
      <c r="C54" s="1012" t="s">
        <v>919</v>
      </c>
      <c r="D54" s="1012" t="s">
        <v>920</v>
      </c>
      <c r="E54" s="1012" t="s">
        <v>109</v>
      </c>
      <c r="F54" s="1013">
        <v>39990</v>
      </c>
      <c r="G54" s="1012" t="s">
        <v>921</v>
      </c>
      <c r="H54" s="1015">
        <v>12000000</v>
      </c>
      <c r="I54" s="1015">
        <v>0</v>
      </c>
      <c r="J54" s="1015">
        <v>9806136.5999999996</v>
      </c>
      <c r="K54" s="1012" t="s">
        <v>897</v>
      </c>
      <c r="L54" s="1015"/>
      <c r="M54" s="1015"/>
      <c r="N54" s="1016"/>
      <c r="O54" s="1015"/>
      <c r="P54" s="1015"/>
      <c r="Q54" s="1015"/>
      <c r="R54" s="1015"/>
      <c r="S54" s="1016"/>
    </row>
    <row r="55" spans="1:19">
      <c r="A55" s="1012" t="s">
        <v>917</v>
      </c>
      <c r="B55" s="1012" t="s">
        <v>283</v>
      </c>
      <c r="C55" s="1012" t="s">
        <v>919</v>
      </c>
      <c r="D55" s="1012" t="s">
        <v>920</v>
      </c>
      <c r="E55" s="1012" t="s">
        <v>109</v>
      </c>
      <c r="F55" s="1013">
        <v>41311</v>
      </c>
      <c r="G55" s="1012" t="s">
        <v>283</v>
      </c>
      <c r="H55" s="1015"/>
      <c r="I55" s="1015"/>
      <c r="J55" s="1015"/>
      <c r="K55" s="1012" t="s">
        <v>283</v>
      </c>
      <c r="L55" s="1015">
        <v>3375945</v>
      </c>
      <c r="M55" s="1015"/>
      <c r="N55" s="1016">
        <v>4500000</v>
      </c>
      <c r="O55" s="1015">
        <v>0.75021000000000004</v>
      </c>
      <c r="P55" s="1015">
        <v>-1124055</v>
      </c>
      <c r="Q55" s="1015"/>
      <c r="R55" s="1015"/>
      <c r="S55" s="1016"/>
    </row>
    <row r="56" spans="1:19">
      <c r="A56" s="1012" t="s">
        <v>917</v>
      </c>
      <c r="B56" s="1012" t="s">
        <v>283</v>
      </c>
      <c r="C56" s="1012" t="s">
        <v>919</v>
      </c>
      <c r="D56" s="1012" t="s">
        <v>920</v>
      </c>
      <c r="E56" s="1012" t="s">
        <v>109</v>
      </c>
      <c r="F56" s="1013">
        <v>41312</v>
      </c>
      <c r="G56" s="1012" t="s">
        <v>283</v>
      </c>
      <c r="H56" s="1015"/>
      <c r="I56" s="1015"/>
      <c r="J56" s="1015"/>
      <c r="K56" s="1012" t="s">
        <v>283</v>
      </c>
      <c r="L56" s="1015">
        <v>5626575</v>
      </c>
      <c r="M56" s="1015"/>
      <c r="N56" s="1016">
        <v>7500000</v>
      </c>
      <c r="O56" s="1015">
        <v>0.75021000000000004</v>
      </c>
      <c r="P56" s="1015">
        <v>-1873425</v>
      </c>
      <c r="Q56" s="1015"/>
      <c r="R56" s="1015">
        <v>504900</v>
      </c>
      <c r="S56" s="1016">
        <v>600000</v>
      </c>
    </row>
    <row r="57" spans="1:19">
      <c r="A57" s="1012" t="s">
        <v>917</v>
      </c>
      <c r="B57" s="1012" t="s">
        <v>283</v>
      </c>
      <c r="C57" s="1012" t="s">
        <v>919</v>
      </c>
      <c r="D57" s="1012" t="s">
        <v>920</v>
      </c>
      <c r="E57" s="1012" t="s">
        <v>109</v>
      </c>
      <c r="F57" s="1013">
        <v>41359</v>
      </c>
      <c r="G57" s="1012" t="s">
        <v>283</v>
      </c>
      <c r="H57" s="1015"/>
      <c r="I57" s="1015"/>
      <c r="J57" s="1015"/>
      <c r="K57" s="1012" t="s">
        <v>283</v>
      </c>
      <c r="L57" s="1015"/>
      <c r="M57" s="1015">
        <v>-90025.2</v>
      </c>
      <c r="N57" s="1016"/>
      <c r="O57" s="1015"/>
      <c r="P57" s="1015"/>
      <c r="Q57" s="1015"/>
      <c r="R57" s="1015"/>
      <c r="S57" s="1016"/>
    </row>
    <row r="58" spans="1:19">
      <c r="A58" s="1012" t="s">
        <v>922</v>
      </c>
      <c r="B58" s="1012" t="s">
        <v>3023</v>
      </c>
      <c r="C58" s="1012" t="s">
        <v>924</v>
      </c>
      <c r="D58" s="1012" t="s">
        <v>925</v>
      </c>
      <c r="E58" s="1012" t="s">
        <v>89</v>
      </c>
      <c r="F58" s="1013">
        <v>39927</v>
      </c>
      <c r="G58" s="1012" t="s">
        <v>285</v>
      </c>
      <c r="H58" s="1015">
        <v>3652000</v>
      </c>
      <c r="I58" s="1015">
        <v>0</v>
      </c>
      <c r="J58" s="1015">
        <v>1453753</v>
      </c>
      <c r="K58" s="1012" t="s">
        <v>897</v>
      </c>
      <c r="L58" s="1015"/>
      <c r="M58" s="1015"/>
      <c r="N58" s="1016"/>
      <c r="O58" s="1015"/>
      <c r="P58" s="1015"/>
      <c r="Q58" s="1015"/>
      <c r="R58" s="1015"/>
      <c r="S58" s="1016"/>
    </row>
    <row r="59" spans="1:19">
      <c r="A59" s="1012" t="s">
        <v>922</v>
      </c>
      <c r="B59" s="1012" t="s">
        <v>283</v>
      </c>
      <c r="C59" s="1012" t="s">
        <v>924</v>
      </c>
      <c r="D59" s="1012" t="s">
        <v>925</v>
      </c>
      <c r="E59" s="1012" t="s">
        <v>89</v>
      </c>
      <c r="F59" s="1013">
        <v>42732</v>
      </c>
      <c r="G59" s="1012" t="s">
        <v>283</v>
      </c>
      <c r="H59" s="1015"/>
      <c r="I59" s="1015"/>
      <c r="J59" s="1015"/>
      <c r="K59" s="1012" t="s">
        <v>283</v>
      </c>
      <c r="L59" s="1015">
        <v>1044000</v>
      </c>
      <c r="M59" s="1015"/>
      <c r="N59" s="1016">
        <v>3652</v>
      </c>
      <c r="O59" s="1015">
        <v>285.87075499999997</v>
      </c>
      <c r="P59" s="1015">
        <v>-2608000</v>
      </c>
      <c r="Q59" s="1015"/>
      <c r="R59" s="1015"/>
      <c r="S59" s="1016"/>
    </row>
    <row r="60" spans="1:19">
      <c r="A60" s="1012" t="s">
        <v>926</v>
      </c>
      <c r="B60" s="1012" t="s">
        <v>904</v>
      </c>
      <c r="C60" s="1012" t="s">
        <v>927</v>
      </c>
      <c r="D60" s="1012" t="s">
        <v>928</v>
      </c>
      <c r="E60" s="1012" t="s">
        <v>929</v>
      </c>
      <c r="F60" s="1013">
        <v>39899</v>
      </c>
      <c r="G60" s="1012" t="s">
        <v>285</v>
      </c>
      <c r="H60" s="1015">
        <v>70000000</v>
      </c>
      <c r="I60" s="1015">
        <v>0</v>
      </c>
      <c r="J60" s="1015">
        <v>73129160.689999998</v>
      </c>
      <c r="K60" s="1012" t="s">
        <v>897</v>
      </c>
      <c r="L60" s="1015"/>
      <c r="M60" s="1015"/>
      <c r="N60" s="1016"/>
      <c r="O60" s="1015"/>
      <c r="P60" s="1015"/>
      <c r="Q60" s="1015"/>
      <c r="R60" s="1015"/>
      <c r="S60" s="1016"/>
    </row>
    <row r="61" spans="1:19">
      <c r="A61" s="1012" t="s">
        <v>926</v>
      </c>
      <c r="B61" s="1012" t="s">
        <v>283</v>
      </c>
      <c r="C61" s="1012" t="s">
        <v>927</v>
      </c>
      <c r="D61" s="1012" t="s">
        <v>928</v>
      </c>
      <c r="E61" s="1012" t="s">
        <v>929</v>
      </c>
      <c r="F61" s="1013">
        <v>41170</v>
      </c>
      <c r="G61" s="1012" t="s">
        <v>283</v>
      </c>
      <c r="H61" s="1015"/>
      <c r="I61" s="1015"/>
      <c r="J61" s="1015"/>
      <c r="K61" s="1012" t="s">
        <v>283</v>
      </c>
      <c r="L61" s="1015">
        <v>280115.76</v>
      </c>
      <c r="M61" s="1015"/>
      <c r="N61" s="1016">
        <v>344</v>
      </c>
      <c r="O61" s="1015">
        <v>814.29</v>
      </c>
      <c r="P61" s="1015">
        <v>-63884.24</v>
      </c>
      <c r="Q61" s="1015"/>
      <c r="R61" s="1015"/>
      <c r="S61" s="1016"/>
    </row>
    <row r="62" spans="1:19">
      <c r="A62" s="1012" t="s">
        <v>926</v>
      </c>
      <c r="B62" s="1012" t="s">
        <v>283</v>
      </c>
      <c r="C62" s="1012" t="s">
        <v>927</v>
      </c>
      <c r="D62" s="1012" t="s">
        <v>928</v>
      </c>
      <c r="E62" s="1012" t="s">
        <v>929</v>
      </c>
      <c r="F62" s="1013">
        <v>41171</v>
      </c>
      <c r="G62" s="1012" t="s">
        <v>283</v>
      </c>
      <c r="H62" s="1015"/>
      <c r="I62" s="1015"/>
      <c r="J62" s="1015"/>
      <c r="K62" s="1012" t="s">
        <v>283</v>
      </c>
      <c r="L62" s="1015">
        <v>6559920.2400000002</v>
      </c>
      <c r="M62" s="1015"/>
      <c r="N62" s="1016">
        <v>8056</v>
      </c>
      <c r="O62" s="1015">
        <v>814.29</v>
      </c>
      <c r="P62" s="1015">
        <v>-1496079.76</v>
      </c>
      <c r="Q62" s="1015"/>
      <c r="R62" s="1015"/>
      <c r="S62" s="1016"/>
    </row>
    <row r="63" spans="1:19">
      <c r="A63" s="1012" t="s">
        <v>926</v>
      </c>
      <c r="B63" s="1012" t="s">
        <v>283</v>
      </c>
      <c r="C63" s="1012" t="s">
        <v>927</v>
      </c>
      <c r="D63" s="1012" t="s">
        <v>928</v>
      </c>
      <c r="E63" s="1012" t="s">
        <v>929</v>
      </c>
      <c r="F63" s="1013">
        <v>41172</v>
      </c>
      <c r="G63" s="1012" t="s">
        <v>283</v>
      </c>
      <c r="H63" s="1015"/>
      <c r="I63" s="1015"/>
      <c r="J63" s="1015"/>
      <c r="K63" s="1012" t="s">
        <v>283</v>
      </c>
      <c r="L63" s="1015">
        <v>50160264</v>
      </c>
      <c r="M63" s="1015"/>
      <c r="N63" s="1016">
        <v>61600</v>
      </c>
      <c r="O63" s="1015">
        <v>814.29</v>
      </c>
      <c r="P63" s="1015">
        <v>-11439736</v>
      </c>
      <c r="Q63" s="1015"/>
      <c r="R63" s="1015">
        <v>3291750</v>
      </c>
      <c r="S63" s="1016">
        <v>3500</v>
      </c>
    </row>
    <row r="64" spans="1:19">
      <c r="A64" s="1012" t="s">
        <v>926</v>
      </c>
      <c r="B64" s="1012" t="s">
        <v>283</v>
      </c>
      <c r="C64" s="1012" t="s">
        <v>927</v>
      </c>
      <c r="D64" s="1012" t="s">
        <v>928</v>
      </c>
      <c r="E64" s="1012" t="s">
        <v>929</v>
      </c>
      <c r="F64" s="1013">
        <v>41229</v>
      </c>
      <c r="G64" s="1012" t="s">
        <v>283</v>
      </c>
      <c r="H64" s="1015"/>
      <c r="I64" s="1015"/>
      <c r="J64" s="1015"/>
      <c r="K64" s="1012" t="s">
        <v>283</v>
      </c>
      <c r="L64" s="1015"/>
      <c r="M64" s="1015">
        <v>-570003</v>
      </c>
      <c r="N64" s="1016"/>
      <c r="O64" s="1015"/>
      <c r="P64" s="1015"/>
      <c r="Q64" s="1015"/>
      <c r="R64" s="1015"/>
      <c r="S64" s="1016"/>
    </row>
    <row r="65" spans="1:19">
      <c r="A65" s="1012" t="s">
        <v>930</v>
      </c>
      <c r="B65" s="1012" t="s">
        <v>931</v>
      </c>
      <c r="C65" s="1012" t="s">
        <v>932</v>
      </c>
      <c r="D65" s="1012" t="s">
        <v>933</v>
      </c>
      <c r="E65" s="1012" t="s">
        <v>153</v>
      </c>
      <c r="F65" s="1013">
        <v>39843</v>
      </c>
      <c r="G65" s="1012" t="s">
        <v>285</v>
      </c>
      <c r="H65" s="1015">
        <v>3674000</v>
      </c>
      <c r="I65" s="1015">
        <v>0</v>
      </c>
      <c r="J65" s="1015">
        <v>4387576.45</v>
      </c>
      <c r="K65" s="1012" t="s">
        <v>1194</v>
      </c>
      <c r="L65" s="1015"/>
      <c r="M65" s="1015"/>
      <c r="N65" s="1016"/>
      <c r="O65" s="1015"/>
      <c r="P65" s="1015"/>
      <c r="Q65" s="1015"/>
      <c r="R65" s="1015"/>
      <c r="S65" s="1016"/>
    </row>
    <row r="66" spans="1:19">
      <c r="A66" s="1012" t="s">
        <v>930</v>
      </c>
      <c r="B66" s="1012" t="s">
        <v>283</v>
      </c>
      <c r="C66" s="1012" t="s">
        <v>932</v>
      </c>
      <c r="D66" s="1012" t="s">
        <v>933</v>
      </c>
      <c r="E66" s="1012" t="s">
        <v>153</v>
      </c>
      <c r="F66" s="1013">
        <v>40808</v>
      </c>
      <c r="G66" s="1012" t="s">
        <v>283</v>
      </c>
      <c r="H66" s="1015"/>
      <c r="I66" s="1015"/>
      <c r="J66" s="1015"/>
      <c r="K66" s="1012" t="s">
        <v>283</v>
      </c>
      <c r="L66" s="1015">
        <v>3674000</v>
      </c>
      <c r="M66" s="1015"/>
      <c r="N66" s="1016">
        <v>3674</v>
      </c>
      <c r="O66" s="1015">
        <v>1000</v>
      </c>
      <c r="P66" s="1015"/>
      <c r="Q66" s="1015"/>
      <c r="R66" s="1015">
        <v>184000</v>
      </c>
      <c r="S66" s="1016">
        <v>184</v>
      </c>
    </row>
    <row r="67" spans="1:19">
      <c r="A67" s="1012" t="s">
        <v>934</v>
      </c>
      <c r="B67" s="1012" t="s">
        <v>899</v>
      </c>
      <c r="C67" s="1012" t="s">
        <v>935</v>
      </c>
      <c r="D67" s="1012" t="s">
        <v>936</v>
      </c>
      <c r="E67" s="1012" t="s">
        <v>937</v>
      </c>
      <c r="F67" s="1013">
        <v>39878</v>
      </c>
      <c r="G67" s="1012" t="s">
        <v>285</v>
      </c>
      <c r="H67" s="1015">
        <v>2492000</v>
      </c>
      <c r="I67" s="1015">
        <v>0</v>
      </c>
      <c r="J67" s="1015">
        <v>2960021.33</v>
      </c>
      <c r="K67" s="1012" t="s">
        <v>1194</v>
      </c>
      <c r="L67" s="1015"/>
      <c r="M67" s="1015"/>
      <c r="N67" s="1016"/>
      <c r="O67" s="1015"/>
      <c r="P67" s="1015"/>
      <c r="Q67" s="1015"/>
      <c r="R67" s="1015"/>
      <c r="S67" s="1016"/>
    </row>
    <row r="68" spans="1:19">
      <c r="A68" s="1012" t="s">
        <v>934</v>
      </c>
      <c r="B68" s="1012" t="s">
        <v>283</v>
      </c>
      <c r="C68" s="1012" t="s">
        <v>935</v>
      </c>
      <c r="D68" s="1012" t="s">
        <v>936</v>
      </c>
      <c r="E68" s="1012" t="s">
        <v>937</v>
      </c>
      <c r="F68" s="1013">
        <v>40801</v>
      </c>
      <c r="G68" s="1012" t="s">
        <v>283</v>
      </c>
      <c r="H68" s="1015"/>
      <c r="I68" s="1015"/>
      <c r="J68" s="1015"/>
      <c r="K68" s="1012" t="s">
        <v>283</v>
      </c>
      <c r="L68" s="1015">
        <v>2492000</v>
      </c>
      <c r="M68" s="1015"/>
      <c r="N68" s="1016">
        <v>2492</v>
      </c>
      <c r="O68" s="1015">
        <v>1000</v>
      </c>
      <c r="P68" s="1015"/>
      <c r="Q68" s="1015"/>
      <c r="R68" s="1015">
        <v>125000</v>
      </c>
      <c r="S68" s="1016">
        <v>125</v>
      </c>
    </row>
    <row r="69" spans="1:19">
      <c r="A69" s="1012" t="s">
        <v>938</v>
      </c>
      <c r="B69" s="1012" t="s">
        <v>858</v>
      </c>
      <c r="C69" s="1012" t="s">
        <v>939</v>
      </c>
      <c r="D69" s="1012" t="s">
        <v>286</v>
      </c>
      <c r="E69" s="1012" t="s">
        <v>56</v>
      </c>
      <c r="F69" s="1013">
        <v>39822</v>
      </c>
      <c r="G69" s="1012" t="s">
        <v>284</v>
      </c>
      <c r="H69" s="1015">
        <v>3388890000</v>
      </c>
      <c r="I69" s="1015">
        <v>0</v>
      </c>
      <c r="J69" s="1015">
        <v>3803257308.3299999</v>
      </c>
      <c r="K69" s="1012" t="s">
        <v>1194</v>
      </c>
      <c r="L69" s="1015"/>
      <c r="M69" s="1015"/>
      <c r="N69" s="1016"/>
      <c r="O69" s="1015"/>
      <c r="P69" s="1015"/>
      <c r="Q69" s="1015"/>
      <c r="R69" s="1015"/>
      <c r="S69" s="1016"/>
    </row>
    <row r="70" spans="1:19">
      <c r="A70" s="1012" t="s">
        <v>938</v>
      </c>
      <c r="B70" s="1012" t="s">
        <v>283</v>
      </c>
      <c r="C70" s="1012" t="s">
        <v>939</v>
      </c>
      <c r="D70" s="1012" t="s">
        <v>286</v>
      </c>
      <c r="E70" s="1012" t="s">
        <v>56</v>
      </c>
      <c r="F70" s="1013">
        <v>39981</v>
      </c>
      <c r="G70" s="1012" t="s">
        <v>283</v>
      </c>
      <c r="H70" s="1015"/>
      <c r="I70" s="1015"/>
      <c r="J70" s="1015"/>
      <c r="K70" s="1012" t="s">
        <v>283</v>
      </c>
      <c r="L70" s="1015">
        <v>3388890000</v>
      </c>
      <c r="M70" s="1015"/>
      <c r="N70" s="1016">
        <v>3388890</v>
      </c>
      <c r="O70" s="1015">
        <v>1000</v>
      </c>
      <c r="P70" s="1015"/>
      <c r="Q70" s="1015"/>
      <c r="R70" s="1015"/>
      <c r="S70" s="1016"/>
    </row>
    <row r="71" spans="1:19">
      <c r="A71" s="1012" t="s">
        <v>938</v>
      </c>
      <c r="B71" s="1012" t="s">
        <v>283</v>
      </c>
      <c r="C71" s="1012" t="s">
        <v>939</v>
      </c>
      <c r="D71" s="1012" t="s">
        <v>286</v>
      </c>
      <c r="E71" s="1012" t="s">
        <v>56</v>
      </c>
      <c r="F71" s="1013">
        <v>40023</v>
      </c>
      <c r="G71" s="1012" t="s">
        <v>283</v>
      </c>
      <c r="H71" s="1015"/>
      <c r="I71" s="1015"/>
      <c r="J71" s="1015"/>
      <c r="K71" s="1012" t="s">
        <v>283</v>
      </c>
      <c r="L71" s="1015"/>
      <c r="M71" s="1015"/>
      <c r="N71" s="1016"/>
      <c r="O71" s="1015"/>
      <c r="P71" s="1015"/>
      <c r="Q71" s="1015"/>
      <c r="R71" s="1015">
        <v>340000000</v>
      </c>
      <c r="S71" s="1016">
        <v>24264129</v>
      </c>
    </row>
    <row r="72" spans="1:19">
      <c r="A72" s="1012" t="s">
        <v>940</v>
      </c>
      <c r="B72" s="1012" t="s">
        <v>890</v>
      </c>
      <c r="C72" s="1012" t="s">
        <v>941</v>
      </c>
      <c r="D72" s="1012" t="s">
        <v>942</v>
      </c>
      <c r="E72" s="1012" t="s">
        <v>6</v>
      </c>
      <c r="F72" s="1013">
        <v>39962</v>
      </c>
      <c r="G72" s="1012" t="s">
        <v>285</v>
      </c>
      <c r="H72" s="1015">
        <v>1800000</v>
      </c>
      <c r="I72" s="1015">
        <v>0</v>
      </c>
      <c r="J72" s="1015">
        <v>2052682.49</v>
      </c>
      <c r="K72" s="1012" t="s">
        <v>1194</v>
      </c>
      <c r="L72" s="1015"/>
      <c r="M72" s="1015"/>
      <c r="N72" s="1016"/>
      <c r="O72" s="1015"/>
      <c r="P72" s="1015"/>
      <c r="Q72" s="1015"/>
      <c r="R72" s="1015"/>
      <c r="S72" s="1016"/>
    </row>
    <row r="73" spans="1:19">
      <c r="A73" s="1012" t="s">
        <v>940</v>
      </c>
      <c r="B73" s="1012" t="s">
        <v>283</v>
      </c>
      <c r="C73" s="1012" t="s">
        <v>941</v>
      </c>
      <c r="D73" s="1012" t="s">
        <v>942</v>
      </c>
      <c r="E73" s="1012" t="s">
        <v>6</v>
      </c>
      <c r="F73" s="1013">
        <v>40569</v>
      </c>
      <c r="G73" s="1012" t="s">
        <v>283</v>
      </c>
      <c r="H73" s="1015"/>
      <c r="I73" s="1015"/>
      <c r="J73" s="1015"/>
      <c r="K73" s="1012" t="s">
        <v>283</v>
      </c>
      <c r="L73" s="1015">
        <v>1800000</v>
      </c>
      <c r="M73" s="1015"/>
      <c r="N73" s="1016">
        <v>1800</v>
      </c>
      <c r="O73" s="1015">
        <v>1000</v>
      </c>
      <c r="P73" s="1015"/>
      <c r="Q73" s="1015"/>
      <c r="R73" s="1015">
        <v>90000</v>
      </c>
      <c r="S73" s="1016">
        <v>90</v>
      </c>
    </row>
    <row r="74" spans="1:19">
      <c r="A74" s="1012" t="s">
        <v>943</v>
      </c>
      <c r="B74" s="1012" t="s">
        <v>890</v>
      </c>
      <c r="C74" s="1012" t="s">
        <v>944</v>
      </c>
      <c r="D74" s="1012" t="s">
        <v>945</v>
      </c>
      <c r="E74" s="1012" t="s">
        <v>946</v>
      </c>
      <c r="F74" s="1013">
        <v>39822</v>
      </c>
      <c r="G74" s="1012" t="s">
        <v>285</v>
      </c>
      <c r="H74" s="1015">
        <v>6000000</v>
      </c>
      <c r="I74" s="1015">
        <v>0</v>
      </c>
      <c r="J74" s="1015">
        <v>7220141.6699999999</v>
      </c>
      <c r="K74" s="1012" t="s">
        <v>1194</v>
      </c>
      <c r="L74" s="1015"/>
      <c r="M74" s="1015"/>
      <c r="N74" s="1016"/>
      <c r="O74" s="1015"/>
      <c r="P74" s="1015"/>
      <c r="Q74" s="1015"/>
      <c r="R74" s="1015"/>
      <c r="S74" s="1016"/>
    </row>
    <row r="75" spans="1:19">
      <c r="A75" s="1012" t="s">
        <v>943</v>
      </c>
      <c r="B75" s="1012" t="s">
        <v>283</v>
      </c>
      <c r="C75" s="1012" t="s">
        <v>944</v>
      </c>
      <c r="D75" s="1012" t="s">
        <v>945</v>
      </c>
      <c r="E75" s="1012" t="s">
        <v>946</v>
      </c>
      <c r="F75" s="1013">
        <v>40849</v>
      </c>
      <c r="G75" s="1012" t="s">
        <v>283</v>
      </c>
      <c r="H75" s="1015"/>
      <c r="I75" s="1015"/>
      <c r="J75" s="1015"/>
      <c r="K75" s="1012" t="s">
        <v>283</v>
      </c>
      <c r="L75" s="1015">
        <v>6000000</v>
      </c>
      <c r="M75" s="1015"/>
      <c r="N75" s="1016">
        <v>6000</v>
      </c>
      <c r="O75" s="1015">
        <v>1000</v>
      </c>
      <c r="P75" s="1015"/>
      <c r="Q75" s="1015"/>
      <c r="R75" s="1015">
        <v>300000</v>
      </c>
      <c r="S75" s="1016">
        <v>300</v>
      </c>
    </row>
    <row r="76" spans="1:19">
      <c r="A76" s="1012" t="s">
        <v>947</v>
      </c>
      <c r="B76" s="1012"/>
      <c r="C76" s="1012" t="s">
        <v>948</v>
      </c>
      <c r="D76" s="1012" t="s">
        <v>949</v>
      </c>
      <c r="E76" s="1012" t="s">
        <v>19</v>
      </c>
      <c r="F76" s="1013">
        <v>39773</v>
      </c>
      <c r="G76" s="1012" t="s">
        <v>284</v>
      </c>
      <c r="H76" s="1015">
        <v>52000000</v>
      </c>
      <c r="I76" s="1015">
        <v>0</v>
      </c>
      <c r="J76" s="1015">
        <v>59637438.670000002</v>
      </c>
      <c r="K76" s="1012" t="s">
        <v>897</v>
      </c>
      <c r="L76" s="1015"/>
      <c r="M76" s="1015"/>
      <c r="N76" s="1016"/>
      <c r="O76" s="1015"/>
      <c r="P76" s="1015"/>
      <c r="Q76" s="1015"/>
      <c r="R76" s="1015"/>
      <c r="S76" s="1016"/>
    </row>
    <row r="77" spans="1:19">
      <c r="A77" s="1012" t="s">
        <v>947</v>
      </c>
      <c r="B77" s="1012" t="s">
        <v>283</v>
      </c>
      <c r="C77" s="1012" t="s">
        <v>948</v>
      </c>
      <c r="D77" s="1012" t="s">
        <v>949</v>
      </c>
      <c r="E77" s="1012" t="s">
        <v>19</v>
      </c>
      <c r="F77" s="1013">
        <v>41079</v>
      </c>
      <c r="G77" s="1012" t="s">
        <v>283</v>
      </c>
      <c r="H77" s="1015"/>
      <c r="I77" s="1015"/>
      <c r="J77" s="1015"/>
      <c r="K77" s="1012" t="s">
        <v>283</v>
      </c>
      <c r="L77" s="1015">
        <v>48391200</v>
      </c>
      <c r="M77" s="1015">
        <v>-725868</v>
      </c>
      <c r="N77" s="1016">
        <v>52000</v>
      </c>
      <c r="O77" s="1015">
        <v>930.6</v>
      </c>
      <c r="P77" s="1015">
        <v>-3608800</v>
      </c>
      <c r="Q77" s="1015"/>
      <c r="R77" s="1015"/>
      <c r="S77" s="1016"/>
    </row>
    <row r="78" spans="1:19">
      <c r="A78" s="1012" t="s">
        <v>947</v>
      </c>
      <c r="B78" s="1012" t="s">
        <v>283</v>
      </c>
      <c r="C78" s="1012" t="s">
        <v>948</v>
      </c>
      <c r="D78" s="1012" t="s">
        <v>949</v>
      </c>
      <c r="E78" s="1012" t="s">
        <v>19</v>
      </c>
      <c r="F78" s="1013">
        <v>41143</v>
      </c>
      <c r="G78" s="1012" t="s">
        <v>283</v>
      </c>
      <c r="H78" s="1015"/>
      <c r="I78" s="1015"/>
      <c r="J78" s="1015"/>
      <c r="K78" s="1012" t="s">
        <v>283</v>
      </c>
      <c r="L78" s="1015"/>
      <c r="M78" s="1015"/>
      <c r="N78" s="1016"/>
      <c r="O78" s="1015"/>
      <c r="P78" s="1015"/>
      <c r="Q78" s="1015"/>
      <c r="R78" s="1015">
        <v>2670000</v>
      </c>
      <c r="S78" s="1016">
        <v>698554.05</v>
      </c>
    </row>
    <row r="79" spans="1:19">
      <c r="A79" s="1012" t="s">
        <v>950</v>
      </c>
      <c r="B79" s="1012" t="s">
        <v>951</v>
      </c>
      <c r="C79" s="1012" t="s">
        <v>952</v>
      </c>
      <c r="D79" s="1012" t="s">
        <v>953</v>
      </c>
      <c r="E79" s="1012" t="s">
        <v>239</v>
      </c>
      <c r="F79" s="1013">
        <v>39801</v>
      </c>
      <c r="G79" s="1012" t="s">
        <v>284</v>
      </c>
      <c r="H79" s="1015">
        <v>21000000</v>
      </c>
      <c r="I79" s="1015">
        <v>0</v>
      </c>
      <c r="J79" s="1015">
        <v>24601666.66</v>
      </c>
      <c r="K79" s="1012" t="s">
        <v>1194</v>
      </c>
      <c r="L79" s="1015"/>
      <c r="M79" s="1015"/>
      <c r="N79" s="1016"/>
      <c r="O79" s="1015"/>
      <c r="P79" s="1015"/>
      <c r="Q79" s="1015"/>
      <c r="R79" s="1015"/>
      <c r="S79" s="1016"/>
    </row>
    <row r="80" spans="1:19">
      <c r="A80" s="1012" t="s">
        <v>950</v>
      </c>
      <c r="B80" s="1012" t="s">
        <v>283</v>
      </c>
      <c r="C80" s="1012" t="s">
        <v>952</v>
      </c>
      <c r="D80" s="1012" t="s">
        <v>953</v>
      </c>
      <c r="E80" s="1012" t="s">
        <v>239</v>
      </c>
      <c r="F80" s="1013">
        <v>40766</v>
      </c>
      <c r="G80" s="1012" t="s">
        <v>283</v>
      </c>
      <c r="H80" s="1015"/>
      <c r="I80" s="1015"/>
      <c r="J80" s="1015"/>
      <c r="K80" s="1012" t="s">
        <v>283</v>
      </c>
      <c r="L80" s="1015">
        <v>21000000</v>
      </c>
      <c r="M80" s="1015"/>
      <c r="N80" s="1016">
        <v>21000</v>
      </c>
      <c r="O80" s="1015">
        <v>1000</v>
      </c>
      <c r="P80" s="1015"/>
      <c r="Q80" s="1015"/>
      <c r="R80" s="1015"/>
      <c r="S80" s="1016"/>
    </row>
    <row r="81" spans="1:19">
      <c r="A81" s="1012" t="s">
        <v>950</v>
      </c>
      <c r="B81" s="1012" t="s">
        <v>283</v>
      </c>
      <c r="C81" s="1012" t="s">
        <v>952</v>
      </c>
      <c r="D81" s="1012" t="s">
        <v>953</v>
      </c>
      <c r="E81" s="1012" t="s">
        <v>239</v>
      </c>
      <c r="F81" s="1013">
        <v>40849</v>
      </c>
      <c r="G81" s="1012" t="s">
        <v>283</v>
      </c>
      <c r="H81" s="1015"/>
      <c r="I81" s="1015"/>
      <c r="J81" s="1015"/>
      <c r="K81" s="1012" t="s">
        <v>283</v>
      </c>
      <c r="L81" s="1015"/>
      <c r="M81" s="1015"/>
      <c r="N81" s="1016"/>
      <c r="O81" s="1015"/>
      <c r="P81" s="1015"/>
      <c r="Q81" s="1015"/>
      <c r="R81" s="1015">
        <v>825000</v>
      </c>
      <c r="S81" s="1016">
        <v>1312500</v>
      </c>
    </row>
    <row r="82" spans="1:19">
      <c r="A82" s="1012" t="s">
        <v>954</v>
      </c>
      <c r="B82" s="1012" t="s">
        <v>918</v>
      </c>
      <c r="C82" s="1012" t="s">
        <v>955</v>
      </c>
      <c r="D82" s="1012" t="s">
        <v>956</v>
      </c>
      <c r="E82" s="1012" t="s">
        <v>902</v>
      </c>
      <c r="F82" s="1013">
        <v>40046</v>
      </c>
      <c r="G82" s="1012" t="s">
        <v>921</v>
      </c>
      <c r="H82" s="1015">
        <v>5000000</v>
      </c>
      <c r="I82" s="1015">
        <v>0</v>
      </c>
      <c r="J82" s="1015">
        <v>6523255</v>
      </c>
      <c r="K82" s="1012" t="s">
        <v>897</v>
      </c>
      <c r="L82" s="1015"/>
      <c r="M82" s="1015"/>
      <c r="N82" s="1016"/>
      <c r="O82" s="1015"/>
      <c r="P82" s="1015"/>
      <c r="Q82" s="1015"/>
      <c r="R82" s="1015"/>
      <c r="S82" s="1016"/>
    </row>
    <row r="83" spans="1:19">
      <c r="A83" s="1012" t="s">
        <v>954</v>
      </c>
      <c r="B83" s="1012" t="s">
        <v>283</v>
      </c>
      <c r="C83" s="1012" t="s">
        <v>955</v>
      </c>
      <c r="D83" s="1012" t="s">
        <v>956</v>
      </c>
      <c r="E83" s="1012" t="s">
        <v>902</v>
      </c>
      <c r="F83" s="1013">
        <v>41359</v>
      </c>
      <c r="G83" s="1012" t="s">
        <v>283</v>
      </c>
      <c r="H83" s="1015"/>
      <c r="I83" s="1015"/>
      <c r="J83" s="1015"/>
      <c r="K83" s="1012" t="s">
        <v>283</v>
      </c>
      <c r="L83" s="1015">
        <v>359040</v>
      </c>
      <c r="M83" s="1015"/>
      <c r="N83" s="1016">
        <v>374000</v>
      </c>
      <c r="O83" s="1015">
        <v>0.96</v>
      </c>
      <c r="P83" s="1015">
        <v>-14960</v>
      </c>
      <c r="Q83" s="1015"/>
      <c r="R83" s="1015"/>
      <c r="S83" s="1016"/>
    </row>
    <row r="84" spans="1:19">
      <c r="A84" s="1012" t="s">
        <v>954</v>
      </c>
      <c r="B84" s="1012" t="s">
        <v>283</v>
      </c>
      <c r="C84" s="1012" t="s">
        <v>955</v>
      </c>
      <c r="D84" s="1012" t="s">
        <v>956</v>
      </c>
      <c r="E84" s="1012" t="s">
        <v>902</v>
      </c>
      <c r="F84" s="1013">
        <v>41360</v>
      </c>
      <c r="G84" s="1012" t="s">
        <v>283</v>
      </c>
      <c r="H84" s="1015"/>
      <c r="I84" s="1015"/>
      <c r="J84" s="1015"/>
      <c r="K84" s="1012" t="s">
        <v>283</v>
      </c>
      <c r="L84" s="1015">
        <v>2112000</v>
      </c>
      <c r="M84" s="1015"/>
      <c r="N84" s="1016">
        <v>2200000</v>
      </c>
      <c r="O84" s="1015">
        <v>0.96</v>
      </c>
      <c r="P84" s="1015">
        <v>-88000</v>
      </c>
      <c r="Q84" s="1015"/>
      <c r="R84" s="1015"/>
      <c r="S84" s="1016"/>
    </row>
    <row r="85" spans="1:19">
      <c r="A85" s="1012" t="s">
        <v>954</v>
      </c>
      <c r="B85" s="1012" t="s">
        <v>283</v>
      </c>
      <c r="C85" s="1012" t="s">
        <v>955</v>
      </c>
      <c r="D85" s="1012" t="s">
        <v>956</v>
      </c>
      <c r="E85" s="1012" t="s">
        <v>902</v>
      </c>
      <c r="F85" s="1013">
        <v>41361</v>
      </c>
      <c r="G85" s="1012" t="s">
        <v>283</v>
      </c>
      <c r="H85" s="1015"/>
      <c r="I85" s="1015"/>
      <c r="J85" s="1015"/>
      <c r="K85" s="1012" t="s">
        <v>283</v>
      </c>
      <c r="L85" s="1015">
        <v>2328960</v>
      </c>
      <c r="M85" s="1015"/>
      <c r="N85" s="1016">
        <v>2426000</v>
      </c>
      <c r="O85" s="1015">
        <v>0.96</v>
      </c>
      <c r="P85" s="1015">
        <v>-97040</v>
      </c>
      <c r="Q85" s="1015"/>
      <c r="R85" s="1015">
        <v>259875</v>
      </c>
      <c r="S85" s="1016">
        <v>250000</v>
      </c>
    </row>
    <row r="86" spans="1:19">
      <c r="A86" s="1012" t="s">
        <v>954</v>
      </c>
      <c r="B86" s="1012" t="s">
        <v>283</v>
      </c>
      <c r="C86" s="1012" t="s">
        <v>955</v>
      </c>
      <c r="D86" s="1012" t="s">
        <v>956</v>
      </c>
      <c r="E86" s="1012" t="s">
        <v>902</v>
      </c>
      <c r="F86" s="1013">
        <v>41373</v>
      </c>
      <c r="G86" s="1012" t="s">
        <v>283</v>
      </c>
      <c r="H86" s="1015"/>
      <c r="I86" s="1015"/>
      <c r="J86" s="1015"/>
      <c r="K86" s="1012" t="s">
        <v>283</v>
      </c>
      <c r="L86" s="1015"/>
      <c r="M86" s="1015">
        <v>-48000</v>
      </c>
      <c r="N86" s="1016"/>
      <c r="O86" s="1015"/>
      <c r="P86" s="1015"/>
      <c r="Q86" s="1015"/>
      <c r="R86" s="1015"/>
      <c r="S86" s="1016"/>
    </row>
    <row r="87" spans="1:19">
      <c r="A87" s="1012" t="s">
        <v>957</v>
      </c>
      <c r="B87" s="1012" t="s">
        <v>958</v>
      </c>
      <c r="C87" s="1012" t="s">
        <v>959</v>
      </c>
      <c r="D87" s="1012" t="s">
        <v>960</v>
      </c>
      <c r="E87" s="1012" t="s">
        <v>217</v>
      </c>
      <c r="F87" s="1013">
        <v>39843</v>
      </c>
      <c r="G87" s="1012" t="s">
        <v>284</v>
      </c>
      <c r="H87" s="1015">
        <v>110000000</v>
      </c>
      <c r="I87" s="1015">
        <v>0</v>
      </c>
      <c r="J87" s="1015">
        <v>6000000</v>
      </c>
      <c r="K87" s="1012" t="s">
        <v>897</v>
      </c>
      <c r="L87" s="1015"/>
      <c r="M87" s="1015"/>
      <c r="N87" s="1016"/>
      <c r="O87" s="1015"/>
      <c r="P87" s="1015"/>
      <c r="Q87" s="1015"/>
      <c r="R87" s="1015"/>
      <c r="S87" s="1016"/>
    </row>
    <row r="88" spans="1:19">
      <c r="A88" s="1012" t="s">
        <v>957</v>
      </c>
      <c r="B88" s="1012" t="s">
        <v>283</v>
      </c>
      <c r="C88" s="1012" t="s">
        <v>959</v>
      </c>
      <c r="D88" s="1012" t="s">
        <v>960</v>
      </c>
      <c r="E88" s="1012" t="s">
        <v>217</v>
      </c>
      <c r="F88" s="1013">
        <v>41544</v>
      </c>
      <c r="G88" s="1012" t="s">
        <v>283</v>
      </c>
      <c r="H88" s="1015"/>
      <c r="I88" s="1015"/>
      <c r="J88" s="1015"/>
      <c r="K88" s="1012" t="s">
        <v>283</v>
      </c>
      <c r="L88" s="1015">
        <v>6000000</v>
      </c>
      <c r="M88" s="1015"/>
      <c r="N88" s="1016">
        <v>60000000</v>
      </c>
      <c r="O88" s="1015">
        <v>0.1</v>
      </c>
      <c r="P88" s="1015">
        <v>-104000000</v>
      </c>
      <c r="Q88" s="1015"/>
      <c r="R88" s="1015"/>
      <c r="S88" s="1016"/>
    </row>
    <row r="89" spans="1:19">
      <c r="A89" s="1012" t="s">
        <v>961</v>
      </c>
      <c r="B89" s="1012" t="s">
        <v>962</v>
      </c>
      <c r="C89" s="1012" t="s">
        <v>963</v>
      </c>
      <c r="D89" s="1012" t="s">
        <v>964</v>
      </c>
      <c r="E89" s="1012" t="s">
        <v>965</v>
      </c>
      <c r="F89" s="1013">
        <v>39843</v>
      </c>
      <c r="G89" s="1012" t="s">
        <v>284</v>
      </c>
      <c r="H89" s="1015">
        <v>8152000</v>
      </c>
      <c r="I89" s="1015">
        <v>0</v>
      </c>
      <c r="J89" s="1015">
        <v>13378714</v>
      </c>
      <c r="K89" s="1012" t="s">
        <v>1194</v>
      </c>
      <c r="L89" s="1015"/>
      <c r="M89" s="1015"/>
      <c r="N89" s="1016"/>
      <c r="O89" s="1015"/>
      <c r="P89" s="1015"/>
      <c r="Q89" s="1015"/>
      <c r="R89" s="1015"/>
      <c r="S89" s="1016"/>
    </row>
    <row r="90" spans="1:19">
      <c r="A90" s="1012" t="s">
        <v>961</v>
      </c>
      <c r="B90" s="1012" t="s">
        <v>283</v>
      </c>
      <c r="C90" s="1012" t="s">
        <v>963</v>
      </c>
      <c r="D90" s="1012" t="s">
        <v>964</v>
      </c>
      <c r="E90" s="1012" t="s">
        <v>965</v>
      </c>
      <c r="F90" s="1013">
        <v>41017</v>
      </c>
      <c r="G90" s="1012" t="s">
        <v>283</v>
      </c>
      <c r="H90" s="1015"/>
      <c r="I90" s="1015"/>
      <c r="J90" s="1015"/>
      <c r="K90" s="1012" t="s">
        <v>283</v>
      </c>
      <c r="L90" s="1015">
        <v>4076000</v>
      </c>
      <c r="M90" s="1015"/>
      <c r="N90" s="1016">
        <v>4076</v>
      </c>
      <c r="O90" s="1015">
        <v>1000</v>
      </c>
      <c r="P90" s="1015"/>
      <c r="Q90" s="1015"/>
      <c r="R90" s="1015"/>
      <c r="S90" s="1016"/>
    </row>
    <row r="91" spans="1:19">
      <c r="A91" s="1012" t="s">
        <v>961</v>
      </c>
      <c r="B91" s="1012" t="s">
        <v>283</v>
      </c>
      <c r="C91" s="1012" t="s">
        <v>963</v>
      </c>
      <c r="D91" s="1012" t="s">
        <v>964</v>
      </c>
      <c r="E91" s="1012" t="s">
        <v>965</v>
      </c>
      <c r="F91" s="1013">
        <v>41339</v>
      </c>
      <c r="G91" s="1012" t="s">
        <v>283</v>
      </c>
      <c r="H91" s="1015"/>
      <c r="I91" s="1015"/>
      <c r="J91" s="1015"/>
      <c r="K91" s="1012" t="s">
        <v>283</v>
      </c>
      <c r="L91" s="1015">
        <v>4076000</v>
      </c>
      <c r="M91" s="1015"/>
      <c r="N91" s="1016">
        <v>4076</v>
      </c>
      <c r="O91" s="1015">
        <v>1000</v>
      </c>
      <c r="P91" s="1015"/>
      <c r="Q91" s="1015"/>
      <c r="R91" s="1015"/>
      <c r="S91" s="1016"/>
    </row>
    <row r="92" spans="1:19">
      <c r="A92" s="1012" t="s">
        <v>961</v>
      </c>
      <c r="B92" s="1012" t="s">
        <v>283</v>
      </c>
      <c r="C92" s="1012" t="s">
        <v>963</v>
      </c>
      <c r="D92" s="1012" t="s">
        <v>964</v>
      </c>
      <c r="E92" s="1012" t="s">
        <v>965</v>
      </c>
      <c r="F92" s="1013">
        <v>42152</v>
      </c>
      <c r="G92" s="1012" t="s">
        <v>283</v>
      </c>
      <c r="H92" s="1015"/>
      <c r="I92" s="1015"/>
      <c r="J92" s="1015"/>
      <c r="K92" s="1012" t="s">
        <v>283</v>
      </c>
      <c r="L92" s="1015"/>
      <c r="M92" s="1015"/>
      <c r="N92" s="1016"/>
      <c r="O92" s="1015"/>
      <c r="P92" s="1015"/>
      <c r="Q92" s="1015"/>
      <c r="R92" s="1015">
        <v>3735577.67</v>
      </c>
      <c r="S92" s="1016">
        <v>367916.17</v>
      </c>
    </row>
    <row r="93" spans="1:19">
      <c r="A93" s="1012" t="s">
        <v>966</v>
      </c>
      <c r="B93" s="1012" t="s">
        <v>858</v>
      </c>
      <c r="C93" s="1012" t="s">
        <v>967</v>
      </c>
      <c r="D93" s="1012" t="s">
        <v>968</v>
      </c>
      <c r="E93" s="1012" t="s">
        <v>217</v>
      </c>
      <c r="F93" s="1013">
        <v>39773</v>
      </c>
      <c r="G93" s="1012" t="s">
        <v>284</v>
      </c>
      <c r="H93" s="1015">
        <v>525000000</v>
      </c>
      <c r="I93" s="1015">
        <v>0</v>
      </c>
      <c r="J93" s="1015">
        <v>596539172.32000005</v>
      </c>
      <c r="K93" s="1012" t="s">
        <v>1194</v>
      </c>
      <c r="L93" s="1015"/>
      <c r="M93" s="1015"/>
      <c r="N93" s="1016"/>
      <c r="O93" s="1015"/>
      <c r="P93" s="1015"/>
      <c r="Q93" s="1015"/>
      <c r="R93" s="1015"/>
      <c r="S93" s="1016"/>
    </row>
    <row r="94" spans="1:19">
      <c r="A94" s="1012" t="s">
        <v>966</v>
      </c>
      <c r="B94" s="1012" t="s">
        <v>283</v>
      </c>
      <c r="C94" s="1012" t="s">
        <v>967</v>
      </c>
      <c r="D94" s="1012" t="s">
        <v>968</v>
      </c>
      <c r="E94" s="1012" t="s">
        <v>217</v>
      </c>
      <c r="F94" s="1013">
        <v>40639</v>
      </c>
      <c r="G94" s="1012" t="s">
        <v>283</v>
      </c>
      <c r="H94" s="1015"/>
      <c r="I94" s="1015"/>
      <c r="J94" s="1015"/>
      <c r="K94" s="1012" t="s">
        <v>283</v>
      </c>
      <c r="L94" s="1015">
        <v>262500000</v>
      </c>
      <c r="M94" s="1015"/>
      <c r="N94" s="1016">
        <v>262500</v>
      </c>
      <c r="O94" s="1015">
        <v>1000</v>
      </c>
      <c r="P94" s="1015"/>
      <c r="Q94" s="1015"/>
      <c r="R94" s="1015"/>
      <c r="S94" s="1016"/>
    </row>
    <row r="95" spans="1:19">
      <c r="A95" s="1012" t="s">
        <v>966</v>
      </c>
      <c r="B95" s="1012" t="s">
        <v>283</v>
      </c>
      <c r="C95" s="1012" t="s">
        <v>967</v>
      </c>
      <c r="D95" s="1012" t="s">
        <v>968</v>
      </c>
      <c r="E95" s="1012" t="s">
        <v>217</v>
      </c>
      <c r="F95" s="1013">
        <v>40800</v>
      </c>
      <c r="G95" s="1012" t="s">
        <v>283</v>
      </c>
      <c r="H95" s="1015"/>
      <c r="I95" s="1015"/>
      <c r="J95" s="1015"/>
      <c r="K95" s="1012" t="s">
        <v>283</v>
      </c>
      <c r="L95" s="1015">
        <v>262500000</v>
      </c>
      <c r="M95" s="1015"/>
      <c r="N95" s="1016">
        <v>262500</v>
      </c>
      <c r="O95" s="1015">
        <v>1000</v>
      </c>
      <c r="P95" s="1015"/>
      <c r="Q95" s="1015"/>
      <c r="R95" s="1015"/>
      <c r="S95" s="1016"/>
    </row>
    <row r="96" spans="1:19">
      <c r="A96" s="1012" t="s">
        <v>966</v>
      </c>
      <c r="B96" s="1012" t="s">
        <v>283</v>
      </c>
      <c r="C96" s="1012" t="s">
        <v>967</v>
      </c>
      <c r="D96" s="1012" t="s">
        <v>968</v>
      </c>
      <c r="E96" s="1012" t="s">
        <v>217</v>
      </c>
      <c r="F96" s="1013">
        <v>40883</v>
      </c>
      <c r="G96" s="1012" t="s">
        <v>283</v>
      </c>
      <c r="H96" s="1015"/>
      <c r="I96" s="1015"/>
      <c r="J96" s="1015"/>
      <c r="K96" s="1012" t="s">
        <v>283</v>
      </c>
      <c r="L96" s="1015"/>
      <c r="M96" s="1015"/>
      <c r="N96" s="1016"/>
      <c r="O96" s="1015"/>
      <c r="P96" s="1015"/>
      <c r="Q96" s="1015"/>
      <c r="R96" s="1015">
        <v>3435005.65</v>
      </c>
      <c r="S96" s="1016">
        <v>3983308</v>
      </c>
    </row>
    <row r="97" spans="1:19">
      <c r="A97" s="1012" t="s">
        <v>969</v>
      </c>
      <c r="B97" s="1012" t="s">
        <v>970</v>
      </c>
      <c r="C97" s="1012" t="s">
        <v>971</v>
      </c>
      <c r="D97" s="1012" t="s">
        <v>972</v>
      </c>
      <c r="E97" s="1012" t="s">
        <v>11</v>
      </c>
      <c r="F97" s="1013">
        <v>40176</v>
      </c>
      <c r="G97" s="1012" t="s">
        <v>285</v>
      </c>
      <c r="H97" s="1015">
        <v>2000000</v>
      </c>
      <c r="I97" s="1015">
        <v>0</v>
      </c>
      <c r="J97" s="1015">
        <v>2503554.7799999998</v>
      </c>
      <c r="K97" s="1012" t="s">
        <v>897</v>
      </c>
      <c r="L97" s="1015"/>
      <c r="M97" s="1015"/>
      <c r="N97" s="1016"/>
      <c r="O97" s="1015"/>
      <c r="P97" s="1015"/>
      <c r="Q97" s="1015"/>
      <c r="R97" s="1015"/>
      <c r="S97" s="1016"/>
    </row>
    <row r="98" spans="1:19">
      <c r="A98" s="1012" t="s">
        <v>969</v>
      </c>
      <c r="B98" s="1012" t="s">
        <v>283</v>
      </c>
      <c r="C98" s="1012" t="s">
        <v>971</v>
      </c>
      <c r="D98" s="1012" t="s">
        <v>972</v>
      </c>
      <c r="E98" s="1012" t="s">
        <v>11</v>
      </c>
      <c r="F98" s="1013">
        <v>41677</v>
      </c>
      <c r="G98" s="1012" t="s">
        <v>283</v>
      </c>
      <c r="H98" s="1015"/>
      <c r="I98" s="1015"/>
      <c r="J98" s="1015"/>
      <c r="K98" s="1012" t="s">
        <v>283</v>
      </c>
      <c r="L98" s="1015">
        <v>1950000</v>
      </c>
      <c r="M98" s="1015"/>
      <c r="N98" s="1016">
        <v>1950</v>
      </c>
      <c r="O98" s="1015">
        <v>1150</v>
      </c>
      <c r="P98" s="1015"/>
      <c r="Q98" s="1015">
        <v>292500</v>
      </c>
      <c r="R98" s="1015">
        <v>95031.02</v>
      </c>
      <c r="S98" s="1016">
        <v>88</v>
      </c>
    </row>
    <row r="99" spans="1:19">
      <c r="A99" s="1012" t="s">
        <v>969</v>
      </c>
      <c r="B99" s="1012" t="s">
        <v>283</v>
      </c>
      <c r="C99" s="1012" t="s">
        <v>971</v>
      </c>
      <c r="D99" s="1012" t="s">
        <v>972</v>
      </c>
      <c r="E99" s="1012" t="s">
        <v>11</v>
      </c>
      <c r="F99" s="1013">
        <v>41680</v>
      </c>
      <c r="G99" s="1012" t="s">
        <v>283</v>
      </c>
      <c r="H99" s="1015"/>
      <c r="I99" s="1015"/>
      <c r="J99" s="1015"/>
      <c r="K99" s="1012" t="s">
        <v>283</v>
      </c>
      <c r="L99" s="1015">
        <v>50000</v>
      </c>
      <c r="M99" s="1015"/>
      <c r="N99" s="1016">
        <v>50</v>
      </c>
      <c r="O99" s="1015">
        <v>1150</v>
      </c>
      <c r="P99" s="1015"/>
      <c r="Q99" s="1015">
        <v>7500</v>
      </c>
      <c r="R99" s="1015">
        <v>10798.98</v>
      </c>
      <c r="S99" s="1016">
        <v>10</v>
      </c>
    </row>
    <row r="100" spans="1:19">
      <c r="A100" s="1012" t="s">
        <v>969</v>
      </c>
      <c r="B100" s="1012" t="s">
        <v>283</v>
      </c>
      <c r="C100" s="1012" t="s">
        <v>971</v>
      </c>
      <c r="D100" s="1012" t="s">
        <v>972</v>
      </c>
      <c r="E100" s="1012" t="s">
        <v>11</v>
      </c>
      <c r="F100" s="1013">
        <v>41717</v>
      </c>
      <c r="G100" s="1012" t="s">
        <v>283</v>
      </c>
      <c r="H100" s="1015"/>
      <c r="I100" s="1015"/>
      <c r="J100" s="1015"/>
      <c r="K100" s="1012" t="s">
        <v>283</v>
      </c>
      <c r="L100" s="1015"/>
      <c r="M100" s="1015">
        <v>-25000</v>
      </c>
      <c r="N100" s="1016"/>
      <c r="O100" s="1015"/>
      <c r="P100" s="1015"/>
      <c r="Q100" s="1015"/>
      <c r="R100" s="1015"/>
      <c r="S100" s="1016"/>
    </row>
    <row r="101" spans="1:19">
      <c r="A101" s="1012" t="s">
        <v>973</v>
      </c>
      <c r="B101" s="1012" t="s">
        <v>899</v>
      </c>
      <c r="C101" s="1012" t="s">
        <v>974</v>
      </c>
      <c r="D101" s="1012" t="s">
        <v>975</v>
      </c>
      <c r="E101" s="1012" t="s">
        <v>60</v>
      </c>
      <c r="F101" s="1013">
        <v>39871</v>
      </c>
      <c r="G101" s="1012" t="s">
        <v>285</v>
      </c>
      <c r="H101" s="1015">
        <v>7400000</v>
      </c>
      <c r="I101" s="1015">
        <v>0</v>
      </c>
      <c r="J101" s="1015">
        <v>8798415.3300000001</v>
      </c>
      <c r="K101" s="1012" t="s">
        <v>1194</v>
      </c>
      <c r="L101" s="1015"/>
      <c r="M101" s="1015"/>
      <c r="N101" s="1016"/>
      <c r="O101" s="1015"/>
      <c r="P101" s="1015"/>
      <c r="Q101" s="1015"/>
      <c r="R101" s="1015"/>
      <c r="S101" s="1016"/>
    </row>
    <row r="102" spans="1:19">
      <c r="A102" s="1012" t="s">
        <v>973</v>
      </c>
      <c r="B102" s="1012" t="s">
        <v>283</v>
      </c>
      <c r="C102" s="1012" t="s">
        <v>974</v>
      </c>
      <c r="D102" s="1012" t="s">
        <v>975</v>
      </c>
      <c r="E102" s="1012" t="s">
        <v>60</v>
      </c>
      <c r="F102" s="1013">
        <v>40801</v>
      </c>
      <c r="G102" s="1012" t="s">
        <v>283</v>
      </c>
      <c r="H102" s="1015"/>
      <c r="I102" s="1015"/>
      <c r="J102" s="1015"/>
      <c r="K102" s="1012" t="s">
        <v>283</v>
      </c>
      <c r="L102" s="1015">
        <v>7400000</v>
      </c>
      <c r="M102" s="1015"/>
      <c r="N102" s="1016">
        <v>7400</v>
      </c>
      <c r="O102" s="1015">
        <v>1000</v>
      </c>
      <c r="P102" s="1015"/>
      <c r="Q102" s="1015"/>
      <c r="R102" s="1015">
        <v>370000</v>
      </c>
      <c r="S102" s="1016">
        <v>370</v>
      </c>
    </row>
    <row r="103" spans="1:19">
      <c r="A103" s="1012" t="s">
        <v>976</v>
      </c>
      <c r="B103" s="1012" t="s">
        <v>858</v>
      </c>
      <c r="C103" s="1012" t="s">
        <v>977</v>
      </c>
      <c r="D103" s="1012" t="s">
        <v>978</v>
      </c>
      <c r="E103" s="1012" t="s">
        <v>6</v>
      </c>
      <c r="F103" s="1013">
        <v>39843</v>
      </c>
      <c r="G103" s="1012" t="s">
        <v>284</v>
      </c>
      <c r="H103" s="1015">
        <v>6000000</v>
      </c>
      <c r="I103" s="1015">
        <v>0</v>
      </c>
      <c r="J103" s="1015">
        <v>7563057.1500000004</v>
      </c>
      <c r="K103" s="1012" t="s">
        <v>1194</v>
      </c>
      <c r="L103" s="1015"/>
      <c r="M103" s="1015"/>
      <c r="N103" s="1016"/>
      <c r="O103" s="1015"/>
      <c r="P103" s="1015"/>
      <c r="Q103" s="1015"/>
      <c r="R103" s="1015"/>
      <c r="S103" s="1016"/>
    </row>
    <row r="104" spans="1:19">
      <c r="A104" s="1012" t="s">
        <v>976</v>
      </c>
      <c r="B104" s="1012" t="s">
        <v>283</v>
      </c>
      <c r="C104" s="1012" t="s">
        <v>977</v>
      </c>
      <c r="D104" s="1012" t="s">
        <v>978</v>
      </c>
      <c r="E104" s="1012" t="s">
        <v>6</v>
      </c>
      <c r="F104" s="1013">
        <v>41486</v>
      </c>
      <c r="G104" s="1012" t="s">
        <v>283</v>
      </c>
      <c r="H104" s="1015"/>
      <c r="I104" s="1015"/>
      <c r="J104" s="1015"/>
      <c r="K104" s="1012" t="s">
        <v>283</v>
      </c>
      <c r="L104" s="1015">
        <v>6000000</v>
      </c>
      <c r="M104" s="1015"/>
      <c r="N104" s="1016">
        <v>6000</v>
      </c>
      <c r="O104" s="1015">
        <v>1000</v>
      </c>
      <c r="P104" s="1015"/>
      <c r="Q104" s="1015"/>
      <c r="R104" s="1015"/>
      <c r="S104" s="1016"/>
    </row>
    <row r="105" spans="1:19">
      <c r="A105" s="1012" t="s">
        <v>976</v>
      </c>
      <c r="B105" s="1012" t="s">
        <v>283</v>
      </c>
      <c r="C105" s="1012" t="s">
        <v>977</v>
      </c>
      <c r="D105" s="1012" t="s">
        <v>978</v>
      </c>
      <c r="E105" s="1012" t="s">
        <v>6</v>
      </c>
      <c r="F105" s="1013">
        <v>41514</v>
      </c>
      <c r="G105" s="1012" t="s">
        <v>283</v>
      </c>
      <c r="H105" s="1015"/>
      <c r="I105" s="1015"/>
      <c r="J105" s="1015"/>
      <c r="K105" s="1012" t="s">
        <v>283</v>
      </c>
      <c r="L105" s="1015"/>
      <c r="M105" s="1015"/>
      <c r="N105" s="1016"/>
      <c r="O105" s="1015"/>
      <c r="P105" s="1015"/>
      <c r="Q105" s="1015"/>
      <c r="R105" s="1015">
        <v>190781.12</v>
      </c>
      <c r="S105" s="1016">
        <v>81670</v>
      </c>
    </row>
    <row r="106" spans="1:19">
      <c r="A106" s="1012" t="s">
        <v>979</v>
      </c>
      <c r="B106" s="1012" t="s">
        <v>980</v>
      </c>
      <c r="C106" s="1012" t="s">
        <v>981</v>
      </c>
      <c r="D106" s="1012" t="s">
        <v>982</v>
      </c>
      <c r="E106" s="1012" t="s">
        <v>15</v>
      </c>
      <c r="F106" s="1013">
        <v>39885</v>
      </c>
      <c r="G106" s="1012" t="s">
        <v>285</v>
      </c>
      <c r="H106" s="1015">
        <v>21100000</v>
      </c>
      <c r="I106" s="1015">
        <v>0</v>
      </c>
      <c r="J106" s="1015">
        <v>24841411.030000001</v>
      </c>
      <c r="K106" s="1012" t="s">
        <v>1194</v>
      </c>
      <c r="L106" s="1015"/>
      <c r="M106" s="1015"/>
      <c r="N106" s="1016"/>
      <c r="O106" s="1015"/>
      <c r="P106" s="1015"/>
      <c r="Q106" s="1015"/>
      <c r="R106" s="1015"/>
      <c r="S106" s="1016"/>
    </row>
    <row r="107" spans="1:19">
      <c r="A107" s="1012" t="s">
        <v>979</v>
      </c>
      <c r="B107" s="1012" t="s">
        <v>283</v>
      </c>
      <c r="C107" s="1012" t="s">
        <v>981</v>
      </c>
      <c r="D107" s="1012" t="s">
        <v>982</v>
      </c>
      <c r="E107" s="1012" t="s">
        <v>15</v>
      </c>
      <c r="F107" s="1013">
        <v>40738</v>
      </c>
      <c r="G107" s="1012" t="s">
        <v>283</v>
      </c>
      <c r="H107" s="1015"/>
      <c r="I107" s="1015"/>
      <c r="J107" s="1015"/>
      <c r="K107" s="1012" t="s">
        <v>283</v>
      </c>
      <c r="L107" s="1015">
        <v>21100000</v>
      </c>
      <c r="M107" s="1015"/>
      <c r="N107" s="1016">
        <v>21100</v>
      </c>
      <c r="O107" s="1015">
        <v>1000</v>
      </c>
      <c r="P107" s="1015"/>
      <c r="Q107" s="1015"/>
      <c r="R107" s="1015">
        <v>1055000</v>
      </c>
      <c r="S107" s="1016">
        <v>1055</v>
      </c>
    </row>
    <row r="108" spans="1:19">
      <c r="A108" s="1012" t="s">
        <v>983</v>
      </c>
      <c r="B108" s="1012" t="s">
        <v>984</v>
      </c>
      <c r="C108" s="1012" t="s">
        <v>985</v>
      </c>
      <c r="D108" s="1012" t="s">
        <v>986</v>
      </c>
      <c r="E108" s="1012" t="s">
        <v>89</v>
      </c>
      <c r="F108" s="1013">
        <v>40004</v>
      </c>
      <c r="G108" s="1012" t="s">
        <v>285</v>
      </c>
      <c r="H108" s="1015">
        <v>13669000</v>
      </c>
      <c r="I108" s="1015">
        <v>0</v>
      </c>
      <c r="J108" s="1015">
        <v>15595736.93</v>
      </c>
      <c r="K108" s="1012" t="s">
        <v>1194</v>
      </c>
      <c r="L108" s="1015"/>
      <c r="M108" s="1015"/>
      <c r="N108" s="1016"/>
      <c r="O108" s="1015"/>
      <c r="P108" s="1015"/>
      <c r="Q108" s="1015"/>
      <c r="R108" s="1015"/>
      <c r="S108" s="1016"/>
    </row>
    <row r="109" spans="1:19">
      <c r="A109" s="1012" t="s">
        <v>983</v>
      </c>
      <c r="B109" s="1012" t="s">
        <v>283</v>
      </c>
      <c r="C109" s="1012" t="s">
        <v>985</v>
      </c>
      <c r="D109" s="1012" t="s">
        <v>986</v>
      </c>
      <c r="E109" s="1012" t="s">
        <v>89</v>
      </c>
      <c r="F109" s="1013">
        <v>40773</v>
      </c>
      <c r="G109" s="1012" t="s">
        <v>283</v>
      </c>
      <c r="H109" s="1015"/>
      <c r="I109" s="1015"/>
      <c r="J109" s="1015"/>
      <c r="K109" s="1012" t="s">
        <v>283</v>
      </c>
      <c r="L109" s="1015">
        <v>13669000</v>
      </c>
      <c r="M109" s="1015"/>
      <c r="N109" s="1016">
        <v>13669</v>
      </c>
      <c r="O109" s="1015">
        <v>1000</v>
      </c>
      <c r="P109" s="1015"/>
      <c r="Q109" s="1015"/>
      <c r="R109" s="1015">
        <v>410000</v>
      </c>
      <c r="S109" s="1016">
        <v>410</v>
      </c>
    </row>
    <row r="110" spans="1:19">
      <c r="A110" s="1012" t="s">
        <v>987</v>
      </c>
      <c r="B110" s="1012" t="s">
        <v>858</v>
      </c>
      <c r="C110" s="1012" t="s">
        <v>988</v>
      </c>
      <c r="D110" s="1012" t="s">
        <v>989</v>
      </c>
      <c r="E110" s="1012" t="s">
        <v>990</v>
      </c>
      <c r="F110" s="1013">
        <v>39801</v>
      </c>
      <c r="G110" s="1012" t="s">
        <v>284</v>
      </c>
      <c r="H110" s="1015">
        <v>30000000</v>
      </c>
      <c r="I110" s="1015">
        <v>0</v>
      </c>
      <c r="J110" s="1015">
        <v>32341666.66</v>
      </c>
      <c r="K110" s="1012" t="s">
        <v>1194</v>
      </c>
      <c r="L110" s="1015"/>
      <c r="M110" s="1015"/>
      <c r="N110" s="1016"/>
      <c r="O110" s="1015"/>
      <c r="P110" s="1015"/>
      <c r="Q110" s="1015"/>
      <c r="R110" s="1015"/>
      <c r="S110" s="1016"/>
    </row>
    <row r="111" spans="1:19">
      <c r="A111" s="1012" t="s">
        <v>987</v>
      </c>
      <c r="B111" s="1012" t="s">
        <v>283</v>
      </c>
      <c r="C111" s="1012" t="s">
        <v>988</v>
      </c>
      <c r="D111" s="1012" t="s">
        <v>989</v>
      </c>
      <c r="E111" s="1012" t="s">
        <v>990</v>
      </c>
      <c r="F111" s="1013">
        <v>40030</v>
      </c>
      <c r="G111" s="1012" t="s">
        <v>283</v>
      </c>
      <c r="H111" s="1015"/>
      <c r="I111" s="1015"/>
      <c r="J111" s="1015"/>
      <c r="K111" s="1012" t="s">
        <v>283</v>
      </c>
      <c r="L111" s="1015">
        <v>30000000</v>
      </c>
      <c r="M111" s="1015"/>
      <c r="N111" s="1016">
        <v>30000</v>
      </c>
      <c r="O111" s="1015">
        <v>1000</v>
      </c>
      <c r="P111" s="1015"/>
      <c r="Q111" s="1015"/>
      <c r="R111" s="1015"/>
      <c r="S111" s="1016"/>
    </row>
    <row r="112" spans="1:19">
      <c r="A112" s="1012" t="s">
        <v>987</v>
      </c>
      <c r="B112" s="1012" t="s">
        <v>283</v>
      </c>
      <c r="C112" s="1012" t="s">
        <v>988</v>
      </c>
      <c r="D112" s="1012" t="s">
        <v>989</v>
      </c>
      <c r="E112" s="1012" t="s">
        <v>990</v>
      </c>
      <c r="F112" s="1013">
        <v>40086</v>
      </c>
      <c r="G112" s="1012" t="s">
        <v>283</v>
      </c>
      <c r="H112" s="1015"/>
      <c r="I112" s="1015"/>
      <c r="J112" s="1015"/>
      <c r="K112" s="1012" t="s">
        <v>283</v>
      </c>
      <c r="L112" s="1015"/>
      <c r="M112" s="1015"/>
      <c r="N112" s="1016"/>
      <c r="O112" s="1015"/>
      <c r="P112" s="1015"/>
      <c r="Q112" s="1015"/>
      <c r="R112" s="1015">
        <v>1400000</v>
      </c>
      <c r="S112" s="1016">
        <v>192967</v>
      </c>
    </row>
    <row r="113" spans="1:19">
      <c r="A113" s="1012" t="s">
        <v>68</v>
      </c>
      <c r="B113" s="1012" t="s">
        <v>890</v>
      </c>
      <c r="C113" s="1012" t="s">
        <v>991</v>
      </c>
      <c r="D113" s="1012" t="s">
        <v>992</v>
      </c>
      <c r="E113" s="1012" t="s">
        <v>23</v>
      </c>
      <c r="F113" s="1013">
        <v>39864</v>
      </c>
      <c r="G113" s="1012" t="s">
        <v>285</v>
      </c>
      <c r="H113" s="1015">
        <v>48000000</v>
      </c>
      <c r="I113" s="1015">
        <v>0</v>
      </c>
      <c r="J113" s="1015">
        <v>54607399.329999998</v>
      </c>
      <c r="K113" s="1012" t="s">
        <v>1194</v>
      </c>
      <c r="L113" s="1015"/>
      <c r="M113" s="1015"/>
      <c r="N113" s="1016"/>
      <c r="O113" s="1015"/>
      <c r="P113" s="1015"/>
      <c r="Q113" s="1015"/>
      <c r="R113" s="1015"/>
      <c r="S113" s="1016"/>
    </row>
    <row r="114" spans="1:19">
      <c r="A114" s="1012" t="s">
        <v>68</v>
      </c>
      <c r="B114" s="1012" t="s">
        <v>283</v>
      </c>
      <c r="C114" s="1012" t="s">
        <v>991</v>
      </c>
      <c r="D114" s="1012" t="s">
        <v>992</v>
      </c>
      <c r="E114" s="1012" t="s">
        <v>23</v>
      </c>
      <c r="F114" s="1013">
        <v>40450</v>
      </c>
      <c r="G114" s="1012" t="s">
        <v>283</v>
      </c>
      <c r="H114" s="1015"/>
      <c r="I114" s="1015"/>
      <c r="J114" s="1015"/>
      <c r="K114" s="1012" t="s">
        <v>283</v>
      </c>
      <c r="L114" s="1015">
        <v>48000000</v>
      </c>
      <c r="M114" s="1015"/>
      <c r="N114" s="1016">
        <v>48000</v>
      </c>
      <c r="O114" s="1015">
        <v>1000</v>
      </c>
      <c r="P114" s="1015"/>
      <c r="Q114" s="1015"/>
      <c r="R114" s="1015">
        <v>2400000</v>
      </c>
      <c r="S114" s="1016">
        <v>2400</v>
      </c>
    </row>
    <row r="115" spans="1:19">
      <c r="A115" s="1012" t="s">
        <v>993</v>
      </c>
      <c r="B115" s="1012" t="s">
        <v>904</v>
      </c>
      <c r="C115" s="1012" t="s">
        <v>994</v>
      </c>
      <c r="D115" s="1012" t="s">
        <v>995</v>
      </c>
      <c r="E115" s="1012" t="s">
        <v>996</v>
      </c>
      <c r="F115" s="1013">
        <v>39906</v>
      </c>
      <c r="G115" s="1012" t="s">
        <v>285</v>
      </c>
      <c r="H115" s="1015">
        <v>8600000</v>
      </c>
      <c r="I115" s="1015">
        <v>0</v>
      </c>
      <c r="J115" s="1015">
        <v>10701460.58</v>
      </c>
      <c r="K115" s="1012" t="s">
        <v>897</v>
      </c>
      <c r="L115" s="1015"/>
      <c r="M115" s="1015"/>
      <c r="N115" s="1016"/>
      <c r="O115" s="1015"/>
      <c r="P115" s="1015"/>
      <c r="Q115" s="1015"/>
      <c r="R115" s="1015"/>
      <c r="S115" s="1016"/>
    </row>
    <row r="116" spans="1:19">
      <c r="A116" s="1012" t="s">
        <v>993</v>
      </c>
      <c r="B116" s="1012" t="s">
        <v>283</v>
      </c>
      <c r="C116" s="1012" t="s">
        <v>994</v>
      </c>
      <c r="D116" s="1012" t="s">
        <v>995</v>
      </c>
      <c r="E116" s="1012" t="s">
        <v>996</v>
      </c>
      <c r="F116" s="1013">
        <v>41390</v>
      </c>
      <c r="G116" s="1012" t="s">
        <v>283</v>
      </c>
      <c r="H116" s="1015"/>
      <c r="I116" s="1015"/>
      <c r="J116" s="1015"/>
      <c r="K116" s="1012" t="s">
        <v>283</v>
      </c>
      <c r="L116" s="1015">
        <v>98267</v>
      </c>
      <c r="M116" s="1015"/>
      <c r="N116" s="1016">
        <v>100</v>
      </c>
      <c r="O116" s="1015">
        <v>982.67</v>
      </c>
      <c r="P116" s="1015">
        <v>-1733</v>
      </c>
      <c r="Q116" s="1015"/>
      <c r="R116" s="1015"/>
      <c r="S116" s="1016"/>
    </row>
    <row r="117" spans="1:19">
      <c r="A117" s="1012" t="s">
        <v>993</v>
      </c>
      <c r="B117" s="1012" t="s">
        <v>283</v>
      </c>
      <c r="C117" s="1012" t="s">
        <v>994</v>
      </c>
      <c r="D117" s="1012" t="s">
        <v>995</v>
      </c>
      <c r="E117" s="1012" t="s">
        <v>996</v>
      </c>
      <c r="F117" s="1013">
        <v>41393</v>
      </c>
      <c r="G117" s="1012" t="s">
        <v>283</v>
      </c>
      <c r="H117" s="1015"/>
      <c r="I117" s="1015"/>
      <c r="J117" s="1015"/>
      <c r="K117" s="1012" t="s">
        <v>283</v>
      </c>
      <c r="L117" s="1015">
        <v>8352695</v>
      </c>
      <c r="M117" s="1015"/>
      <c r="N117" s="1016">
        <v>8500</v>
      </c>
      <c r="O117" s="1015">
        <v>982.67</v>
      </c>
      <c r="P117" s="1015">
        <v>-147305</v>
      </c>
      <c r="Q117" s="1015"/>
      <c r="R117" s="1015">
        <v>426338.55</v>
      </c>
      <c r="S117" s="1016">
        <v>430</v>
      </c>
    </row>
    <row r="118" spans="1:19">
      <c r="A118" s="1012" t="s">
        <v>993</v>
      </c>
      <c r="B118" s="1012" t="s">
        <v>283</v>
      </c>
      <c r="C118" s="1012" t="s">
        <v>994</v>
      </c>
      <c r="D118" s="1012" t="s">
        <v>995</v>
      </c>
      <c r="E118" s="1012" t="s">
        <v>996</v>
      </c>
      <c r="F118" s="1013">
        <v>41425</v>
      </c>
      <c r="G118" s="1012" t="s">
        <v>283</v>
      </c>
      <c r="H118" s="1015"/>
      <c r="I118" s="1015"/>
      <c r="J118" s="1015"/>
      <c r="K118" s="1012" t="s">
        <v>283</v>
      </c>
      <c r="L118" s="1015"/>
      <c r="M118" s="1015">
        <v>-84509.62</v>
      </c>
      <c r="N118" s="1016"/>
      <c r="O118" s="1015"/>
      <c r="P118" s="1015"/>
      <c r="Q118" s="1015"/>
      <c r="R118" s="1015"/>
      <c r="S118" s="1016"/>
    </row>
    <row r="119" spans="1:19">
      <c r="A119" s="1012" t="s">
        <v>997</v>
      </c>
      <c r="B119" s="1012" t="s">
        <v>998</v>
      </c>
      <c r="C119" s="1012" t="s">
        <v>999</v>
      </c>
      <c r="D119" s="1012" t="s">
        <v>1000</v>
      </c>
      <c r="E119" s="1012" t="s">
        <v>15</v>
      </c>
      <c r="F119" s="1013">
        <v>39801</v>
      </c>
      <c r="G119" s="1012" t="s">
        <v>284</v>
      </c>
      <c r="H119" s="1015">
        <v>50000000</v>
      </c>
      <c r="I119" s="1015">
        <v>0</v>
      </c>
      <c r="J119" s="1015">
        <v>60451155.740000002</v>
      </c>
      <c r="K119" s="1012" t="s">
        <v>1194</v>
      </c>
      <c r="L119" s="1015"/>
      <c r="M119" s="1015"/>
      <c r="N119" s="1016"/>
      <c r="O119" s="1015"/>
      <c r="P119" s="1015"/>
      <c r="Q119" s="1015"/>
      <c r="R119" s="1015"/>
      <c r="S119" s="1016"/>
    </row>
    <row r="120" spans="1:19">
      <c r="A120" s="1012" t="s">
        <v>997</v>
      </c>
      <c r="B120" s="1012" t="s">
        <v>283</v>
      </c>
      <c r="C120" s="1012" t="s">
        <v>999</v>
      </c>
      <c r="D120" s="1012" t="s">
        <v>1000</v>
      </c>
      <c r="E120" s="1012" t="s">
        <v>15</v>
      </c>
      <c r="F120" s="1013">
        <v>41320</v>
      </c>
      <c r="G120" s="1012" t="s">
        <v>283</v>
      </c>
      <c r="H120" s="1015"/>
      <c r="I120" s="1015"/>
      <c r="J120" s="1015"/>
      <c r="K120" s="1012" t="s">
        <v>283</v>
      </c>
      <c r="L120" s="1015">
        <v>50000000</v>
      </c>
      <c r="M120" s="1015"/>
      <c r="N120" s="1016">
        <v>50000</v>
      </c>
      <c r="O120" s="1015">
        <v>1000</v>
      </c>
      <c r="P120" s="1015"/>
      <c r="Q120" s="1015"/>
      <c r="R120" s="1015">
        <v>15000</v>
      </c>
      <c r="S120" s="1016">
        <v>730994</v>
      </c>
    </row>
    <row r="121" spans="1:19">
      <c r="A121" s="1012" t="s">
        <v>1001</v>
      </c>
      <c r="B121" s="1012" t="s">
        <v>904</v>
      </c>
      <c r="C121" s="1012" t="s">
        <v>1002</v>
      </c>
      <c r="D121" s="1012" t="s">
        <v>1003</v>
      </c>
      <c r="E121" s="1012" t="s">
        <v>109</v>
      </c>
      <c r="F121" s="1013">
        <v>40039</v>
      </c>
      <c r="G121" s="1012" t="s">
        <v>285</v>
      </c>
      <c r="H121" s="1015">
        <v>1004000</v>
      </c>
      <c r="I121" s="1015">
        <v>0</v>
      </c>
      <c r="J121" s="1015">
        <v>1114680.76</v>
      </c>
      <c r="K121" s="1012" t="s">
        <v>897</v>
      </c>
      <c r="L121" s="1015"/>
      <c r="M121" s="1015"/>
      <c r="N121" s="1016"/>
      <c r="O121" s="1015"/>
      <c r="P121" s="1015"/>
      <c r="Q121" s="1015"/>
      <c r="R121" s="1015"/>
      <c r="S121" s="1016"/>
    </row>
    <row r="122" spans="1:19">
      <c r="A122" s="1012" t="s">
        <v>1001</v>
      </c>
      <c r="B122" s="1012" t="s">
        <v>283</v>
      </c>
      <c r="C122" s="1012" t="s">
        <v>1002</v>
      </c>
      <c r="D122" s="1012" t="s">
        <v>1003</v>
      </c>
      <c r="E122" s="1012" t="s">
        <v>109</v>
      </c>
      <c r="F122" s="1013">
        <v>41262</v>
      </c>
      <c r="G122" s="1012" t="s">
        <v>283</v>
      </c>
      <c r="H122" s="1015"/>
      <c r="I122" s="1015"/>
      <c r="J122" s="1015"/>
      <c r="K122" s="1012" t="s">
        <v>283</v>
      </c>
      <c r="L122" s="1015">
        <v>451600.92</v>
      </c>
      <c r="M122" s="1015"/>
      <c r="N122" s="1016">
        <v>486</v>
      </c>
      <c r="O122" s="1015">
        <v>929.22</v>
      </c>
      <c r="P122" s="1015">
        <v>-34399.08</v>
      </c>
      <c r="Q122" s="1015"/>
      <c r="R122" s="1015"/>
      <c r="S122" s="1016"/>
    </row>
    <row r="123" spans="1:19">
      <c r="A123" s="1012" t="s">
        <v>1001</v>
      </c>
      <c r="B123" s="1012" t="s">
        <v>283</v>
      </c>
      <c r="C123" s="1012" t="s">
        <v>1002</v>
      </c>
      <c r="D123" s="1012" t="s">
        <v>1003</v>
      </c>
      <c r="E123" s="1012" t="s">
        <v>109</v>
      </c>
      <c r="F123" s="1013">
        <v>41263</v>
      </c>
      <c r="G123" s="1012" t="s">
        <v>283</v>
      </c>
      <c r="H123" s="1015"/>
      <c r="I123" s="1015"/>
      <c r="J123" s="1015"/>
      <c r="K123" s="1012" t="s">
        <v>283</v>
      </c>
      <c r="L123" s="1015">
        <v>481335.96</v>
      </c>
      <c r="M123" s="1015"/>
      <c r="N123" s="1016">
        <v>518</v>
      </c>
      <c r="O123" s="1015">
        <v>929.22</v>
      </c>
      <c r="P123" s="1015">
        <v>-36664.04</v>
      </c>
      <c r="Q123" s="1015"/>
      <c r="R123" s="1015">
        <v>23500</v>
      </c>
      <c r="S123" s="1016">
        <v>50</v>
      </c>
    </row>
    <row r="124" spans="1:19">
      <c r="A124" s="1012" t="s">
        <v>1001</v>
      </c>
      <c r="B124" s="1012" t="s">
        <v>283</v>
      </c>
      <c r="C124" s="1012" t="s">
        <v>1002</v>
      </c>
      <c r="D124" s="1012" t="s">
        <v>1003</v>
      </c>
      <c r="E124" s="1012" t="s">
        <v>109</v>
      </c>
      <c r="F124" s="1013">
        <v>41285</v>
      </c>
      <c r="G124" s="1012" t="s">
        <v>283</v>
      </c>
      <c r="H124" s="1015"/>
      <c r="I124" s="1015"/>
      <c r="J124" s="1015"/>
      <c r="K124" s="1012" t="s">
        <v>283</v>
      </c>
      <c r="L124" s="1015"/>
      <c r="M124" s="1015">
        <v>-9329.3700000000008</v>
      </c>
      <c r="N124" s="1016"/>
      <c r="O124" s="1015"/>
      <c r="P124" s="1015"/>
      <c r="Q124" s="1015"/>
      <c r="R124" s="1015"/>
      <c r="S124" s="1016"/>
    </row>
    <row r="125" spans="1:19">
      <c r="A125" s="1012" t="s">
        <v>1001</v>
      </c>
      <c r="B125" s="1012" t="s">
        <v>283</v>
      </c>
      <c r="C125" s="1012" t="s">
        <v>1002</v>
      </c>
      <c r="D125" s="1012" t="s">
        <v>1003</v>
      </c>
      <c r="E125" s="1012" t="s">
        <v>109</v>
      </c>
      <c r="F125" s="1013">
        <v>41359</v>
      </c>
      <c r="G125" s="1012" t="s">
        <v>283</v>
      </c>
      <c r="H125" s="1015"/>
      <c r="I125" s="1015"/>
      <c r="J125" s="1015"/>
      <c r="K125" s="1012" t="s">
        <v>283</v>
      </c>
      <c r="L125" s="1015"/>
      <c r="M125" s="1015">
        <v>-15670.63</v>
      </c>
      <c r="N125" s="1016"/>
      <c r="O125" s="1015"/>
      <c r="P125" s="1015"/>
      <c r="Q125" s="1015"/>
      <c r="R125" s="1015"/>
      <c r="S125" s="1016"/>
    </row>
    <row r="126" spans="1:19">
      <c r="A126" s="1012" t="s">
        <v>1004</v>
      </c>
      <c r="B126" s="1012" t="s">
        <v>1005</v>
      </c>
      <c r="C126" s="1012" t="s">
        <v>1006</v>
      </c>
      <c r="D126" s="1012" t="s">
        <v>1007</v>
      </c>
      <c r="E126" s="1012" t="s">
        <v>105</v>
      </c>
      <c r="F126" s="1013">
        <v>39749</v>
      </c>
      <c r="G126" s="1012" t="s">
        <v>284</v>
      </c>
      <c r="H126" s="1015">
        <v>15000000000</v>
      </c>
      <c r="I126" s="1015">
        <v>0</v>
      </c>
      <c r="J126" s="1015">
        <v>26599663040.279999</v>
      </c>
      <c r="K126" s="1012" t="s">
        <v>1194</v>
      </c>
      <c r="L126" s="1015"/>
      <c r="M126" s="1015"/>
      <c r="N126" s="1016"/>
      <c r="O126" s="1015"/>
      <c r="P126" s="1015"/>
      <c r="Q126" s="1015"/>
      <c r="R126" s="1015"/>
      <c r="S126" s="1016"/>
    </row>
    <row r="127" spans="1:19">
      <c r="A127" s="1012" t="s">
        <v>1004</v>
      </c>
      <c r="B127" s="1012" t="s">
        <v>283</v>
      </c>
      <c r="C127" s="1012" t="s">
        <v>1006</v>
      </c>
      <c r="D127" s="1012" t="s">
        <v>1007</v>
      </c>
      <c r="E127" s="1012" t="s">
        <v>105</v>
      </c>
      <c r="F127" s="1013">
        <v>39822</v>
      </c>
      <c r="G127" s="1012" t="s">
        <v>283</v>
      </c>
      <c r="H127" s="1015">
        <v>10000000000</v>
      </c>
      <c r="I127" s="1015"/>
      <c r="J127" s="1015"/>
      <c r="K127" s="1012" t="s">
        <v>283</v>
      </c>
      <c r="L127" s="1015"/>
      <c r="M127" s="1015"/>
      <c r="N127" s="1016"/>
      <c r="O127" s="1015"/>
      <c r="P127" s="1015"/>
      <c r="Q127" s="1015"/>
      <c r="R127" s="1015"/>
      <c r="S127" s="1016"/>
    </row>
    <row r="128" spans="1:19">
      <c r="A128" s="1012" t="s">
        <v>1004</v>
      </c>
      <c r="B128" s="1012" t="s">
        <v>283</v>
      </c>
      <c r="C128" s="1012" t="s">
        <v>1006</v>
      </c>
      <c r="D128" s="1012" t="s">
        <v>1007</v>
      </c>
      <c r="E128" s="1012" t="s">
        <v>105</v>
      </c>
      <c r="F128" s="1013">
        <v>40156</v>
      </c>
      <c r="G128" s="1012" t="s">
        <v>283</v>
      </c>
      <c r="H128" s="1015"/>
      <c r="I128" s="1015"/>
      <c r="J128" s="1015"/>
      <c r="K128" s="1012" t="s">
        <v>283</v>
      </c>
      <c r="L128" s="1015">
        <v>25000000000</v>
      </c>
      <c r="M128" s="1015"/>
      <c r="N128" s="1016">
        <v>1000000</v>
      </c>
      <c r="O128" s="1015">
        <v>25000</v>
      </c>
      <c r="P128" s="1015"/>
      <c r="Q128" s="1015"/>
      <c r="R128" s="1015"/>
      <c r="S128" s="1016"/>
    </row>
    <row r="129" spans="1:19">
      <c r="A129" s="1012" t="s">
        <v>1004</v>
      </c>
      <c r="B129" s="1012" t="s">
        <v>283</v>
      </c>
      <c r="C129" s="1012" t="s">
        <v>1006</v>
      </c>
      <c r="D129" s="1012" t="s">
        <v>1007</v>
      </c>
      <c r="E129" s="1012" t="s">
        <v>105</v>
      </c>
      <c r="F129" s="1013">
        <v>40246</v>
      </c>
      <c r="G129" s="1012" t="s">
        <v>283</v>
      </c>
      <c r="H129" s="1015"/>
      <c r="I129" s="1015"/>
      <c r="J129" s="1015"/>
      <c r="K129" s="1012" t="s">
        <v>283</v>
      </c>
      <c r="L129" s="1015"/>
      <c r="M129" s="1015"/>
      <c r="N129" s="1016"/>
      <c r="O129" s="1015"/>
      <c r="P129" s="1015"/>
      <c r="Q129" s="1015"/>
      <c r="R129" s="1015">
        <v>305913040.27999997</v>
      </c>
      <c r="S129" s="1016">
        <v>121792790</v>
      </c>
    </row>
    <row r="130" spans="1:19">
      <c r="A130" s="1012" t="s">
        <v>1008</v>
      </c>
      <c r="B130" s="1012" t="s">
        <v>904</v>
      </c>
      <c r="C130" s="1012" t="s">
        <v>1009</v>
      </c>
      <c r="D130" s="1012" t="s">
        <v>1007</v>
      </c>
      <c r="E130" s="1012" t="s">
        <v>105</v>
      </c>
      <c r="F130" s="1013">
        <v>39829</v>
      </c>
      <c r="G130" s="1012" t="s">
        <v>285</v>
      </c>
      <c r="H130" s="1015">
        <v>3000000</v>
      </c>
      <c r="I130" s="1015">
        <v>0</v>
      </c>
      <c r="J130" s="1015">
        <v>3087573.33</v>
      </c>
      <c r="K130" s="1012" t="s">
        <v>897</v>
      </c>
      <c r="L130" s="1015"/>
      <c r="M130" s="1015"/>
      <c r="N130" s="1016"/>
      <c r="O130" s="1015"/>
      <c r="P130" s="1015"/>
      <c r="Q130" s="1015"/>
      <c r="R130" s="1015"/>
      <c r="S130" s="1016"/>
    </row>
    <row r="131" spans="1:19">
      <c r="A131" s="1012" t="s">
        <v>1008</v>
      </c>
      <c r="B131" s="1012" t="s">
        <v>283</v>
      </c>
      <c r="C131" s="1012" t="s">
        <v>1009</v>
      </c>
      <c r="D131" s="1012" t="s">
        <v>1007</v>
      </c>
      <c r="E131" s="1012" t="s">
        <v>105</v>
      </c>
      <c r="F131" s="1013">
        <v>41243</v>
      </c>
      <c r="G131" s="1012" t="s">
        <v>283</v>
      </c>
      <c r="H131" s="1015"/>
      <c r="I131" s="1015"/>
      <c r="J131" s="1015"/>
      <c r="K131" s="1012" t="s">
        <v>283</v>
      </c>
      <c r="L131" s="1015">
        <v>2502000</v>
      </c>
      <c r="M131" s="1015"/>
      <c r="N131" s="1016">
        <v>3000</v>
      </c>
      <c r="O131" s="1015">
        <v>834</v>
      </c>
      <c r="P131" s="1015">
        <v>-498000</v>
      </c>
      <c r="Q131" s="1015"/>
      <c r="R131" s="1015">
        <v>100100</v>
      </c>
      <c r="S131" s="1016">
        <v>150</v>
      </c>
    </row>
    <row r="132" spans="1:19">
      <c r="A132" s="1012" t="s">
        <v>1008</v>
      </c>
      <c r="B132" s="1012" t="s">
        <v>283</v>
      </c>
      <c r="C132" s="1012" t="s">
        <v>1009</v>
      </c>
      <c r="D132" s="1012" t="s">
        <v>1007</v>
      </c>
      <c r="E132" s="1012" t="s">
        <v>105</v>
      </c>
      <c r="F132" s="1013">
        <v>41285</v>
      </c>
      <c r="G132" s="1012" t="s">
        <v>283</v>
      </c>
      <c r="H132" s="1015"/>
      <c r="I132" s="1015"/>
      <c r="J132" s="1015"/>
      <c r="K132" s="1012" t="s">
        <v>283</v>
      </c>
      <c r="L132" s="1015"/>
      <c r="M132" s="1015">
        <v>-25000</v>
      </c>
      <c r="N132" s="1016"/>
      <c r="O132" s="1015"/>
      <c r="P132" s="1015"/>
      <c r="Q132" s="1015"/>
      <c r="R132" s="1015"/>
      <c r="S132" s="1016"/>
    </row>
    <row r="133" spans="1:19">
      <c r="A133" s="1012" t="s">
        <v>1010</v>
      </c>
      <c r="B133" s="1012" t="s">
        <v>1011</v>
      </c>
      <c r="C133" s="1012" t="s">
        <v>1012</v>
      </c>
      <c r="D133" s="1012" t="s">
        <v>1013</v>
      </c>
      <c r="E133" s="1012" t="s">
        <v>6</v>
      </c>
      <c r="F133" s="1013">
        <v>39766</v>
      </c>
      <c r="G133" s="1012" t="s">
        <v>284</v>
      </c>
      <c r="H133" s="1015">
        <v>17000000</v>
      </c>
      <c r="I133" s="1015">
        <v>0</v>
      </c>
      <c r="J133" s="1015">
        <v>19564027.780000001</v>
      </c>
      <c r="K133" s="1012" t="s">
        <v>1194</v>
      </c>
      <c r="L133" s="1015"/>
      <c r="M133" s="1015"/>
      <c r="N133" s="1016"/>
      <c r="O133" s="1015"/>
      <c r="P133" s="1015"/>
      <c r="Q133" s="1015"/>
      <c r="R133" s="1015"/>
      <c r="S133" s="1016"/>
    </row>
    <row r="134" spans="1:19">
      <c r="A134" s="1012" t="s">
        <v>1010</v>
      </c>
      <c r="B134" s="1012" t="s">
        <v>283</v>
      </c>
      <c r="C134" s="1012" t="s">
        <v>1012</v>
      </c>
      <c r="D134" s="1012" t="s">
        <v>1013</v>
      </c>
      <c r="E134" s="1012" t="s">
        <v>6</v>
      </c>
      <c r="F134" s="1013">
        <v>40813</v>
      </c>
      <c r="G134" s="1012" t="s">
        <v>283</v>
      </c>
      <c r="H134" s="1015"/>
      <c r="I134" s="1015"/>
      <c r="J134" s="1015"/>
      <c r="K134" s="1012" t="s">
        <v>283</v>
      </c>
      <c r="L134" s="1015">
        <v>17000000</v>
      </c>
      <c r="M134" s="1015"/>
      <c r="N134" s="1016">
        <v>17000</v>
      </c>
      <c r="O134" s="1015">
        <v>1000</v>
      </c>
      <c r="P134" s="1015"/>
      <c r="Q134" s="1015"/>
      <c r="R134" s="1015"/>
      <c r="S134" s="1016"/>
    </row>
    <row r="135" spans="1:19">
      <c r="A135" s="1012" t="s">
        <v>1010</v>
      </c>
      <c r="B135" s="1012" t="s">
        <v>283</v>
      </c>
      <c r="C135" s="1012" t="s">
        <v>1012</v>
      </c>
      <c r="D135" s="1012" t="s">
        <v>1013</v>
      </c>
      <c r="E135" s="1012" t="s">
        <v>6</v>
      </c>
      <c r="F135" s="1013">
        <v>40842</v>
      </c>
      <c r="G135" s="1012" t="s">
        <v>283</v>
      </c>
      <c r="H135" s="1015"/>
      <c r="I135" s="1015"/>
      <c r="J135" s="1015"/>
      <c r="K135" s="1012" t="s">
        <v>283</v>
      </c>
      <c r="L135" s="1015"/>
      <c r="M135" s="1015"/>
      <c r="N135" s="1016"/>
      <c r="O135" s="1015"/>
      <c r="P135" s="1015"/>
      <c r="Q135" s="1015"/>
      <c r="R135" s="1015">
        <v>125000</v>
      </c>
      <c r="S135" s="1016">
        <v>405405</v>
      </c>
    </row>
    <row r="136" spans="1:19">
      <c r="A136" s="1012" t="s">
        <v>1014</v>
      </c>
      <c r="B136" s="1012" t="s">
        <v>923</v>
      </c>
      <c r="C136" s="1012" t="s">
        <v>1015</v>
      </c>
      <c r="D136" s="1012" t="s">
        <v>1016</v>
      </c>
      <c r="E136" s="1012" t="s">
        <v>1017</v>
      </c>
      <c r="F136" s="1013">
        <v>39885</v>
      </c>
      <c r="G136" s="1012" t="s">
        <v>285</v>
      </c>
      <c r="H136" s="1015">
        <v>2672000</v>
      </c>
      <c r="I136" s="1015">
        <v>0</v>
      </c>
      <c r="J136" s="1015">
        <v>1233940</v>
      </c>
      <c r="K136" s="1012" t="s">
        <v>897</v>
      </c>
      <c r="L136" s="1015"/>
      <c r="M136" s="1015"/>
      <c r="N136" s="1016"/>
      <c r="O136" s="1015"/>
      <c r="P136" s="1015"/>
      <c r="Q136" s="1015"/>
      <c r="R136" s="1015"/>
      <c r="S136" s="1016"/>
    </row>
    <row r="137" spans="1:19">
      <c r="A137" s="1012" t="s">
        <v>1014</v>
      </c>
      <c r="B137" s="1012" t="s">
        <v>283</v>
      </c>
      <c r="C137" s="1012" t="s">
        <v>1015</v>
      </c>
      <c r="D137" s="1012" t="s">
        <v>1016</v>
      </c>
      <c r="E137" s="1012" t="s">
        <v>1017</v>
      </c>
      <c r="F137" s="1013">
        <v>41568</v>
      </c>
      <c r="G137" s="1012" t="s">
        <v>283</v>
      </c>
      <c r="H137" s="1015"/>
      <c r="I137" s="1015"/>
      <c r="J137" s="1015"/>
      <c r="K137" s="1012" t="s">
        <v>283</v>
      </c>
      <c r="L137" s="1015">
        <v>955240</v>
      </c>
      <c r="M137" s="1015"/>
      <c r="N137" s="1016">
        <v>2672</v>
      </c>
      <c r="O137" s="1015">
        <v>357.5</v>
      </c>
      <c r="P137" s="1015">
        <v>-1716760</v>
      </c>
      <c r="Q137" s="1015"/>
      <c r="R137" s="1015">
        <v>23709</v>
      </c>
      <c r="S137" s="1016">
        <v>134</v>
      </c>
    </row>
    <row r="138" spans="1:19">
      <c r="A138" s="1012" t="s">
        <v>1014</v>
      </c>
      <c r="B138" s="1012" t="s">
        <v>283</v>
      </c>
      <c r="C138" s="1012" t="s">
        <v>1015</v>
      </c>
      <c r="D138" s="1012" t="s">
        <v>1016</v>
      </c>
      <c r="E138" s="1012" t="s">
        <v>1017</v>
      </c>
      <c r="F138" s="1013">
        <v>41645</v>
      </c>
      <c r="G138" s="1012" t="s">
        <v>283</v>
      </c>
      <c r="H138" s="1015"/>
      <c r="I138" s="1015"/>
      <c r="J138" s="1015"/>
      <c r="K138" s="1012" t="s">
        <v>283</v>
      </c>
      <c r="L138" s="1015"/>
      <c r="M138" s="1015">
        <v>-25000</v>
      </c>
      <c r="N138" s="1016"/>
      <c r="O138" s="1015"/>
      <c r="P138" s="1015"/>
      <c r="Q138" s="1015"/>
      <c r="R138" s="1015"/>
      <c r="S138" s="1016"/>
    </row>
    <row r="139" spans="1:19">
      <c r="A139" s="1012" t="s">
        <v>1018</v>
      </c>
      <c r="B139" s="1012" t="s">
        <v>858</v>
      </c>
      <c r="C139" s="1012" t="s">
        <v>1019</v>
      </c>
      <c r="D139" s="1012" t="s">
        <v>1020</v>
      </c>
      <c r="E139" s="1012" t="s">
        <v>6</v>
      </c>
      <c r="F139" s="1013">
        <v>39787</v>
      </c>
      <c r="G139" s="1012" t="s">
        <v>284</v>
      </c>
      <c r="H139" s="1015">
        <v>28000000</v>
      </c>
      <c r="I139" s="1015">
        <v>0</v>
      </c>
      <c r="J139" s="1015">
        <v>30155095.109999999</v>
      </c>
      <c r="K139" s="1012" t="s">
        <v>1194</v>
      </c>
      <c r="L139" s="1015"/>
      <c r="M139" s="1015"/>
      <c r="N139" s="1016"/>
      <c r="O139" s="1015"/>
      <c r="P139" s="1015"/>
      <c r="Q139" s="1015"/>
      <c r="R139" s="1015"/>
      <c r="S139" s="1016"/>
    </row>
    <row r="140" spans="1:19">
      <c r="A140" s="1012" t="s">
        <v>1018</v>
      </c>
      <c r="B140" s="1012" t="s">
        <v>283</v>
      </c>
      <c r="C140" s="1012" t="s">
        <v>1019</v>
      </c>
      <c r="D140" s="1012" t="s">
        <v>1020</v>
      </c>
      <c r="E140" s="1012" t="s">
        <v>6</v>
      </c>
      <c r="F140" s="1013">
        <v>39903</v>
      </c>
      <c r="G140" s="1012" t="s">
        <v>283</v>
      </c>
      <c r="H140" s="1015"/>
      <c r="I140" s="1015"/>
      <c r="J140" s="1015"/>
      <c r="K140" s="1012" t="s">
        <v>283</v>
      </c>
      <c r="L140" s="1015">
        <v>28000000</v>
      </c>
      <c r="M140" s="1015"/>
      <c r="N140" s="1016">
        <v>28000</v>
      </c>
      <c r="O140" s="1015">
        <v>1000</v>
      </c>
      <c r="P140" s="1015"/>
      <c r="Q140" s="1015"/>
      <c r="R140" s="1015"/>
      <c r="S140" s="1016"/>
    </row>
    <row r="141" spans="1:19">
      <c r="A141" s="1012" t="s">
        <v>1018</v>
      </c>
      <c r="B141" s="1012" t="s">
        <v>283</v>
      </c>
      <c r="C141" s="1012" t="s">
        <v>1019</v>
      </c>
      <c r="D141" s="1012" t="s">
        <v>1020</v>
      </c>
      <c r="E141" s="1012" t="s">
        <v>6</v>
      </c>
      <c r="F141" s="1013">
        <v>40870</v>
      </c>
      <c r="G141" s="1012" t="s">
        <v>283</v>
      </c>
      <c r="H141" s="1015"/>
      <c r="I141" s="1015"/>
      <c r="J141" s="1015"/>
      <c r="K141" s="1012" t="s">
        <v>283</v>
      </c>
      <c r="L141" s="1015"/>
      <c r="M141" s="1015"/>
      <c r="N141" s="1016"/>
      <c r="O141" s="1015"/>
      <c r="P141" s="1015"/>
      <c r="Q141" s="1015"/>
      <c r="R141" s="1015">
        <v>1703984</v>
      </c>
      <c r="S141" s="1016">
        <v>154907.6</v>
      </c>
    </row>
    <row r="142" spans="1:19">
      <c r="A142" s="1012" t="s">
        <v>1021</v>
      </c>
      <c r="B142" s="1012" t="s">
        <v>858</v>
      </c>
      <c r="C142" s="1012" t="s">
        <v>1022</v>
      </c>
      <c r="D142" s="1012" t="s">
        <v>286</v>
      </c>
      <c r="E142" s="1012" t="s">
        <v>56</v>
      </c>
      <c r="F142" s="1013">
        <v>39749</v>
      </c>
      <c r="G142" s="1012" t="s">
        <v>284</v>
      </c>
      <c r="H142" s="1015">
        <v>3000000000</v>
      </c>
      <c r="I142" s="1015">
        <v>0</v>
      </c>
      <c r="J142" s="1015">
        <v>3231416666.6700001</v>
      </c>
      <c r="K142" s="1012" t="s">
        <v>1194</v>
      </c>
      <c r="L142" s="1015"/>
      <c r="M142" s="1015"/>
      <c r="N142" s="1016"/>
      <c r="O142" s="1015"/>
      <c r="P142" s="1015"/>
      <c r="Q142" s="1015"/>
      <c r="R142" s="1015"/>
      <c r="S142" s="1016"/>
    </row>
    <row r="143" spans="1:19">
      <c r="A143" s="1012" t="s">
        <v>1021</v>
      </c>
      <c r="B143" s="1012" t="s">
        <v>283</v>
      </c>
      <c r="C143" s="1012" t="s">
        <v>1022</v>
      </c>
      <c r="D143" s="1012" t="s">
        <v>286</v>
      </c>
      <c r="E143" s="1012" t="s">
        <v>56</v>
      </c>
      <c r="F143" s="1013">
        <v>39981</v>
      </c>
      <c r="G143" s="1012" t="s">
        <v>283</v>
      </c>
      <c r="H143" s="1015"/>
      <c r="I143" s="1015"/>
      <c r="J143" s="1015"/>
      <c r="K143" s="1012" t="s">
        <v>283</v>
      </c>
      <c r="L143" s="1015">
        <v>3000000000</v>
      </c>
      <c r="M143" s="1015"/>
      <c r="N143" s="1016">
        <v>3000000</v>
      </c>
      <c r="O143" s="1015">
        <v>1000</v>
      </c>
      <c r="P143" s="1015"/>
      <c r="Q143" s="1015"/>
      <c r="R143" s="1015"/>
      <c r="S143" s="1016"/>
    </row>
    <row r="144" spans="1:19">
      <c r="A144" s="1012" t="s">
        <v>1021</v>
      </c>
      <c r="B144" s="1012" t="s">
        <v>283</v>
      </c>
      <c r="C144" s="1012" t="s">
        <v>1022</v>
      </c>
      <c r="D144" s="1012" t="s">
        <v>286</v>
      </c>
      <c r="E144" s="1012" t="s">
        <v>56</v>
      </c>
      <c r="F144" s="1013">
        <v>40030</v>
      </c>
      <c r="G144" s="1012" t="s">
        <v>283</v>
      </c>
      <c r="H144" s="1015"/>
      <c r="I144" s="1015"/>
      <c r="J144" s="1015"/>
      <c r="K144" s="1012" t="s">
        <v>283</v>
      </c>
      <c r="L144" s="1015"/>
      <c r="M144" s="1015"/>
      <c r="N144" s="1016"/>
      <c r="O144" s="1015"/>
      <c r="P144" s="1015"/>
      <c r="Q144" s="1015"/>
      <c r="R144" s="1015">
        <v>136000000</v>
      </c>
      <c r="S144" s="1016">
        <v>14516129</v>
      </c>
    </row>
    <row r="145" spans="1:19">
      <c r="A145" s="1012" t="s">
        <v>1023</v>
      </c>
      <c r="B145" s="1012" t="s">
        <v>1024</v>
      </c>
      <c r="C145" s="1012" t="s">
        <v>1025</v>
      </c>
      <c r="D145" s="1012" t="s">
        <v>1026</v>
      </c>
      <c r="E145" s="1012" t="s">
        <v>105</v>
      </c>
      <c r="F145" s="1013">
        <v>39920</v>
      </c>
      <c r="G145" s="1012" t="s">
        <v>284</v>
      </c>
      <c r="H145" s="1015">
        <v>13179000</v>
      </c>
      <c r="I145" s="1015">
        <v>0</v>
      </c>
      <c r="J145" s="1015">
        <v>4334427</v>
      </c>
      <c r="K145" s="1012" t="s">
        <v>897</v>
      </c>
      <c r="L145" s="1015"/>
      <c r="M145" s="1015"/>
      <c r="N145" s="1016"/>
      <c r="O145" s="1015"/>
      <c r="P145" s="1015"/>
      <c r="Q145" s="1015"/>
      <c r="R145" s="1015"/>
      <c r="S145" s="1016"/>
    </row>
    <row r="146" spans="1:19">
      <c r="A146" s="1012" t="s">
        <v>1023</v>
      </c>
      <c r="B146" s="1012" t="s">
        <v>283</v>
      </c>
      <c r="C146" s="1012" t="s">
        <v>1025</v>
      </c>
      <c r="D146" s="1012" t="s">
        <v>1026</v>
      </c>
      <c r="E146" s="1012" t="s">
        <v>105</v>
      </c>
      <c r="F146" s="1013">
        <v>41836</v>
      </c>
      <c r="G146" s="1012" t="s">
        <v>283</v>
      </c>
      <c r="H146" s="1015"/>
      <c r="I146" s="1015"/>
      <c r="J146" s="1015"/>
      <c r="K146" s="1012" t="s">
        <v>283</v>
      </c>
      <c r="L146" s="1015">
        <v>3294750</v>
      </c>
      <c r="M146" s="1015"/>
      <c r="N146" s="1016">
        <v>13179</v>
      </c>
      <c r="O146" s="1015">
        <v>250</v>
      </c>
      <c r="P146" s="1015">
        <v>-9884250</v>
      </c>
      <c r="Q146" s="1015"/>
      <c r="R146" s="1015"/>
      <c r="S146" s="1016"/>
    </row>
    <row r="147" spans="1:19">
      <c r="A147" s="1012" t="s">
        <v>1027</v>
      </c>
      <c r="B147" s="1012" t="s">
        <v>858</v>
      </c>
      <c r="C147" s="1012" t="s">
        <v>1028</v>
      </c>
      <c r="D147" s="1012" t="s">
        <v>1029</v>
      </c>
      <c r="E147" s="1012" t="s">
        <v>42</v>
      </c>
      <c r="F147" s="1013">
        <v>39794</v>
      </c>
      <c r="G147" s="1012" t="s">
        <v>284</v>
      </c>
      <c r="H147" s="1015">
        <v>75000000</v>
      </c>
      <c r="I147" s="1015">
        <v>0</v>
      </c>
      <c r="J147" s="1015">
        <v>81004166.670000002</v>
      </c>
      <c r="K147" s="1012" t="s">
        <v>1194</v>
      </c>
      <c r="L147" s="1015"/>
      <c r="M147" s="1015"/>
      <c r="N147" s="1016"/>
      <c r="O147" s="1015"/>
      <c r="P147" s="1015"/>
      <c r="Q147" s="1015"/>
      <c r="R147" s="1015"/>
      <c r="S147" s="1016"/>
    </row>
    <row r="148" spans="1:19">
      <c r="A148" s="1012" t="s">
        <v>1027</v>
      </c>
      <c r="B148" s="1012" t="s">
        <v>283</v>
      </c>
      <c r="C148" s="1012" t="s">
        <v>1028</v>
      </c>
      <c r="D148" s="1012" t="s">
        <v>1029</v>
      </c>
      <c r="E148" s="1012" t="s">
        <v>42</v>
      </c>
      <c r="F148" s="1013">
        <v>40121</v>
      </c>
      <c r="G148" s="1012" t="s">
        <v>283</v>
      </c>
      <c r="H148" s="1015"/>
      <c r="I148" s="1015"/>
      <c r="J148" s="1015"/>
      <c r="K148" s="1012" t="s">
        <v>283</v>
      </c>
      <c r="L148" s="1015">
        <v>75000000</v>
      </c>
      <c r="M148" s="1015"/>
      <c r="N148" s="1016">
        <v>75000</v>
      </c>
      <c r="O148" s="1015">
        <v>1000</v>
      </c>
      <c r="P148" s="1015"/>
      <c r="Q148" s="1015"/>
      <c r="R148" s="1015"/>
      <c r="S148" s="1016"/>
    </row>
    <row r="149" spans="1:19">
      <c r="A149" s="1012" t="s">
        <v>1027</v>
      </c>
      <c r="B149" s="1012" t="s">
        <v>283</v>
      </c>
      <c r="C149" s="1012" t="s">
        <v>1028</v>
      </c>
      <c r="D149" s="1012" t="s">
        <v>1029</v>
      </c>
      <c r="E149" s="1012" t="s">
        <v>42</v>
      </c>
      <c r="F149" s="1013">
        <v>40141</v>
      </c>
      <c r="G149" s="1012" t="s">
        <v>283</v>
      </c>
      <c r="H149" s="1015"/>
      <c r="I149" s="1015"/>
      <c r="J149" s="1015"/>
      <c r="K149" s="1012" t="s">
        <v>283</v>
      </c>
      <c r="L149" s="1015"/>
      <c r="M149" s="1015"/>
      <c r="N149" s="1016"/>
      <c r="O149" s="1015"/>
      <c r="P149" s="1015"/>
      <c r="Q149" s="1015"/>
      <c r="R149" s="1015">
        <v>2650000</v>
      </c>
      <c r="S149" s="1016">
        <v>379811</v>
      </c>
    </row>
    <row r="150" spans="1:19">
      <c r="A150" s="1012" t="s">
        <v>1030</v>
      </c>
      <c r="B150" s="1012" t="s">
        <v>1031</v>
      </c>
      <c r="C150" s="1012" t="s">
        <v>1032</v>
      </c>
      <c r="D150" s="1012" t="s">
        <v>1033</v>
      </c>
      <c r="E150" s="1012" t="s">
        <v>929</v>
      </c>
      <c r="F150" s="1013">
        <v>39843</v>
      </c>
      <c r="G150" s="1012" t="s">
        <v>285</v>
      </c>
      <c r="H150" s="1015">
        <v>12639000</v>
      </c>
      <c r="I150" s="1015">
        <v>0</v>
      </c>
      <c r="J150" s="1015">
        <v>17097990.600000001</v>
      </c>
      <c r="K150" s="1012" t="s">
        <v>1194</v>
      </c>
      <c r="L150" s="1015"/>
      <c r="M150" s="1015"/>
      <c r="N150" s="1016"/>
      <c r="O150" s="1015"/>
      <c r="P150" s="1015"/>
      <c r="Q150" s="1015"/>
      <c r="R150" s="1015"/>
      <c r="S150" s="1016"/>
    </row>
    <row r="151" spans="1:19">
      <c r="A151" s="1012" t="s">
        <v>1030</v>
      </c>
      <c r="B151" s="1012" t="s">
        <v>283</v>
      </c>
      <c r="C151" s="1012" t="s">
        <v>1032</v>
      </c>
      <c r="D151" s="1012" t="s">
        <v>1033</v>
      </c>
      <c r="E151" s="1012" t="s">
        <v>929</v>
      </c>
      <c r="F151" s="1013">
        <v>41753</v>
      </c>
      <c r="G151" s="1012" t="s">
        <v>283</v>
      </c>
      <c r="H151" s="1015"/>
      <c r="I151" s="1015"/>
      <c r="J151" s="1015"/>
      <c r="K151" s="1012" t="s">
        <v>283</v>
      </c>
      <c r="L151" s="1015">
        <v>12639000</v>
      </c>
      <c r="M151" s="1015"/>
      <c r="N151" s="1016">
        <v>12639</v>
      </c>
      <c r="O151" s="1015">
        <v>1000</v>
      </c>
      <c r="P151" s="1015"/>
      <c r="Q151" s="1015"/>
      <c r="R151" s="1015">
        <v>632000</v>
      </c>
      <c r="S151" s="1016">
        <v>632</v>
      </c>
    </row>
    <row r="152" spans="1:19">
      <c r="A152" s="1012" t="s">
        <v>1034</v>
      </c>
      <c r="B152" s="1012" t="s">
        <v>899</v>
      </c>
      <c r="C152" s="1012" t="s">
        <v>1035</v>
      </c>
      <c r="D152" s="1012" t="s">
        <v>1036</v>
      </c>
      <c r="E152" s="1012" t="s">
        <v>23</v>
      </c>
      <c r="F152" s="1013">
        <v>39836</v>
      </c>
      <c r="G152" s="1012" t="s">
        <v>285</v>
      </c>
      <c r="H152" s="1015">
        <v>15500000</v>
      </c>
      <c r="I152" s="1015">
        <v>0</v>
      </c>
      <c r="J152" s="1015">
        <v>18492469.25</v>
      </c>
      <c r="K152" s="1012" t="s">
        <v>1194</v>
      </c>
      <c r="L152" s="1015"/>
      <c r="M152" s="1015"/>
      <c r="N152" s="1016"/>
      <c r="O152" s="1015"/>
      <c r="P152" s="1015"/>
      <c r="Q152" s="1015"/>
      <c r="R152" s="1015"/>
      <c r="S152" s="1016"/>
    </row>
    <row r="153" spans="1:19">
      <c r="A153" s="1012" t="s">
        <v>1034</v>
      </c>
      <c r="B153" s="1012" t="s">
        <v>283</v>
      </c>
      <c r="C153" s="1012" t="s">
        <v>1035</v>
      </c>
      <c r="D153" s="1012" t="s">
        <v>1036</v>
      </c>
      <c r="E153" s="1012" t="s">
        <v>23</v>
      </c>
      <c r="F153" s="1013">
        <v>40794</v>
      </c>
      <c r="G153" s="1012" t="s">
        <v>283</v>
      </c>
      <c r="H153" s="1015"/>
      <c r="I153" s="1015"/>
      <c r="J153" s="1015"/>
      <c r="K153" s="1012" t="s">
        <v>283</v>
      </c>
      <c r="L153" s="1015">
        <v>15500000</v>
      </c>
      <c r="M153" s="1015"/>
      <c r="N153" s="1016">
        <v>15500</v>
      </c>
      <c r="O153" s="1015">
        <v>1000</v>
      </c>
      <c r="P153" s="1015"/>
      <c r="Q153" s="1015"/>
      <c r="R153" s="1015">
        <v>775000</v>
      </c>
      <c r="S153" s="1016">
        <v>775</v>
      </c>
    </row>
    <row r="154" spans="1:19">
      <c r="A154" s="1012" t="s">
        <v>1037</v>
      </c>
      <c r="B154" s="1012" t="s">
        <v>904</v>
      </c>
      <c r="C154" s="1012" t="s">
        <v>1038</v>
      </c>
      <c r="D154" s="1012" t="s">
        <v>1039</v>
      </c>
      <c r="E154" s="1012" t="s">
        <v>11</v>
      </c>
      <c r="F154" s="1013">
        <v>39857</v>
      </c>
      <c r="G154" s="1012" t="s">
        <v>285</v>
      </c>
      <c r="H154" s="1015">
        <v>1000000</v>
      </c>
      <c r="I154" s="1015">
        <v>0</v>
      </c>
      <c r="J154" s="1015">
        <v>1100653.5</v>
      </c>
      <c r="K154" s="1012" t="s">
        <v>897</v>
      </c>
      <c r="L154" s="1015"/>
      <c r="M154" s="1015"/>
      <c r="N154" s="1016"/>
      <c r="O154" s="1015"/>
      <c r="P154" s="1015"/>
      <c r="Q154" s="1015"/>
      <c r="R154" s="1015"/>
      <c r="S154" s="1016"/>
    </row>
    <row r="155" spans="1:19">
      <c r="A155" s="1012" t="s">
        <v>1037</v>
      </c>
      <c r="B155" s="1012" t="s">
        <v>283</v>
      </c>
      <c r="C155" s="1012" t="s">
        <v>1038</v>
      </c>
      <c r="D155" s="1012" t="s">
        <v>1039</v>
      </c>
      <c r="E155" s="1012" t="s">
        <v>11</v>
      </c>
      <c r="F155" s="1013">
        <v>41222</v>
      </c>
      <c r="G155" s="1012" t="s">
        <v>283</v>
      </c>
      <c r="H155" s="1015"/>
      <c r="I155" s="1015"/>
      <c r="J155" s="1015"/>
      <c r="K155" s="1012" t="s">
        <v>283</v>
      </c>
      <c r="L155" s="1015">
        <v>900000</v>
      </c>
      <c r="M155" s="1015"/>
      <c r="N155" s="1016">
        <v>1000</v>
      </c>
      <c r="O155" s="1015">
        <v>900</v>
      </c>
      <c r="P155" s="1015">
        <v>-100000</v>
      </c>
      <c r="Q155" s="1015"/>
      <c r="R155" s="1015">
        <v>21880.5</v>
      </c>
      <c r="S155" s="1016">
        <v>50</v>
      </c>
    </row>
    <row r="156" spans="1:19">
      <c r="A156" s="1012" t="s">
        <v>1037</v>
      </c>
      <c r="B156" s="1012" t="s">
        <v>283</v>
      </c>
      <c r="C156" s="1012" t="s">
        <v>1038</v>
      </c>
      <c r="D156" s="1012" t="s">
        <v>1039</v>
      </c>
      <c r="E156" s="1012" t="s">
        <v>11</v>
      </c>
      <c r="F156" s="1013">
        <v>41285</v>
      </c>
      <c r="G156" s="1012" t="s">
        <v>283</v>
      </c>
      <c r="H156" s="1015"/>
      <c r="I156" s="1015"/>
      <c r="J156" s="1015"/>
      <c r="K156" s="1012" t="s">
        <v>283</v>
      </c>
      <c r="L156" s="1015"/>
      <c r="M156" s="1015">
        <v>-9000</v>
      </c>
      <c r="N156" s="1016"/>
      <c r="O156" s="1015"/>
      <c r="P156" s="1015"/>
      <c r="Q156" s="1015"/>
      <c r="R156" s="1015"/>
      <c r="S156" s="1016"/>
    </row>
    <row r="157" spans="1:19">
      <c r="A157" s="1012" t="s">
        <v>1037</v>
      </c>
      <c r="B157" s="1012" t="s">
        <v>283</v>
      </c>
      <c r="C157" s="1012" t="s">
        <v>1038</v>
      </c>
      <c r="D157" s="1012" t="s">
        <v>1039</v>
      </c>
      <c r="E157" s="1012" t="s">
        <v>11</v>
      </c>
      <c r="F157" s="1013">
        <v>41359</v>
      </c>
      <c r="G157" s="1012" t="s">
        <v>283</v>
      </c>
      <c r="H157" s="1015"/>
      <c r="I157" s="1015"/>
      <c r="J157" s="1015"/>
      <c r="K157" s="1012" t="s">
        <v>283</v>
      </c>
      <c r="L157" s="1015"/>
      <c r="M157" s="1015">
        <v>-16000</v>
      </c>
      <c r="N157" s="1016"/>
      <c r="O157" s="1015"/>
      <c r="P157" s="1015"/>
      <c r="Q157" s="1015"/>
      <c r="R157" s="1015"/>
      <c r="S157" s="1016"/>
    </row>
    <row r="158" spans="1:19">
      <c r="A158" s="1012" t="s">
        <v>1040</v>
      </c>
      <c r="B158" s="1012"/>
      <c r="C158" s="1012" t="s">
        <v>1041</v>
      </c>
      <c r="D158" s="1012" t="s">
        <v>1042</v>
      </c>
      <c r="E158" s="1012" t="s">
        <v>188</v>
      </c>
      <c r="F158" s="1013">
        <v>39773</v>
      </c>
      <c r="G158" s="1012" t="s">
        <v>284</v>
      </c>
      <c r="H158" s="1015">
        <v>124000000</v>
      </c>
      <c r="I158" s="1015">
        <v>0</v>
      </c>
      <c r="J158" s="1015">
        <v>129079862.47</v>
      </c>
      <c r="K158" s="1012" t="s">
        <v>897</v>
      </c>
      <c r="L158" s="1015"/>
      <c r="M158" s="1015"/>
      <c r="N158" s="1016"/>
      <c r="O158" s="1015"/>
      <c r="P158" s="1015"/>
      <c r="Q158" s="1015"/>
      <c r="R158" s="1015"/>
      <c r="S158" s="1016"/>
    </row>
    <row r="159" spans="1:19">
      <c r="A159" s="1012" t="s">
        <v>1040</v>
      </c>
      <c r="B159" s="1012" t="s">
        <v>283</v>
      </c>
      <c r="C159" s="1012" t="s">
        <v>1041</v>
      </c>
      <c r="D159" s="1012" t="s">
        <v>1042</v>
      </c>
      <c r="E159" s="1012" t="s">
        <v>188</v>
      </c>
      <c r="F159" s="1013">
        <v>41002</v>
      </c>
      <c r="G159" s="1012" t="s">
        <v>283</v>
      </c>
      <c r="H159" s="1015"/>
      <c r="I159" s="1015"/>
      <c r="J159" s="1015"/>
      <c r="K159" s="1012" t="s">
        <v>283</v>
      </c>
      <c r="L159" s="1015">
        <v>109717680</v>
      </c>
      <c r="M159" s="1015">
        <v>-1645765.2</v>
      </c>
      <c r="N159" s="1016">
        <v>124000</v>
      </c>
      <c r="O159" s="1015">
        <v>884.82</v>
      </c>
      <c r="P159" s="1015">
        <v>-14282320</v>
      </c>
      <c r="Q159" s="1015"/>
      <c r="R159" s="1015"/>
      <c r="S159" s="1016"/>
    </row>
    <row r="160" spans="1:19">
      <c r="A160" s="1012" t="s">
        <v>1040</v>
      </c>
      <c r="B160" s="1012" t="s">
        <v>283</v>
      </c>
      <c r="C160" s="1012" t="s">
        <v>1041</v>
      </c>
      <c r="D160" s="1012" t="s">
        <v>1042</v>
      </c>
      <c r="E160" s="1012" t="s">
        <v>188</v>
      </c>
      <c r="F160" s="1013">
        <v>41437</v>
      </c>
      <c r="G160" s="1012" t="s">
        <v>283</v>
      </c>
      <c r="H160" s="1015"/>
      <c r="I160" s="1015"/>
      <c r="J160" s="1015"/>
      <c r="K160" s="1012" t="s">
        <v>283</v>
      </c>
      <c r="L160" s="1015"/>
      <c r="M160" s="1015"/>
      <c r="N160" s="1016"/>
      <c r="O160" s="1015"/>
      <c r="P160" s="1015"/>
      <c r="Q160" s="1015"/>
      <c r="R160" s="1015">
        <v>134201</v>
      </c>
      <c r="S160" s="1016">
        <v>243998.43</v>
      </c>
    </row>
    <row r="161" spans="1:19">
      <c r="A161" s="1012" t="s">
        <v>1043</v>
      </c>
      <c r="B161" s="1012" t="s">
        <v>899</v>
      </c>
      <c r="C161" s="1012" t="s">
        <v>1044</v>
      </c>
      <c r="D161" s="1012" t="s">
        <v>1045</v>
      </c>
      <c r="E161" s="1012" t="s">
        <v>902</v>
      </c>
      <c r="F161" s="1013">
        <v>39850</v>
      </c>
      <c r="G161" s="1012" t="s">
        <v>285</v>
      </c>
      <c r="H161" s="1015">
        <v>795000</v>
      </c>
      <c r="I161" s="1015">
        <v>0</v>
      </c>
      <c r="J161" s="1015">
        <v>942411.42</v>
      </c>
      <c r="K161" s="1012" t="s">
        <v>1194</v>
      </c>
      <c r="L161" s="1015"/>
      <c r="M161" s="1015"/>
      <c r="N161" s="1016"/>
      <c r="O161" s="1015"/>
      <c r="P161" s="1015"/>
      <c r="Q161" s="1015"/>
      <c r="R161" s="1015"/>
      <c r="S161" s="1016"/>
    </row>
    <row r="162" spans="1:19">
      <c r="A162" s="1012" t="s">
        <v>1043</v>
      </c>
      <c r="B162" s="1012" t="s">
        <v>283</v>
      </c>
      <c r="C162" s="1012" t="s">
        <v>1044</v>
      </c>
      <c r="D162" s="1012" t="s">
        <v>1045</v>
      </c>
      <c r="E162" s="1012" t="s">
        <v>902</v>
      </c>
      <c r="F162" s="1013">
        <v>40752</v>
      </c>
      <c r="G162" s="1012" t="s">
        <v>283</v>
      </c>
      <c r="H162" s="1015"/>
      <c r="I162" s="1015"/>
      <c r="J162" s="1015"/>
      <c r="K162" s="1012" t="s">
        <v>283</v>
      </c>
      <c r="L162" s="1015">
        <v>795000</v>
      </c>
      <c r="M162" s="1015"/>
      <c r="N162" s="1016">
        <v>795</v>
      </c>
      <c r="O162" s="1015">
        <v>1000</v>
      </c>
      <c r="P162" s="1015"/>
      <c r="Q162" s="1015"/>
      <c r="R162" s="1015">
        <v>40000</v>
      </c>
      <c r="S162" s="1016">
        <v>4</v>
      </c>
    </row>
    <row r="163" spans="1:19">
      <c r="A163" s="1012" t="s">
        <v>1046</v>
      </c>
      <c r="B163" s="1012" t="s">
        <v>1047</v>
      </c>
      <c r="C163" s="1012" t="s">
        <v>1048</v>
      </c>
      <c r="D163" s="1012" t="s">
        <v>1049</v>
      </c>
      <c r="E163" s="1012" t="s">
        <v>1050</v>
      </c>
      <c r="F163" s="1013">
        <v>39829</v>
      </c>
      <c r="G163" s="1012" t="s">
        <v>284</v>
      </c>
      <c r="H163" s="1015">
        <v>18751000</v>
      </c>
      <c r="I163" s="1015">
        <v>0</v>
      </c>
      <c r="J163" s="1015">
        <v>20037514.109999999</v>
      </c>
      <c r="K163" s="1012" t="s">
        <v>1194</v>
      </c>
      <c r="L163" s="1015"/>
      <c r="M163" s="1015"/>
      <c r="N163" s="1016"/>
      <c r="O163" s="1015"/>
      <c r="P163" s="1015"/>
      <c r="Q163" s="1015"/>
      <c r="R163" s="1015"/>
      <c r="S163" s="1016"/>
    </row>
    <row r="164" spans="1:19">
      <c r="A164" s="1012" t="s">
        <v>1046</v>
      </c>
      <c r="B164" s="1012" t="s">
        <v>283</v>
      </c>
      <c r="C164" s="1012" t="s">
        <v>1048</v>
      </c>
      <c r="D164" s="1012" t="s">
        <v>1049</v>
      </c>
      <c r="E164" s="1012" t="s">
        <v>1050</v>
      </c>
      <c r="F164" s="1013">
        <v>40233</v>
      </c>
      <c r="G164" s="1012" t="s">
        <v>283</v>
      </c>
      <c r="H164" s="1015"/>
      <c r="I164" s="1015"/>
      <c r="J164" s="1015"/>
      <c r="K164" s="1012" t="s">
        <v>283</v>
      </c>
      <c r="L164" s="1015">
        <v>18751000</v>
      </c>
      <c r="M164" s="1015"/>
      <c r="N164" s="1016">
        <v>18751</v>
      </c>
      <c r="O164" s="1015">
        <v>1000</v>
      </c>
      <c r="P164" s="1015"/>
      <c r="Q164" s="1015"/>
      <c r="R164" s="1015"/>
      <c r="S164" s="1016"/>
    </row>
    <row r="165" spans="1:19">
      <c r="A165" s="1012" t="s">
        <v>1046</v>
      </c>
      <c r="B165" s="1012" t="s">
        <v>283</v>
      </c>
      <c r="C165" s="1012" t="s">
        <v>1048</v>
      </c>
      <c r="D165" s="1012" t="s">
        <v>1049</v>
      </c>
      <c r="E165" s="1012" t="s">
        <v>1050</v>
      </c>
      <c r="F165" s="1013">
        <v>40387</v>
      </c>
      <c r="G165" s="1012" t="s">
        <v>283</v>
      </c>
      <c r="H165" s="1015"/>
      <c r="I165" s="1015"/>
      <c r="J165" s="1015"/>
      <c r="K165" s="1012" t="s">
        <v>283</v>
      </c>
      <c r="L165" s="1015"/>
      <c r="M165" s="1015"/>
      <c r="N165" s="1016"/>
      <c r="O165" s="1015"/>
      <c r="P165" s="1015"/>
      <c r="Q165" s="1015"/>
      <c r="R165" s="1015">
        <v>250000</v>
      </c>
      <c r="S165" s="1016">
        <v>52455</v>
      </c>
    </row>
    <row r="166" spans="1:19">
      <c r="A166" s="1012" t="s">
        <v>1051</v>
      </c>
      <c r="B166" s="1012" t="s">
        <v>858</v>
      </c>
      <c r="C166" s="1012" t="s">
        <v>1052</v>
      </c>
      <c r="D166" s="1012" t="s">
        <v>1053</v>
      </c>
      <c r="E166" s="1012" t="s">
        <v>105</v>
      </c>
      <c r="F166" s="1013">
        <v>39766</v>
      </c>
      <c r="G166" s="1012" t="s">
        <v>284</v>
      </c>
      <c r="H166" s="1015">
        <v>3133640000</v>
      </c>
      <c r="I166" s="1015">
        <v>0</v>
      </c>
      <c r="J166" s="1015">
        <v>3293353918.5300002</v>
      </c>
      <c r="K166" s="1012" t="s">
        <v>1194</v>
      </c>
      <c r="L166" s="1015"/>
      <c r="M166" s="1015"/>
      <c r="N166" s="1016"/>
      <c r="O166" s="1015"/>
      <c r="P166" s="1015"/>
      <c r="Q166" s="1015"/>
      <c r="R166" s="1015"/>
      <c r="S166" s="1016"/>
    </row>
    <row r="167" spans="1:19">
      <c r="A167" s="1012" t="s">
        <v>1051</v>
      </c>
      <c r="B167" s="1012" t="s">
        <v>283</v>
      </c>
      <c r="C167" s="1012" t="s">
        <v>1052</v>
      </c>
      <c r="D167" s="1012" t="s">
        <v>1053</v>
      </c>
      <c r="E167" s="1012" t="s">
        <v>105</v>
      </c>
      <c r="F167" s="1013">
        <v>39981</v>
      </c>
      <c r="G167" s="1012" t="s">
        <v>283</v>
      </c>
      <c r="H167" s="1015"/>
      <c r="I167" s="1015"/>
      <c r="J167" s="1015"/>
      <c r="K167" s="1012" t="s">
        <v>283</v>
      </c>
      <c r="L167" s="1015">
        <v>3133640000</v>
      </c>
      <c r="M167" s="1015"/>
      <c r="N167" s="1016">
        <v>3133.64</v>
      </c>
      <c r="O167" s="1015">
        <v>1000000</v>
      </c>
      <c r="P167" s="1015"/>
      <c r="Q167" s="1015"/>
      <c r="R167" s="1015"/>
      <c r="S167" s="1016"/>
    </row>
    <row r="168" spans="1:19">
      <c r="A168" s="1012" t="s">
        <v>1051</v>
      </c>
      <c r="B168" s="1012" t="s">
        <v>283</v>
      </c>
      <c r="C168" s="1012" t="s">
        <v>1052</v>
      </c>
      <c r="D168" s="1012" t="s">
        <v>1053</v>
      </c>
      <c r="E168" s="1012" t="s">
        <v>105</v>
      </c>
      <c r="F168" s="1013">
        <v>40016</v>
      </c>
      <c r="G168" s="1012" t="s">
        <v>283</v>
      </c>
      <c r="H168" s="1015"/>
      <c r="I168" s="1015"/>
      <c r="J168" s="1015"/>
      <c r="K168" s="1012" t="s">
        <v>283</v>
      </c>
      <c r="L168" s="1015"/>
      <c r="M168" s="1015"/>
      <c r="N168" s="1016"/>
      <c r="O168" s="1015"/>
      <c r="P168" s="1015"/>
      <c r="Q168" s="1015"/>
      <c r="R168" s="1015">
        <v>67010401.859999999</v>
      </c>
      <c r="S168" s="1016">
        <v>13902573</v>
      </c>
    </row>
    <row r="169" spans="1:19">
      <c r="A169" s="1012" t="s">
        <v>1054</v>
      </c>
      <c r="B169" s="1012" t="s">
        <v>1055</v>
      </c>
      <c r="C169" s="1012" t="s">
        <v>1056</v>
      </c>
      <c r="D169" s="1012" t="s">
        <v>1057</v>
      </c>
      <c r="E169" s="1012" t="s">
        <v>15</v>
      </c>
      <c r="F169" s="1013">
        <v>39906</v>
      </c>
      <c r="G169" s="1012" t="s">
        <v>285</v>
      </c>
      <c r="H169" s="1015">
        <v>1706000</v>
      </c>
      <c r="I169" s="1015">
        <v>0</v>
      </c>
      <c r="J169" s="1015">
        <v>2315853.14</v>
      </c>
      <c r="K169" s="1012" t="s">
        <v>1194</v>
      </c>
      <c r="L169" s="1015"/>
      <c r="M169" s="1015"/>
      <c r="N169" s="1016"/>
      <c r="O169" s="1015"/>
      <c r="P169" s="1015"/>
      <c r="Q169" s="1015"/>
      <c r="R169" s="1015"/>
      <c r="S169" s="1016"/>
    </row>
    <row r="170" spans="1:19">
      <c r="A170" s="1012" t="s">
        <v>1054</v>
      </c>
      <c r="B170" s="1012" t="s">
        <v>283</v>
      </c>
      <c r="C170" s="1012" t="s">
        <v>1056</v>
      </c>
      <c r="D170" s="1012" t="s">
        <v>1057</v>
      </c>
      <c r="E170" s="1012" t="s">
        <v>15</v>
      </c>
      <c r="F170" s="1013">
        <v>41821</v>
      </c>
      <c r="G170" s="1012" t="s">
        <v>283</v>
      </c>
      <c r="H170" s="1015"/>
      <c r="I170" s="1015"/>
      <c r="J170" s="1015"/>
      <c r="K170" s="1012" t="s">
        <v>283</v>
      </c>
      <c r="L170" s="1015">
        <v>1706000</v>
      </c>
      <c r="M170" s="1015"/>
      <c r="N170" s="1016">
        <v>1706</v>
      </c>
      <c r="O170" s="1015">
        <v>1000</v>
      </c>
      <c r="P170" s="1015"/>
      <c r="Q170" s="1015"/>
      <c r="R170" s="1015">
        <v>85000</v>
      </c>
      <c r="S170" s="1016">
        <v>85</v>
      </c>
    </row>
    <row r="171" spans="1:19">
      <c r="A171" s="1012" t="s">
        <v>1058</v>
      </c>
      <c r="B171" s="1012" t="s">
        <v>858</v>
      </c>
      <c r="C171" s="1012" t="s">
        <v>1059</v>
      </c>
      <c r="D171" s="1012" t="s">
        <v>1060</v>
      </c>
      <c r="E171" s="1012" t="s">
        <v>965</v>
      </c>
      <c r="F171" s="1013">
        <v>39805</v>
      </c>
      <c r="G171" s="1012" t="s">
        <v>284</v>
      </c>
      <c r="H171" s="1015">
        <v>10800000</v>
      </c>
      <c r="I171" s="1015">
        <v>0</v>
      </c>
      <c r="J171" s="1015">
        <v>13371500</v>
      </c>
      <c r="K171" s="1012" t="s">
        <v>1194</v>
      </c>
      <c r="L171" s="1015"/>
      <c r="M171" s="1015"/>
      <c r="N171" s="1016"/>
      <c r="O171" s="1015"/>
      <c r="P171" s="1015"/>
      <c r="Q171" s="1015"/>
      <c r="R171" s="1015"/>
      <c r="S171" s="1016"/>
    </row>
    <row r="172" spans="1:19">
      <c r="A172" s="1012" t="s">
        <v>1058</v>
      </c>
      <c r="B172" s="1012" t="s">
        <v>283</v>
      </c>
      <c r="C172" s="1012" t="s">
        <v>1059</v>
      </c>
      <c r="D172" s="1012" t="s">
        <v>1060</v>
      </c>
      <c r="E172" s="1012" t="s">
        <v>965</v>
      </c>
      <c r="F172" s="1013">
        <v>40569</v>
      </c>
      <c r="G172" s="1012" t="s">
        <v>283</v>
      </c>
      <c r="H172" s="1015"/>
      <c r="I172" s="1015"/>
      <c r="J172" s="1015"/>
      <c r="K172" s="1012" t="s">
        <v>283</v>
      </c>
      <c r="L172" s="1015">
        <v>10800000</v>
      </c>
      <c r="M172" s="1015"/>
      <c r="N172" s="1016">
        <v>10800</v>
      </c>
      <c r="O172" s="1015">
        <v>1000</v>
      </c>
      <c r="P172" s="1015"/>
      <c r="Q172" s="1015"/>
      <c r="R172" s="1015"/>
      <c r="S172" s="1016"/>
    </row>
    <row r="173" spans="1:19">
      <c r="A173" s="1012" t="s">
        <v>1058</v>
      </c>
      <c r="B173" s="1012" t="s">
        <v>283</v>
      </c>
      <c r="C173" s="1012" t="s">
        <v>1059</v>
      </c>
      <c r="D173" s="1012" t="s">
        <v>1060</v>
      </c>
      <c r="E173" s="1012" t="s">
        <v>965</v>
      </c>
      <c r="F173" s="1013">
        <v>41383</v>
      </c>
      <c r="G173" s="1012" t="s">
        <v>283</v>
      </c>
      <c r="H173" s="1015"/>
      <c r="I173" s="1015"/>
      <c r="J173" s="1015"/>
      <c r="K173" s="1012" t="s">
        <v>283</v>
      </c>
      <c r="L173" s="1015"/>
      <c r="M173" s="1015"/>
      <c r="N173" s="1016"/>
      <c r="O173" s="1015"/>
      <c r="P173" s="1015"/>
      <c r="Q173" s="1015"/>
      <c r="R173" s="1015">
        <v>1442000</v>
      </c>
      <c r="S173" s="1016">
        <v>183465</v>
      </c>
    </row>
    <row r="174" spans="1:19">
      <c r="A174" s="1012" t="s">
        <v>1061</v>
      </c>
      <c r="B174" s="1012" t="s">
        <v>890</v>
      </c>
      <c r="C174" s="1012" t="s">
        <v>1062</v>
      </c>
      <c r="D174" s="1012" t="s">
        <v>1063</v>
      </c>
      <c r="E174" s="1012" t="s">
        <v>6</v>
      </c>
      <c r="F174" s="1013">
        <v>39843</v>
      </c>
      <c r="G174" s="1012" t="s">
        <v>285</v>
      </c>
      <c r="H174" s="1015">
        <v>6000000</v>
      </c>
      <c r="I174" s="1015">
        <v>0</v>
      </c>
      <c r="J174" s="1015">
        <v>7263316.6600000001</v>
      </c>
      <c r="K174" s="1012" t="s">
        <v>1194</v>
      </c>
      <c r="L174" s="1015"/>
      <c r="M174" s="1015"/>
      <c r="N174" s="1016"/>
      <c r="O174" s="1015"/>
      <c r="P174" s="1015"/>
      <c r="Q174" s="1015"/>
      <c r="R174" s="1015"/>
      <c r="S174" s="1016"/>
    </row>
    <row r="175" spans="1:19">
      <c r="A175" s="1012" t="s">
        <v>1061</v>
      </c>
      <c r="B175" s="1012" t="s">
        <v>283</v>
      </c>
      <c r="C175" s="1012" t="s">
        <v>1062</v>
      </c>
      <c r="D175" s="1012" t="s">
        <v>1063</v>
      </c>
      <c r="E175" s="1012" t="s">
        <v>6</v>
      </c>
      <c r="F175" s="1013">
        <v>40730</v>
      </c>
      <c r="G175" s="1012" t="s">
        <v>283</v>
      </c>
      <c r="H175" s="1015"/>
      <c r="I175" s="1015"/>
      <c r="J175" s="1015"/>
      <c r="K175" s="1012" t="s">
        <v>283</v>
      </c>
      <c r="L175" s="1015">
        <v>1500000</v>
      </c>
      <c r="M175" s="1015"/>
      <c r="N175" s="1016">
        <v>1500</v>
      </c>
      <c r="O175" s="1015">
        <v>1000</v>
      </c>
      <c r="P175" s="1015"/>
      <c r="Q175" s="1015"/>
      <c r="R175" s="1015"/>
      <c r="S175" s="1016"/>
    </row>
    <row r="176" spans="1:19">
      <c r="A176" s="1012" t="s">
        <v>1061</v>
      </c>
      <c r="B176" s="1012" t="s">
        <v>283</v>
      </c>
      <c r="C176" s="1012" t="s">
        <v>1062</v>
      </c>
      <c r="D176" s="1012" t="s">
        <v>1063</v>
      </c>
      <c r="E176" s="1012" t="s">
        <v>6</v>
      </c>
      <c r="F176" s="1013">
        <v>40835</v>
      </c>
      <c r="G176" s="1012" t="s">
        <v>283</v>
      </c>
      <c r="H176" s="1015"/>
      <c r="I176" s="1015"/>
      <c r="J176" s="1015"/>
      <c r="K176" s="1012" t="s">
        <v>283</v>
      </c>
      <c r="L176" s="1015">
        <v>1500000</v>
      </c>
      <c r="M176" s="1015"/>
      <c r="N176" s="1016">
        <v>1500</v>
      </c>
      <c r="O176" s="1015">
        <v>1000</v>
      </c>
      <c r="P176" s="1015"/>
      <c r="Q176" s="1015"/>
      <c r="R176" s="1015"/>
      <c r="S176" s="1016"/>
    </row>
    <row r="177" spans="1:19">
      <c r="A177" s="1012" t="s">
        <v>1061</v>
      </c>
      <c r="B177" s="1012" t="s">
        <v>283</v>
      </c>
      <c r="C177" s="1012" t="s">
        <v>1062</v>
      </c>
      <c r="D177" s="1012" t="s">
        <v>1063</v>
      </c>
      <c r="E177" s="1012" t="s">
        <v>6</v>
      </c>
      <c r="F177" s="1013">
        <v>40975</v>
      </c>
      <c r="G177" s="1012" t="s">
        <v>283</v>
      </c>
      <c r="H177" s="1015"/>
      <c r="I177" s="1015"/>
      <c r="J177" s="1015"/>
      <c r="K177" s="1012" t="s">
        <v>283</v>
      </c>
      <c r="L177" s="1015">
        <v>1500000</v>
      </c>
      <c r="M177" s="1015"/>
      <c r="N177" s="1016">
        <v>1500</v>
      </c>
      <c r="O177" s="1015">
        <v>1000</v>
      </c>
      <c r="P177" s="1015"/>
      <c r="Q177" s="1015"/>
      <c r="R177" s="1015"/>
      <c r="S177" s="1016"/>
    </row>
    <row r="178" spans="1:19">
      <c r="A178" s="1012" t="s">
        <v>1061</v>
      </c>
      <c r="B178" s="1012" t="s">
        <v>283</v>
      </c>
      <c r="C178" s="1012" t="s">
        <v>1062</v>
      </c>
      <c r="D178" s="1012" t="s">
        <v>1063</v>
      </c>
      <c r="E178" s="1012" t="s">
        <v>6</v>
      </c>
      <c r="F178" s="1013">
        <v>41066</v>
      </c>
      <c r="G178" s="1012" t="s">
        <v>283</v>
      </c>
      <c r="H178" s="1015"/>
      <c r="I178" s="1015"/>
      <c r="J178" s="1015"/>
      <c r="K178" s="1012" t="s">
        <v>283</v>
      </c>
      <c r="L178" s="1015">
        <v>1200000</v>
      </c>
      <c r="M178" s="1015"/>
      <c r="N178" s="1016">
        <v>1200</v>
      </c>
      <c r="O178" s="1015">
        <v>1000</v>
      </c>
      <c r="P178" s="1015"/>
      <c r="Q178" s="1015"/>
      <c r="R178" s="1015"/>
      <c r="S178" s="1016"/>
    </row>
    <row r="179" spans="1:19">
      <c r="A179" s="1012" t="s">
        <v>1061</v>
      </c>
      <c r="B179" s="1012" t="s">
        <v>283</v>
      </c>
      <c r="C179" s="1012" t="s">
        <v>1062</v>
      </c>
      <c r="D179" s="1012" t="s">
        <v>1063</v>
      </c>
      <c r="E179" s="1012" t="s">
        <v>6</v>
      </c>
      <c r="F179" s="1013">
        <v>41087</v>
      </c>
      <c r="G179" s="1012" t="s">
        <v>283</v>
      </c>
      <c r="H179" s="1015"/>
      <c r="I179" s="1015"/>
      <c r="J179" s="1015"/>
      <c r="K179" s="1012" t="s">
        <v>283</v>
      </c>
      <c r="L179" s="1015">
        <v>300000</v>
      </c>
      <c r="M179" s="1015"/>
      <c r="N179" s="1016">
        <v>300</v>
      </c>
      <c r="O179" s="1015">
        <v>1000</v>
      </c>
      <c r="P179" s="1015"/>
      <c r="Q179" s="1015"/>
      <c r="R179" s="1015">
        <v>300000</v>
      </c>
      <c r="S179" s="1016">
        <v>300</v>
      </c>
    </row>
    <row r="180" spans="1:19">
      <c r="A180" s="1012" t="s">
        <v>1064</v>
      </c>
      <c r="B180" s="1012" t="s">
        <v>890</v>
      </c>
      <c r="C180" s="1012" t="s">
        <v>1065</v>
      </c>
      <c r="D180" s="1012" t="s">
        <v>1066</v>
      </c>
      <c r="E180" s="1012" t="s">
        <v>239</v>
      </c>
      <c r="F180" s="1013">
        <v>39976</v>
      </c>
      <c r="G180" s="1012" t="s">
        <v>285</v>
      </c>
      <c r="H180" s="1015">
        <v>2892000</v>
      </c>
      <c r="I180" s="1015">
        <v>0</v>
      </c>
      <c r="J180" s="1015">
        <v>3444478.21</v>
      </c>
      <c r="K180" s="1012" t="s">
        <v>1194</v>
      </c>
      <c r="L180" s="1015"/>
      <c r="M180" s="1015"/>
      <c r="N180" s="1016"/>
      <c r="O180" s="1015"/>
      <c r="P180" s="1015"/>
      <c r="Q180" s="1015"/>
      <c r="R180" s="1015"/>
      <c r="S180" s="1016"/>
    </row>
    <row r="181" spans="1:19">
      <c r="A181" s="1012" t="s">
        <v>1064</v>
      </c>
      <c r="B181" s="1012" t="s">
        <v>283</v>
      </c>
      <c r="C181" s="1012" t="s">
        <v>1065</v>
      </c>
      <c r="D181" s="1012" t="s">
        <v>1066</v>
      </c>
      <c r="E181" s="1012" t="s">
        <v>239</v>
      </c>
      <c r="F181" s="1013">
        <v>40905</v>
      </c>
      <c r="G181" s="1012" t="s">
        <v>283</v>
      </c>
      <c r="H181" s="1015"/>
      <c r="I181" s="1015"/>
      <c r="J181" s="1015"/>
      <c r="K181" s="1012" t="s">
        <v>283</v>
      </c>
      <c r="L181" s="1015">
        <v>2892000</v>
      </c>
      <c r="M181" s="1015"/>
      <c r="N181" s="1016">
        <v>2892</v>
      </c>
      <c r="O181" s="1015">
        <v>1000</v>
      </c>
      <c r="P181" s="1015"/>
      <c r="Q181" s="1015"/>
      <c r="R181" s="1015">
        <v>145000</v>
      </c>
      <c r="S181" s="1016">
        <v>145</v>
      </c>
    </row>
    <row r="182" spans="1:19">
      <c r="A182" s="1012" t="s">
        <v>1067</v>
      </c>
      <c r="B182" s="1012" t="s">
        <v>858</v>
      </c>
      <c r="C182" s="1012" t="s">
        <v>1068</v>
      </c>
      <c r="D182" s="1012" t="s">
        <v>1069</v>
      </c>
      <c r="E182" s="1012" t="s">
        <v>1070</v>
      </c>
      <c r="F182" s="1013">
        <v>39801</v>
      </c>
      <c r="G182" s="1012" t="s">
        <v>284</v>
      </c>
      <c r="H182" s="1015">
        <v>40000000</v>
      </c>
      <c r="I182" s="1015">
        <v>0</v>
      </c>
      <c r="J182" s="1015">
        <v>41917777.780000001</v>
      </c>
      <c r="K182" s="1012" t="s">
        <v>1194</v>
      </c>
      <c r="L182" s="1015"/>
      <c r="M182" s="1015"/>
      <c r="N182" s="1016"/>
      <c r="O182" s="1015"/>
      <c r="P182" s="1015"/>
      <c r="Q182" s="1015"/>
      <c r="R182" s="1015"/>
      <c r="S182" s="1016"/>
    </row>
    <row r="183" spans="1:19">
      <c r="A183" s="1012" t="s">
        <v>1067</v>
      </c>
      <c r="B183" s="1012" t="s">
        <v>283</v>
      </c>
      <c r="C183" s="1012" t="s">
        <v>1068</v>
      </c>
      <c r="D183" s="1012" t="s">
        <v>1069</v>
      </c>
      <c r="E183" s="1012" t="s">
        <v>1070</v>
      </c>
      <c r="F183" s="1013">
        <v>39960</v>
      </c>
      <c r="G183" s="1012" t="s">
        <v>283</v>
      </c>
      <c r="H183" s="1015"/>
      <c r="I183" s="1015"/>
      <c r="J183" s="1015"/>
      <c r="K183" s="1012" t="s">
        <v>283</v>
      </c>
      <c r="L183" s="1015">
        <v>40000000</v>
      </c>
      <c r="M183" s="1015"/>
      <c r="N183" s="1016">
        <v>40000</v>
      </c>
      <c r="O183" s="1015">
        <v>1000</v>
      </c>
      <c r="P183" s="1015"/>
      <c r="Q183" s="1015"/>
      <c r="R183" s="1015"/>
      <c r="S183" s="1016"/>
    </row>
    <row r="184" spans="1:19">
      <c r="A184" s="1012" t="s">
        <v>1067</v>
      </c>
      <c r="B184" s="1012" t="s">
        <v>283</v>
      </c>
      <c r="C184" s="1012" t="s">
        <v>1068</v>
      </c>
      <c r="D184" s="1012" t="s">
        <v>1069</v>
      </c>
      <c r="E184" s="1012" t="s">
        <v>1070</v>
      </c>
      <c r="F184" s="1013">
        <v>39988</v>
      </c>
      <c r="G184" s="1012" t="s">
        <v>283</v>
      </c>
      <c r="H184" s="1015"/>
      <c r="I184" s="1015"/>
      <c r="J184" s="1015"/>
      <c r="K184" s="1012" t="s">
        <v>283</v>
      </c>
      <c r="L184" s="1015"/>
      <c r="M184" s="1015"/>
      <c r="N184" s="1016"/>
      <c r="O184" s="1015"/>
      <c r="P184" s="1015"/>
      <c r="Q184" s="1015"/>
      <c r="R184" s="1015">
        <v>1040000</v>
      </c>
      <c r="S184" s="1016">
        <v>226330</v>
      </c>
    </row>
    <row r="185" spans="1:19">
      <c r="A185" s="1012" t="s">
        <v>1071</v>
      </c>
      <c r="B185" s="1012" t="s">
        <v>899</v>
      </c>
      <c r="C185" s="1012" t="s">
        <v>1072</v>
      </c>
      <c r="D185" s="1012" t="s">
        <v>1073</v>
      </c>
      <c r="E185" s="1012" t="s">
        <v>946</v>
      </c>
      <c r="F185" s="1013">
        <v>39857</v>
      </c>
      <c r="G185" s="1012" t="s">
        <v>285</v>
      </c>
      <c r="H185" s="1015">
        <v>985000</v>
      </c>
      <c r="I185" s="1015">
        <v>0</v>
      </c>
      <c r="J185" s="1015">
        <v>1172062.5</v>
      </c>
      <c r="K185" s="1012" t="s">
        <v>1194</v>
      </c>
      <c r="L185" s="1015"/>
      <c r="M185" s="1015"/>
      <c r="N185" s="1016"/>
      <c r="O185" s="1015"/>
      <c r="P185" s="1015"/>
      <c r="Q185" s="1015"/>
      <c r="R185" s="1015"/>
      <c r="S185" s="1016"/>
    </row>
    <row r="186" spans="1:19">
      <c r="A186" s="1012" t="s">
        <v>1071</v>
      </c>
      <c r="B186" s="1012" t="s">
        <v>283</v>
      </c>
      <c r="C186" s="1012" t="s">
        <v>1072</v>
      </c>
      <c r="D186" s="1012" t="s">
        <v>1073</v>
      </c>
      <c r="E186" s="1012" t="s">
        <v>946</v>
      </c>
      <c r="F186" s="1013">
        <v>40787</v>
      </c>
      <c r="G186" s="1012" t="s">
        <v>283</v>
      </c>
      <c r="H186" s="1015"/>
      <c r="I186" s="1015"/>
      <c r="J186" s="1015"/>
      <c r="K186" s="1012" t="s">
        <v>283</v>
      </c>
      <c r="L186" s="1015">
        <v>985000</v>
      </c>
      <c r="M186" s="1015"/>
      <c r="N186" s="1016">
        <v>985</v>
      </c>
      <c r="O186" s="1015">
        <v>1000</v>
      </c>
      <c r="P186" s="1015"/>
      <c r="Q186" s="1015"/>
      <c r="R186" s="1015">
        <v>50000</v>
      </c>
      <c r="S186" s="1016">
        <v>5</v>
      </c>
    </row>
    <row r="187" spans="1:19">
      <c r="A187" s="1012" t="s">
        <v>1074</v>
      </c>
      <c r="B187" s="1012" t="s">
        <v>1075</v>
      </c>
      <c r="C187" s="1012" t="s">
        <v>1076</v>
      </c>
      <c r="D187" s="1012" t="s">
        <v>1077</v>
      </c>
      <c r="E187" s="1012" t="s">
        <v>1078</v>
      </c>
      <c r="F187" s="1013">
        <v>39927</v>
      </c>
      <c r="G187" s="1012" t="s">
        <v>285</v>
      </c>
      <c r="H187" s="1015">
        <v>1635000</v>
      </c>
      <c r="I187" s="1015">
        <v>0</v>
      </c>
      <c r="J187" s="1015">
        <v>3803022.67</v>
      </c>
      <c r="K187" s="1012" t="s">
        <v>1194</v>
      </c>
      <c r="L187" s="1015"/>
      <c r="M187" s="1015"/>
      <c r="N187" s="1016"/>
      <c r="O187" s="1015"/>
      <c r="P187" s="1015"/>
      <c r="Q187" s="1015"/>
      <c r="R187" s="1015"/>
      <c r="S187" s="1016"/>
    </row>
    <row r="188" spans="1:19">
      <c r="A188" s="1012" t="s">
        <v>1074</v>
      </c>
      <c r="B188" s="1012" t="s">
        <v>283</v>
      </c>
      <c r="C188" s="1012" t="s">
        <v>1076</v>
      </c>
      <c r="D188" s="1012" t="s">
        <v>1077</v>
      </c>
      <c r="E188" s="1012" t="s">
        <v>1078</v>
      </c>
      <c r="F188" s="1013">
        <v>40165</v>
      </c>
      <c r="G188" s="1012" t="s">
        <v>283</v>
      </c>
      <c r="H188" s="1015">
        <v>1744000</v>
      </c>
      <c r="I188" s="1015"/>
      <c r="J188" s="1015"/>
      <c r="K188" s="1012" t="s">
        <v>283</v>
      </c>
      <c r="L188" s="1015"/>
      <c r="M188" s="1015"/>
      <c r="N188" s="1016"/>
      <c r="O188" s="1015"/>
      <c r="P188" s="1015"/>
      <c r="Q188" s="1015"/>
      <c r="R188" s="1015"/>
      <c r="S188" s="1016"/>
    </row>
    <row r="189" spans="1:19">
      <c r="A189" s="1012" t="s">
        <v>1074</v>
      </c>
      <c r="B189" s="1012" t="s">
        <v>283</v>
      </c>
      <c r="C189" s="1012" t="s">
        <v>1076</v>
      </c>
      <c r="D189" s="1012" t="s">
        <v>1077</v>
      </c>
      <c r="E189" s="1012" t="s">
        <v>1078</v>
      </c>
      <c r="F189" s="1013">
        <v>40752</v>
      </c>
      <c r="G189" s="1012" t="s">
        <v>283</v>
      </c>
      <c r="H189" s="1015"/>
      <c r="I189" s="1015"/>
      <c r="J189" s="1015"/>
      <c r="K189" s="1012" t="s">
        <v>283</v>
      </c>
      <c r="L189" s="1015">
        <v>3379000</v>
      </c>
      <c r="M189" s="1015"/>
      <c r="N189" s="1016">
        <v>3379</v>
      </c>
      <c r="O189" s="1015">
        <v>1000</v>
      </c>
      <c r="P189" s="1015"/>
      <c r="Q189" s="1015"/>
      <c r="R189" s="1015">
        <v>82000</v>
      </c>
      <c r="S189" s="1016">
        <v>82</v>
      </c>
    </row>
    <row r="190" spans="1:19">
      <c r="A190" s="1012" t="s">
        <v>1079</v>
      </c>
      <c r="B190" s="1012" t="s">
        <v>1080</v>
      </c>
      <c r="C190" s="1012" t="s">
        <v>1081</v>
      </c>
      <c r="D190" s="1012" t="s">
        <v>1082</v>
      </c>
      <c r="E190" s="1012" t="s">
        <v>893</v>
      </c>
      <c r="F190" s="1013">
        <v>39983</v>
      </c>
      <c r="G190" s="1012" t="s">
        <v>921</v>
      </c>
      <c r="H190" s="1015">
        <v>6400000</v>
      </c>
      <c r="I190" s="1015">
        <v>0</v>
      </c>
      <c r="J190" s="1015">
        <v>8271975.2800000003</v>
      </c>
      <c r="K190" s="1012" t="s">
        <v>897</v>
      </c>
      <c r="L190" s="1015"/>
      <c r="M190" s="1015"/>
      <c r="N190" s="1016"/>
      <c r="O190" s="1015"/>
      <c r="P190" s="1015"/>
      <c r="Q190" s="1015"/>
      <c r="R190" s="1015"/>
      <c r="S190" s="1016"/>
    </row>
    <row r="191" spans="1:19">
      <c r="A191" s="1012" t="s">
        <v>1079</v>
      </c>
      <c r="B191" s="1012" t="s">
        <v>283</v>
      </c>
      <c r="C191" s="1012" t="s">
        <v>1081</v>
      </c>
      <c r="D191" s="1012" t="s">
        <v>1082</v>
      </c>
      <c r="E191" s="1012" t="s">
        <v>893</v>
      </c>
      <c r="F191" s="1013">
        <v>41312</v>
      </c>
      <c r="G191" s="1012" t="s">
        <v>283</v>
      </c>
      <c r="H191" s="1015"/>
      <c r="I191" s="1015"/>
      <c r="J191" s="1015"/>
      <c r="K191" s="1012" t="s">
        <v>283</v>
      </c>
      <c r="L191" s="1015">
        <v>2532140</v>
      </c>
      <c r="M191" s="1015"/>
      <c r="N191" s="1016">
        <v>2600000</v>
      </c>
      <c r="O191" s="1015">
        <v>0.97389999999999999</v>
      </c>
      <c r="P191" s="1015">
        <v>-67860</v>
      </c>
      <c r="Q191" s="1015"/>
      <c r="R191" s="1015">
        <v>64158.97</v>
      </c>
      <c r="S191" s="1016">
        <v>64000</v>
      </c>
    </row>
    <row r="192" spans="1:19">
      <c r="A192" s="1012" t="s">
        <v>1079</v>
      </c>
      <c r="B192" s="1012" t="s">
        <v>283</v>
      </c>
      <c r="C192" s="1012" t="s">
        <v>1081</v>
      </c>
      <c r="D192" s="1012" t="s">
        <v>1082</v>
      </c>
      <c r="E192" s="1012" t="s">
        <v>893</v>
      </c>
      <c r="F192" s="1013">
        <v>41313</v>
      </c>
      <c r="G192" s="1012" t="s">
        <v>283</v>
      </c>
      <c r="H192" s="1015"/>
      <c r="I192" s="1015"/>
      <c r="J192" s="1015"/>
      <c r="K192" s="1012" t="s">
        <v>283</v>
      </c>
      <c r="L192" s="1015">
        <v>3700820</v>
      </c>
      <c r="M192" s="1015"/>
      <c r="N192" s="1016">
        <v>3800000</v>
      </c>
      <c r="O192" s="1015">
        <v>0.97389999999999999</v>
      </c>
      <c r="P192" s="1015">
        <v>-99180</v>
      </c>
      <c r="Q192" s="1015"/>
      <c r="R192" s="1015">
        <v>140347.75</v>
      </c>
      <c r="S192" s="1016">
        <v>140000</v>
      </c>
    </row>
    <row r="193" spans="1:19">
      <c r="A193" s="1012" t="s">
        <v>1079</v>
      </c>
      <c r="B193" s="1012" t="s">
        <v>283</v>
      </c>
      <c r="C193" s="1012" t="s">
        <v>1081</v>
      </c>
      <c r="D193" s="1012" t="s">
        <v>1082</v>
      </c>
      <c r="E193" s="1012" t="s">
        <v>893</v>
      </c>
      <c r="F193" s="1013">
        <v>41359</v>
      </c>
      <c r="G193" s="1012" t="s">
        <v>283</v>
      </c>
      <c r="H193" s="1015"/>
      <c r="I193" s="1015"/>
      <c r="J193" s="1015"/>
      <c r="K193" s="1012" t="s">
        <v>283</v>
      </c>
      <c r="L193" s="1015"/>
      <c r="M193" s="1015">
        <v>-62329.599999999999</v>
      </c>
      <c r="N193" s="1016"/>
      <c r="O193" s="1015"/>
      <c r="P193" s="1015"/>
      <c r="Q193" s="1015"/>
      <c r="R193" s="1015"/>
      <c r="S193" s="1016"/>
    </row>
    <row r="194" spans="1:19">
      <c r="A194" s="1012" t="s">
        <v>1083</v>
      </c>
      <c r="B194" s="1012" t="s">
        <v>923</v>
      </c>
      <c r="C194" s="1012" t="s">
        <v>1084</v>
      </c>
      <c r="D194" s="1012" t="s">
        <v>1085</v>
      </c>
      <c r="E194" s="1012" t="s">
        <v>217</v>
      </c>
      <c r="F194" s="1013">
        <v>39885</v>
      </c>
      <c r="G194" s="1012" t="s">
        <v>285</v>
      </c>
      <c r="H194" s="1015">
        <v>10000000</v>
      </c>
      <c r="I194" s="1015">
        <v>0</v>
      </c>
      <c r="J194" s="1015">
        <v>11459461.109999999</v>
      </c>
      <c r="K194" s="1012" t="s">
        <v>897</v>
      </c>
      <c r="L194" s="1015"/>
      <c r="M194" s="1015"/>
      <c r="N194" s="1016"/>
      <c r="O194" s="1015"/>
      <c r="P194" s="1015"/>
      <c r="Q194" s="1015"/>
      <c r="R194" s="1015"/>
      <c r="S194" s="1016"/>
    </row>
    <row r="195" spans="1:19">
      <c r="A195" s="1012" t="s">
        <v>1083</v>
      </c>
      <c r="B195" s="1012" t="s">
        <v>283</v>
      </c>
      <c r="C195" s="1012" t="s">
        <v>1084</v>
      </c>
      <c r="D195" s="1012" t="s">
        <v>1085</v>
      </c>
      <c r="E195" s="1012" t="s">
        <v>217</v>
      </c>
      <c r="F195" s="1013">
        <v>41211</v>
      </c>
      <c r="G195" s="1012" t="s">
        <v>283</v>
      </c>
      <c r="H195" s="1015"/>
      <c r="I195" s="1015"/>
      <c r="J195" s="1015"/>
      <c r="K195" s="1012" t="s">
        <v>283</v>
      </c>
      <c r="L195" s="1015">
        <v>186550</v>
      </c>
      <c r="M195" s="1015"/>
      <c r="N195" s="1016">
        <v>205</v>
      </c>
      <c r="O195" s="1015">
        <v>910</v>
      </c>
      <c r="P195" s="1015">
        <v>-18450</v>
      </c>
      <c r="Q195" s="1015"/>
      <c r="R195" s="1015"/>
      <c r="S195" s="1016"/>
    </row>
    <row r="196" spans="1:19">
      <c r="A196" s="1012" t="s">
        <v>1083</v>
      </c>
      <c r="B196" s="1012" t="s">
        <v>283</v>
      </c>
      <c r="C196" s="1012" t="s">
        <v>1084</v>
      </c>
      <c r="D196" s="1012" t="s">
        <v>1085</v>
      </c>
      <c r="E196" s="1012" t="s">
        <v>217</v>
      </c>
      <c r="F196" s="1013">
        <v>41213</v>
      </c>
      <c r="G196" s="1012" t="s">
        <v>283</v>
      </c>
      <c r="H196" s="1015"/>
      <c r="I196" s="1015"/>
      <c r="J196" s="1015"/>
      <c r="K196" s="1012" t="s">
        <v>283</v>
      </c>
      <c r="L196" s="1015">
        <v>8913450</v>
      </c>
      <c r="M196" s="1015"/>
      <c r="N196" s="1016">
        <v>9795</v>
      </c>
      <c r="O196" s="1015">
        <v>910</v>
      </c>
      <c r="P196" s="1015">
        <v>-881550</v>
      </c>
      <c r="Q196" s="1015"/>
      <c r="R196" s="1015">
        <v>470250</v>
      </c>
      <c r="S196" s="1016">
        <v>500</v>
      </c>
    </row>
    <row r="197" spans="1:19">
      <c r="A197" s="1012" t="s">
        <v>1083</v>
      </c>
      <c r="B197" s="1012" t="s">
        <v>283</v>
      </c>
      <c r="C197" s="1012" t="s">
        <v>1084</v>
      </c>
      <c r="D197" s="1012" t="s">
        <v>1085</v>
      </c>
      <c r="E197" s="1012" t="s">
        <v>217</v>
      </c>
      <c r="F197" s="1013">
        <v>41285</v>
      </c>
      <c r="G197" s="1012" t="s">
        <v>283</v>
      </c>
      <c r="H197" s="1015"/>
      <c r="I197" s="1015"/>
      <c r="J197" s="1015"/>
      <c r="K197" s="1012" t="s">
        <v>283</v>
      </c>
      <c r="L197" s="1015"/>
      <c r="M197" s="1015">
        <v>-91000</v>
      </c>
      <c r="N197" s="1016"/>
      <c r="O197" s="1015"/>
      <c r="P197" s="1015"/>
      <c r="Q197" s="1015"/>
      <c r="R197" s="1015"/>
      <c r="S197" s="1016"/>
    </row>
    <row r="198" spans="1:19">
      <c r="A198" s="1012" t="s">
        <v>1086</v>
      </c>
      <c r="B198" s="1012" t="s">
        <v>904</v>
      </c>
      <c r="C198" s="1012" t="s">
        <v>1087</v>
      </c>
      <c r="D198" s="1012" t="s">
        <v>1088</v>
      </c>
      <c r="E198" s="1012" t="s">
        <v>1089</v>
      </c>
      <c r="F198" s="1013">
        <v>39955</v>
      </c>
      <c r="G198" s="1012" t="s">
        <v>285</v>
      </c>
      <c r="H198" s="1015">
        <v>5000000</v>
      </c>
      <c r="I198" s="1015">
        <v>0</v>
      </c>
      <c r="J198" s="1015">
        <v>6127326.3499999996</v>
      </c>
      <c r="K198" s="1012" t="s">
        <v>1194</v>
      </c>
      <c r="L198" s="1015"/>
      <c r="M198" s="1015"/>
      <c r="N198" s="1016"/>
      <c r="O198" s="1015"/>
      <c r="P198" s="1015"/>
      <c r="Q198" s="1015"/>
      <c r="R198" s="1015"/>
      <c r="S198" s="1016"/>
    </row>
    <row r="199" spans="1:19">
      <c r="A199" s="1012" t="s">
        <v>1086</v>
      </c>
      <c r="B199" s="1012" t="s">
        <v>283</v>
      </c>
      <c r="C199" s="1012" t="s">
        <v>1087</v>
      </c>
      <c r="D199" s="1012" t="s">
        <v>1088</v>
      </c>
      <c r="E199" s="1012" t="s">
        <v>1089</v>
      </c>
      <c r="F199" s="1013">
        <v>41087</v>
      </c>
      <c r="G199" s="1012" t="s">
        <v>283</v>
      </c>
      <c r="H199" s="1015"/>
      <c r="I199" s="1015"/>
      <c r="J199" s="1015"/>
      <c r="K199" s="1012" t="s">
        <v>283</v>
      </c>
      <c r="L199" s="1015">
        <v>2250000</v>
      </c>
      <c r="M199" s="1015"/>
      <c r="N199" s="1016">
        <v>2250</v>
      </c>
      <c r="O199" s="1015">
        <v>1000</v>
      </c>
      <c r="P199" s="1015"/>
      <c r="Q199" s="1015"/>
      <c r="R199" s="1015"/>
      <c r="S199" s="1016"/>
    </row>
    <row r="200" spans="1:19">
      <c r="A200" s="1012" t="s">
        <v>1086</v>
      </c>
      <c r="B200" s="1012" t="s">
        <v>283</v>
      </c>
      <c r="C200" s="1012" t="s">
        <v>1087</v>
      </c>
      <c r="D200" s="1012" t="s">
        <v>1088</v>
      </c>
      <c r="E200" s="1012" t="s">
        <v>1089</v>
      </c>
      <c r="F200" s="1013">
        <v>41164</v>
      </c>
      <c r="G200" s="1012" t="s">
        <v>283</v>
      </c>
      <c r="H200" s="1015"/>
      <c r="I200" s="1015"/>
      <c r="J200" s="1015"/>
      <c r="K200" s="1012" t="s">
        <v>283</v>
      </c>
      <c r="L200" s="1015">
        <v>2750000</v>
      </c>
      <c r="M200" s="1015"/>
      <c r="N200" s="1016">
        <v>2750</v>
      </c>
      <c r="O200" s="1015">
        <v>1000</v>
      </c>
      <c r="P200" s="1015"/>
      <c r="Q200" s="1015"/>
      <c r="R200" s="1015">
        <v>250000</v>
      </c>
      <c r="S200" s="1016">
        <v>250</v>
      </c>
    </row>
    <row r="201" spans="1:19">
      <c r="A201" s="1012" t="s">
        <v>1090</v>
      </c>
      <c r="B201" s="1012" t="s">
        <v>904</v>
      </c>
      <c r="C201" s="1012" t="s">
        <v>1091</v>
      </c>
      <c r="D201" s="1012" t="s">
        <v>1092</v>
      </c>
      <c r="E201" s="1012" t="s">
        <v>996</v>
      </c>
      <c r="F201" s="1013">
        <v>39878</v>
      </c>
      <c r="G201" s="1012" t="s">
        <v>285</v>
      </c>
      <c r="H201" s="1015">
        <v>12000000</v>
      </c>
      <c r="I201" s="1015">
        <v>0</v>
      </c>
      <c r="J201" s="1015">
        <v>11938437.34</v>
      </c>
      <c r="K201" s="1012" t="s">
        <v>897</v>
      </c>
      <c r="L201" s="1015"/>
      <c r="M201" s="1015"/>
      <c r="N201" s="1016"/>
      <c r="O201" s="1015"/>
      <c r="P201" s="1015"/>
      <c r="Q201" s="1015"/>
      <c r="R201" s="1015"/>
      <c r="S201" s="1016"/>
    </row>
    <row r="202" spans="1:19">
      <c r="A202" s="1012" t="s">
        <v>1090</v>
      </c>
      <c r="B202" s="1012" t="s">
        <v>283</v>
      </c>
      <c r="C202" s="1012" t="s">
        <v>1091</v>
      </c>
      <c r="D202" s="1012" t="s">
        <v>1092</v>
      </c>
      <c r="E202" s="1012" t="s">
        <v>996</v>
      </c>
      <c r="F202" s="1013">
        <v>41211</v>
      </c>
      <c r="G202" s="1012" t="s">
        <v>283</v>
      </c>
      <c r="H202" s="1015"/>
      <c r="I202" s="1015"/>
      <c r="J202" s="1015"/>
      <c r="K202" s="1012" t="s">
        <v>283</v>
      </c>
      <c r="L202" s="1015">
        <v>19630</v>
      </c>
      <c r="M202" s="1015"/>
      <c r="N202" s="1016">
        <v>26</v>
      </c>
      <c r="O202" s="1015">
        <v>755</v>
      </c>
      <c r="P202" s="1015">
        <v>-6370</v>
      </c>
      <c r="Q202" s="1015"/>
      <c r="R202" s="1015"/>
      <c r="S202" s="1016"/>
    </row>
    <row r="203" spans="1:19">
      <c r="A203" s="1012" t="s">
        <v>1090</v>
      </c>
      <c r="B203" s="1012" t="s">
        <v>283</v>
      </c>
      <c r="C203" s="1012" t="s">
        <v>1091</v>
      </c>
      <c r="D203" s="1012" t="s">
        <v>1092</v>
      </c>
      <c r="E203" s="1012" t="s">
        <v>996</v>
      </c>
      <c r="F203" s="1013">
        <v>41213</v>
      </c>
      <c r="G203" s="1012" t="s">
        <v>283</v>
      </c>
      <c r="H203" s="1015"/>
      <c r="I203" s="1015"/>
      <c r="J203" s="1015"/>
      <c r="K203" s="1012" t="s">
        <v>283</v>
      </c>
      <c r="L203" s="1015">
        <v>9040370</v>
      </c>
      <c r="M203" s="1015"/>
      <c r="N203" s="1016">
        <v>11974</v>
      </c>
      <c r="O203" s="1015">
        <v>755</v>
      </c>
      <c r="P203" s="1015">
        <v>-2933630</v>
      </c>
      <c r="Q203" s="1015"/>
      <c r="R203" s="1015">
        <v>541793.34</v>
      </c>
      <c r="S203" s="1016">
        <v>600</v>
      </c>
    </row>
    <row r="204" spans="1:19">
      <c r="A204" s="1012" t="s">
        <v>1090</v>
      </c>
      <c r="B204" s="1012" t="s">
        <v>283</v>
      </c>
      <c r="C204" s="1012" t="s">
        <v>1091</v>
      </c>
      <c r="D204" s="1012" t="s">
        <v>1092</v>
      </c>
      <c r="E204" s="1012" t="s">
        <v>996</v>
      </c>
      <c r="F204" s="1013">
        <v>41285</v>
      </c>
      <c r="G204" s="1012" t="s">
        <v>283</v>
      </c>
      <c r="H204" s="1015"/>
      <c r="I204" s="1015"/>
      <c r="J204" s="1015"/>
      <c r="K204" s="1012" t="s">
        <v>283</v>
      </c>
      <c r="L204" s="1015"/>
      <c r="M204" s="1015">
        <v>-90600</v>
      </c>
      <c r="N204" s="1016"/>
      <c r="O204" s="1015"/>
      <c r="P204" s="1015"/>
      <c r="Q204" s="1015"/>
      <c r="R204" s="1015"/>
      <c r="S204" s="1016"/>
    </row>
    <row r="205" spans="1:19">
      <c r="A205" s="1012" t="s">
        <v>1093</v>
      </c>
      <c r="B205" s="1012" t="s">
        <v>1094</v>
      </c>
      <c r="C205" s="1012" t="s">
        <v>1095</v>
      </c>
      <c r="D205" s="1012" t="s">
        <v>1096</v>
      </c>
      <c r="E205" s="1012" t="s">
        <v>153</v>
      </c>
      <c r="F205" s="1013">
        <v>39878</v>
      </c>
      <c r="G205" s="1012" t="s">
        <v>285</v>
      </c>
      <c r="H205" s="1015">
        <v>5000000</v>
      </c>
      <c r="I205" s="1015">
        <v>0</v>
      </c>
      <c r="J205" s="1015">
        <v>529105</v>
      </c>
      <c r="K205" s="1012" t="s">
        <v>1097</v>
      </c>
      <c r="L205" s="1015"/>
      <c r="M205" s="1015"/>
      <c r="N205" s="1016"/>
      <c r="O205" s="1015"/>
      <c r="P205" s="1015"/>
      <c r="Q205" s="1015"/>
      <c r="R205" s="1015"/>
      <c r="S205" s="1016"/>
    </row>
    <row r="206" spans="1:19">
      <c r="A206" s="1012" t="s">
        <v>1093</v>
      </c>
      <c r="B206" s="1012" t="s">
        <v>283</v>
      </c>
      <c r="C206" s="1012" t="s">
        <v>1095</v>
      </c>
      <c r="D206" s="1012" t="s">
        <v>1096</v>
      </c>
      <c r="E206" s="1012" t="s">
        <v>153</v>
      </c>
      <c r="F206" s="1013">
        <v>40949</v>
      </c>
      <c r="G206" s="1012" t="s">
        <v>283</v>
      </c>
      <c r="H206" s="1015"/>
      <c r="I206" s="1015"/>
      <c r="J206" s="1015"/>
      <c r="K206" s="1012" t="s">
        <v>283</v>
      </c>
      <c r="L206" s="1015"/>
      <c r="M206" s="1015"/>
      <c r="N206" s="1016"/>
      <c r="O206" s="1015"/>
      <c r="P206" s="1015">
        <v>-5000000</v>
      </c>
      <c r="Q206" s="1015"/>
      <c r="R206" s="1015"/>
      <c r="S206" s="1016"/>
    </row>
    <row r="207" spans="1:19">
      <c r="A207" s="1012" t="s">
        <v>1098</v>
      </c>
      <c r="B207" s="1012"/>
      <c r="C207" s="1012" t="s">
        <v>1099</v>
      </c>
      <c r="D207" s="1012" t="s">
        <v>1100</v>
      </c>
      <c r="E207" s="1012" t="s">
        <v>946</v>
      </c>
      <c r="F207" s="1013">
        <v>39787</v>
      </c>
      <c r="G207" s="1012" t="s">
        <v>284</v>
      </c>
      <c r="H207" s="1015">
        <v>21750000</v>
      </c>
      <c r="I207" s="1015">
        <v>0</v>
      </c>
      <c r="J207" s="1015">
        <v>21264901.649999999</v>
      </c>
      <c r="K207" s="1012" t="s">
        <v>897</v>
      </c>
      <c r="L207" s="1015"/>
      <c r="M207" s="1015"/>
      <c r="N207" s="1016"/>
      <c r="O207" s="1015"/>
      <c r="P207" s="1015"/>
      <c r="Q207" s="1015"/>
      <c r="R207" s="1015"/>
      <c r="S207" s="1016"/>
    </row>
    <row r="208" spans="1:19">
      <c r="A208" s="1012" t="s">
        <v>1098</v>
      </c>
      <c r="B208" s="1012" t="s">
        <v>283</v>
      </c>
      <c r="C208" s="1012" t="s">
        <v>1099</v>
      </c>
      <c r="D208" s="1012" t="s">
        <v>1100</v>
      </c>
      <c r="E208" s="1012" t="s">
        <v>946</v>
      </c>
      <c r="F208" s="1013">
        <v>41565</v>
      </c>
      <c r="G208" s="1012" t="s">
        <v>283</v>
      </c>
      <c r="H208" s="1015"/>
      <c r="I208" s="1015"/>
      <c r="J208" s="1015"/>
      <c r="K208" s="1012" t="s">
        <v>283</v>
      </c>
      <c r="L208" s="1015">
        <v>3177232.5</v>
      </c>
      <c r="M208" s="1015"/>
      <c r="N208" s="1016">
        <v>3250</v>
      </c>
      <c r="O208" s="1015">
        <v>977.61</v>
      </c>
      <c r="P208" s="1015">
        <v>-72767.5</v>
      </c>
      <c r="Q208" s="1015"/>
      <c r="R208" s="1015"/>
      <c r="S208" s="1016"/>
    </row>
    <row r="209" spans="1:19">
      <c r="A209" s="1012" t="s">
        <v>1098</v>
      </c>
      <c r="B209" s="1012" t="s">
        <v>283</v>
      </c>
      <c r="C209" s="1012" t="s">
        <v>1099</v>
      </c>
      <c r="D209" s="1012" t="s">
        <v>1100</v>
      </c>
      <c r="E209" s="1012" t="s">
        <v>946</v>
      </c>
      <c r="F209" s="1013">
        <v>41568</v>
      </c>
      <c r="G209" s="1012" t="s">
        <v>283</v>
      </c>
      <c r="H209" s="1015"/>
      <c r="I209" s="1015"/>
      <c r="J209" s="1015"/>
      <c r="K209" s="1012" t="s">
        <v>283</v>
      </c>
      <c r="L209" s="1015">
        <v>18085785</v>
      </c>
      <c r="M209" s="1015"/>
      <c r="N209" s="1016">
        <v>18500</v>
      </c>
      <c r="O209" s="1015">
        <v>977.61</v>
      </c>
      <c r="P209" s="1015">
        <v>-414215</v>
      </c>
      <c r="Q209" s="1015"/>
      <c r="R209" s="1015"/>
      <c r="S209" s="1016"/>
    </row>
    <row r="210" spans="1:19">
      <c r="A210" s="1012" t="s">
        <v>1098</v>
      </c>
      <c r="B210" s="1012" t="s">
        <v>283</v>
      </c>
      <c r="C210" s="1012" t="s">
        <v>1099</v>
      </c>
      <c r="D210" s="1012" t="s">
        <v>1100</v>
      </c>
      <c r="E210" s="1012" t="s">
        <v>946</v>
      </c>
      <c r="F210" s="1013">
        <v>41645</v>
      </c>
      <c r="G210" s="1012" t="s">
        <v>283</v>
      </c>
      <c r="H210" s="1015"/>
      <c r="I210" s="1015"/>
      <c r="J210" s="1015"/>
      <c r="K210" s="1012" t="s">
        <v>283</v>
      </c>
      <c r="L210" s="1015"/>
      <c r="M210" s="1015">
        <v>-212630.18</v>
      </c>
      <c r="N210" s="1016"/>
      <c r="O210" s="1015"/>
      <c r="P210" s="1015"/>
      <c r="Q210" s="1015"/>
      <c r="R210" s="1015"/>
      <c r="S210" s="1016"/>
    </row>
    <row r="211" spans="1:19">
      <c r="A211" s="1012" t="s">
        <v>1098</v>
      </c>
      <c r="B211" s="1012" t="s">
        <v>283</v>
      </c>
      <c r="C211" s="1012" t="s">
        <v>1099</v>
      </c>
      <c r="D211" s="1012" t="s">
        <v>1100</v>
      </c>
      <c r="E211" s="1012" t="s">
        <v>946</v>
      </c>
      <c r="F211" s="1013">
        <v>42011</v>
      </c>
      <c r="G211" s="1012" t="s">
        <v>283</v>
      </c>
      <c r="H211" s="1015"/>
      <c r="I211" s="1015"/>
      <c r="J211" s="1015"/>
      <c r="K211" s="1012" t="s">
        <v>283</v>
      </c>
      <c r="L211" s="1015"/>
      <c r="M211" s="1015"/>
      <c r="N211" s="1016"/>
      <c r="O211" s="1015"/>
      <c r="P211" s="1015"/>
      <c r="Q211" s="1015"/>
      <c r="R211" s="1015">
        <v>3056</v>
      </c>
      <c r="S211" s="1016">
        <v>130977.06</v>
      </c>
    </row>
    <row r="212" spans="1:19">
      <c r="A212" s="1012" t="s">
        <v>1101</v>
      </c>
      <c r="B212" s="1012" t="s">
        <v>923</v>
      </c>
      <c r="C212" s="1012" t="s">
        <v>1102</v>
      </c>
      <c r="D212" s="1012" t="s">
        <v>286</v>
      </c>
      <c r="E212" s="1012" t="s">
        <v>56</v>
      </c>
      <c r="F212" s="1013">
        <v>39920</v>
      </c>
      <c r="G212" s="1012" t="s">
        <v>285</v>
      </c>
      <c r="H212" s="1015">
        <v>7500000</v>
      </c>
      <c r="I212" s="1015">
        <v>0</v>
      </c>
      <c r="J212" s="1015">
        <v>9776051.6199999992</v>
      </c>
      <c r="K212" s="1012" t="s">
        <v>1194</v>
      </c>
      <c r="L212" s="1015"/>
      <c r="M212" s="1015"/>
      <c r="N212" s="1016"/>
      <c r="O212" s="1015"/>
      <c r="P212" s="1015"/>
      <c r="Q212" s="1015"/>
      <c r="R212" s="1015"/>
      <c r="S212" s="1016"/>
    </row>
    <row r="213" spans="1:19">
      <c r="A213" s="1012" t="s">
        <v>1101</v>
      </c>
      <c r="B213" s="1012" t="s">
        <v>283</v>
      </c>
      <c r="C213" s="1012" t="s">
        <v>1102</v>
      </c>
      <c r="D213" s="1012" t="s">
        <v>286</v>
      </c>
      <c r="E213" s="1012" t="s">
        <v>56</v>
      </c>
      <c r="F213" s="1013">
        <v>41516</v>
      </c>
      <c r="G213" s="1012" t="s">
        <v>283</v>
      </c>
      <c r="H213" s="1015"/>
      <c r="I213" s="1015"/>
      <c r="J213" s="1015"/>
      <c r="K213" s="1012" t="s">
        <v>283</v>
      </c>
      <c r="L213" s="1015">
        <v>7500000</v>
      </c>
      <c r="M213" s="1015"/>
      <c r="N213" s="1016">
        <v>7500</v>
      </c>
      <c r="O213" s="1015">
        <v>1000</v>
      </c>
      <c r="P213" s="1015"/>
      <c r="Q213" s="1015"/>
      <c r="R213" s="1015">
        <v>375000</v>
      </c>
      <c r="S213" s="1016">
        <v>375</v>
      </c>
    </row>
    <row r="214" spans="1:19">
      <c r="A214" s="1012" t="s">
        <v>1103</v>
      </c>
      <c r="B214" s="1012"/>
      <c r="C214" s="1012" t="s">
        <v>1104</v>
      </c>
      <c r="D214" s="1012" t="s">
        <v>1105</v>
      </c>
      <c r="E214" s="1012" t="s">
        <v>105</v>
      </c>
      <c r="F214" s="1013">
        <v>39787</v>
      </c>
      <c r="G214" s="1012" t="s">
        <v>284</v>
      </c>
      <c r="H214" s="1015">
        <v>31260000</v>
      </c>
      <c r="I214" s="1015">
        <v>0</v>
      </c>
      <c r="J214" s="1015">
        <v>35140666.119999997</v>
      </c>
      <c r="K214" s="1012" t="s">
        <v>897</v>
      </c>
      <c r="L214" s="1015"/>
      <c r="M214" s="1015"/>
      <c r="N214" s="1016"/>
      <c r="O214" s="1015"/>
      <c r="P214" s="1015"/>
      <c r="Q214" s="1015"/>
      <c r="R214" s="1015"/>
      <c r="S214" s="1016"/>
    </row>
    <row r="215" spans="1:19">
      <c r="A215" s="1012" t="s">
        <v>1103</v>
      </c>
      <c r="B215" s="1012" t="s">
        <v>283</v>
      </c>
      <c r="C215" s="1012" t="s">
        <v>1104</v>
      </c>
      <c r="D215" s="1012" t="s">
        <v>1105</v>
      </c>
      <c r="E215" s="1012" t="s">
        <v>105</v>
      </c>
      <c r="F215" s="1013">
        <v>41150</v>
      </c>
      <c r="G215" s="1012" t="s">
        <v>283</v>
      </c>
      <c r="H215" s="1015"/>
      <c r="I215" s="1015"/>
      <c r="J215" s="1015"/>
      <c r="K215" s="1012" t="s">
        <v>283</v>
      </c>
      <c r="L215" s="1015">
        <v>28797649.800000001</v>
      </c>
      <c r="M215" s="1015">
        <v>-431964.75</v>
      </c>
      <c r="N215" s="1016">
        <v>31260</v>
      </c>
      <c r="O215" s="1015">
        <v>921.23</v>
      </c>
      <c r="P215" s="1015">
        <v>-2462350.2000000002</v>
      </c>
      <c r="Q215" s="1015"/>
      <c r="R215" s="1015"/>
      <c r="S215" s="1016"/>
    </row>
    <row r="216" spans="1:19">
      <c r="A216" s="1012" t="s">
        <v>1103</v>
      </c>
      <c r="B216" s="1012" t="s">
        <v>283</v>
      </c>
      <c r="C216" s="1012" t="s">
        <v>1104</v>
      </c>
      <c r="D216" s="1012" t="s">
        <v>1105</v>
      </c>
      <c r="E216" s="1012" t="s">
        <v>105</v>
      </c>
      <c r="F216" s="1013">
        <v>41171</v>
      </c>
      <c r="G216" s="1012" t="s">
        <v>283</v>
      </c>
      <c r="H216" s="1015"/>
      <c r="I216" s="1015"/>
      <c r="J216" s="1015"/>
      <c r="K216" s="1012" t="s">
        <v>283</v>
      </c>
      <c r="L216" s="1015"/>
      <c r="M216" s="1015"/>
      <c r="N216" s="1016"/>
      <c r="O216" s="1015"/>
      <c r="P216" s="1015"/>
      <c r="Q216" s="1015"/>
      <c r="R216" s="1015">
        <v>939920</v>
      </c>
      <c r="S216" s="1016">
        <v>543337</v>
      </c>
    </row>
    <row r="217" spans="1:19">
      <c r="A217" s="1012" t="s">
        <v>1106</v>
      </c>
      <c r="B217" s="1012" t="s">
        <v>899</v>
      </c>
      <c r="C217" s="1012" t="s">
        <v>1107</v>
      </c>
      <c r="D217" s="1012" t="s">
        <v>1108</v>
      </c>
      <c r="E217" s="1012" t="s">
        <v>149</v>
      </c>
      <c r="F217" s="1013">
        <v>39871</v>
      </c>
      <c r="G217" s="1012" t="s">
        <v>285</v>
      </c>
      <c r="H217" s="1015">
        <v>4797000</v>
      </c>
      <c r="I217" s="1015">
        <v>0</v>
      </c>
      <c r="J217" s="1015">
        <v>5673920.75</v>
      </c>
      <c r="K217" s="1012" t="s">
        <v>1194</v>
      </c>
      <c r="L217" s="1015"/>
      <c r="M217" s="1015"/>
      <c r="N217" s="1016"/>
      <c r="O217" s="1015"/>
      <c r="P217" s="1015"/>
      <c r="Q217" s="1015"/>
      <c r="R217" s="1015"/>
      <c r="S217" s="1016"/>
    </row>
    <row r="218" spans="1:19">
      <c r="A218" s="1012" t="s">
        <v>1106</v>
      </c>
      <c r="B218" s="1012" t="s">
        <v>283</v>
      </c>
      <c r="C218" s="1012" t="s">
        <v>1107</v>
      </c>
      <c r="D218" s="1012" t="s">
        <v>1108</v>
      </c>
      <c r="E218" s="1012" t="s">
        <v>149</v>
      </c>
      <c r="F218" s="1013">
        <v>40759</v>
      </c>
      <c r="G218" s="1012" t="s">
        <v>283</v>
      </c>
      <c r="H218" s="1015"/>
      <c r="I218" s="1015"/>
      <c r="J218" s="1015"/>
      <c r="K218" s="1012" t="s">
        <v>283</v>
      </c>
      <c r="L218" s="1015">
        <v>4797000</v>
      </c>
      <c r="M218" s="1015"/>
      <c r="N218" s="1016">
        <v>4797</v>
      </c>
      <c r="O218" s="1015">
        <v>1000</v>
      </c>
      <c r="P218" s="1015"/>
      <c r="Q218" s="1015"/>
      <c r="R218" s="1015">
        <v>240000</v>
      </c>
      <c r="S218" s="1016">
        <v>240</v>
      </c>
    </row>
    <row r="219" spans="1:19">
      <c r="A219" s="1012" t="s">
        <v>1109</v>
      </c>
      <c r="B219" s="1012" t="s">
        <v>923</v>
      </c>
      <c r="C219" s="1012" t="s">
        <v>1110</v>
      </c>
      <c r="D219" s="1012" t="s">
        <v>1111</v>
      </c>
      <c r="E219" s="1012" t="s">
        <v>1089</v>
      </c>
      <c r="F219" s="1013">
        <v>39829</v>
      </c>
      <c r="G219" s="1012" t="s">
        <v>285</v>
      </c>
      <c r="H219" s="1015">
        <v>20093000</v>
      </c>
      <c r="I219" s="1015">
        <v>0</v>
      </c>
      <c r="J219" s="1015">
        <v>26941865.350000001</v>
      </c>
      <c r="K219" s="1012" t="s">
        <v>897</v>
      </c>
      <c r="L219" s="1015"/>
      <c r="M219" s="1015"/>
      <c r="N219" s="1016"/>
      <c r="O219" s="1015"/>
      <c r="P219" s="1015"/>
      <c r="Q219" s="1015"/>
      <c r="R219" s="1015"/>
      <c r="S219" s="1016"/>
    </row>
    <row r="220" spans="1:19">
      <c r="A220" s="1012" t="s">
        <v>1109</v>
      </c>
      <c r="B220" s="1012" t="s">
        <v>283</v>
      </c>
      <c r="C220" s="1012" t="s">
        <v>1110</v>
      </c>
      <c r="D220" s="1012" t="s">
        <v>1111</v>
      </c>
      <c r="E220" s="1012" t="s">
        <v>1089</v>
      </c>
      <c r="F220" s="1013">
        <v>41712</v>
      </c>
      <c r="G220" s="1012" t="s">
        <v>283</v>
      </c>
      <c r="H220" s="1015"/>
      <c r="I220" s="1015"/>
      <c r="J220" s="1015"/>
      <c r="K220" s="1012" t="s">
        <v>283</v>
      </c>
      <c r="L220" s="1015">
        <v>143000</v>
      </c>
      <c r="M220" s="1015"/>
      <c r="N220" s="1016">
        <v>143</v>
      </c>
      <c r="O220" s="1015">
        <v>1001.08</v>
      </c>
      <c r="P220" s="1015"/>
      <c r="Q220" s="1015">
        <v>154.44</v>
      </c>
      <c r="R220" s="1015">
        <v>29737.13</v>
      </c>
      <c r="S220" s="1016">
        <v>30</v>
      </c>
    </row>
    <row r="221" spans="1:19">
      <c r="A221" s="1012" t="s">
        <v>1109</v>
      </c>
      <c r="B221" s="1012" t="s">
        <v>283</v>
      </c>
      <c r="C221" s="1012" t="s">
        <v>1110</v>
      </c>
      <c r="D221" s="1012" t="s">
        <v>1111</v>
      </c>
      <c r="E221" s="1012" t="s">
        <v>1089</v>
      </c>
      <c r="F221" s="1013">
        <v>41715</v>
      </c>
      <c r="G221" s="1012" t="s">
        <v>283</v>
      </c>
      <c r="H221" s="1015"/>
      <c r="I221" s="1015"/>
      <c r="J221" s="1015"/>
      <c r="K221" s="1012" t="s">
        <v>283</v>
      </c>
      <c r="L221" s="1015">
        <v>19950000</v>
      </c>
      <c r="M221" s="1015"/>
      <c r="N221" s="1016">
        <v>19950</v>
      </c>
      <c r="O221" s="1015">
        <v>1001.08</v>
      </c>
      <c r="P221" s="1015"/>
      <c r="Q221" s="1015">
        <v>21546</v>
      </c>
      <c r="R221" s="1015">
        <v>966456.56</v>
      </c>
      <c r="S221" s="1016">
        <v>975</v>
      </c>
    </row>
    <row r="222" spans="1:19">
      <c r="A222" s="1012" t="s">
        <v>1109</v>
      </c>
      <c r="B222" s="1012" t="s">
        <v>283</v>
      </c>
      <c r="C222" s="1012" t="s">
        <v>1110</v>
      </c>
      <c r="D222" s="1012" t="s">
        <v>1111</v>
      </c>
      <c r="E222" s="1012" t="s">
        <v>1089</v>
      </c>
      <c r="F222" s="1013">
        <v>41754</v>
      </c>
      <c r="G222" s="1012" t="s">
        <v>283</v>
      </c>
      <c r="H222" s="1015"/>
      <c r="I222" s="1015"/>
      <c r="J222" s="1015"/>
      <c r="K222" s="1012" t="s">
        <v>283</v>
      </c>
      <c r="L222" s="1015"/>
      <c r="M222" s="1015">
        <v>-201147</v>
      </c>
      <c r="N222" s="1016"/>
      <c r="O222" s="1015"/>
      <c r="P222" s="1015"/>
      <c r="Q222" s="1015"/>
      <c r="R222" s="1015"/>
      <c r="S222" s="1016"/>
    </row>
    <row r="223" spans="1:19">
      <c r="A223" s="1012" t="s">
        <v>1112</v>
      </c>
      <c r="B223" s="1012" t="s">
        <v>899</v>
      </c>
      <c r="C223" s="1012" t="s">
        <v>1113</v>
      </c>
      <c r="D223" s="1012" t="s">
        <v>1114</v>
      </c>
      <c r="E223" s="1012" t="s">
        <v>166</v>
      </c>
      <c r="F223" s="1013">
        <v>39878</v>
      </c>
      <c r="G223" s="1012" t="s">
        <v>285</v>
      </c>
      <c r="H223" s="1015">
        <v>10000000</v>
      </c>
      <c r="I223" s="1015">
        <v>0</v>
      </c>
      <c r="J223" s="1015">
        <v>11783777.439999999</v>
      </c>
      <c r="K223" s="1012" t="s">
        <v>1194</v>
      </c>
      <c r="L223" s="1015"/>
      <c r="M223" s="1015"/>
      <c r="N223" s="1016"/>
      <c r="O223" s="1015"/>
      <c r="P223" s="1015"/>
      <c r="Q223" s="1015"/>
      <c r="R223" s="1015"/>
      <c r="S223" s="1016"/>
    </row>
    <row r="224" spans="1:19">
      <c r="A224" s="1012" t="s">
        <v>1112</v>
      </c>
      <c r="B224" s="1012" t="s">
        <v>283</v>
      </c>
      <c r="C224" s="1012" t="s">
        <v>1113</v>
      </c>
      <c r="D224" s="1012" t="s">
        <v>1114</v>
      </c>
      <c r="E224" s="1012" t="s">
        <v>166</v>
      </c>
      <c r="F224" s="1013">
        <v>40738</v>
      </c>
      <c r="G224" s="1012" t="s">
        <v>283</v>
      </c>
      <c r="H224" s="1015"/>
      <c r="I224" s="1015"/>
      <c r="J224" s="1015"/>
      <c r="K224" s="1012" t="s">
        <v>283</v>
      </c>
      <c r="L224" s="1015">
        <v>10000000</v>
      </c>
      <c r="M224" s="1015"/>
      <c r="N224" s="1016">
        <v>10000</v>
      </c>
      <c r="O224" s="1015">
        <v>1000</v>
      </c>
      <c r="P224" s="1015"/>
      <c r="Q224" s="1015"/>
      <c r="R224" s="1015">
        <v>500000</v>
      </c>
      <c r="S224" s="1016">
        <v>500</v>
      </c>
    </row>
    <row r="225" spans="1:19">
      <c r="A225" s="1012" t="s">
        <v>1115</v>
      </c>
      <c r="B225" s="1012" t="s">
        <v>918</v>
      </c>
      <c r="C225" s="1012" t="s">
        <v>1116</v>
      </c>
      <c r="D225" s="1012" t="s">
        <v>1117</v>
      </c>
      <c r="E225" s="1012" t="s">
        <v>217</v>
      </c>
      <c r="F225" s="1013">
        <v>39948</v>
      </c>
      <c r="G225" s="1012" t="s">
        <v>921</v>
      </c>
      <c r="H225" s="1015">
        <v>5586000</v>
      </c>
      <c r="I225" s="1015">
        <v>0</v>
      </c>
      <c r="J225" s="1015">
        <v>6947457.5</v>
      </c>
      <c r="K225" s="1012" t="s">
        <v>897</v>
      </c>
      <c r="L225" s="1015"/>
      <c r="M225" s="1015"/>
      <c r="N225" s="1016"/>
      <c r="O225" s="1015"/>
      <c r="P225" s="1015"/>
      <c r="Q225" s="1015"/>
      <c r="R225" s="1015"/>
      <c r="S225" s="1016"/>
    </row>
    <row r="226" spans="1:19">
      <c r="A226" s="1012" t="s">
        <v>1115</v>
      </c>
      <c r="B226" s="1012" t="s">
        <v>283</v>
      </c>
      <c r="C226" s="1012" t="s">
        <v>1116</v>
      </c>
      <c r="D226" s="1012" t="s">
        <v>1117</v>
      </c>
      <c r="E226" s="1012" t="s">
        <v>217</v>
      </c>
      <c r="F226" s="1013">
        <v>41341</v>
      </c>
      <c r="G226" s="1012" t="s">
        <v>283</v>
      </c>
      <c r="H226" s="1015"/>
      <c r="I226" s="1015"/>
      <c r="J226" s="1015"/>
      <c r="K226" s="1012" t="s">
        <v>283</v>
      </c>
      <c r="L226" s="1015"/>
      <c r="M226" s="1015"/>
      <c r="N226" s="1016"/>
      <c r="O226" s="1015"/>
      <c r="P226" s="1015"/>
      <c r="Q226" s="1015"/>
      <c r="R226" s="1015">
        <v>232180.54</v>
      </c>
      <c r="S226" s="1016">
        <v>179000</v>
      </c>
    </row>
    <row r="227" spans="1:19">
      <c r="A227" s="1012" t="s">
        <v>1115</v>
      </c>
      <c r="B227" s="1012" t="s">
        <v>283</v>
      </c>
      <c r="C227" s="1012" t="s">
        <v>1116</v>
      </c>
      <c r="D227" s="1012" t="s">
        <v>1117</v>
      </c>
      <c r="E227" s="1012" t="s">
        <v>217</v>
      </c>
      <c r="F227" s="1013">
        <v>41344</v>
      </c>
      <c r="G227" s="1012" t="s">
        <v>283</v>
      </c>
      <c r="H227" s="1015"/>
      <c r="I227" s="1015"/>
      <c r="J227" s="1015"/>
      <c r="K227" s="1012" t="s">
        <v>283</v>
      </c>
      <c r="L227" s="1015">
        <v>5586000</v>
      </c>
      <c r="M227" s="1015"/>
      <c r="N227" s="1016">
        <v>5586000</v>
      </c>
      <c r="O227" s="1015">
        <v>1.1061099999999999</v>
      </c>
      <c r="P227" s="1015"/>
      <c r="Q227" s="1015">
        <v>592730.46</v>
      </c>
      <c r="R227" s="1015">
        <v>129709.8</v>
      </c>
      <c r="S227" s="1016">
        <v>100000</v>
      </c>
    </row>
    <row r="228" spans="1:19">
      <c r="A228" s="1012" t="s">
        <v>1115</v>
      </c>
      <c r="B228" s="1012" t="s">
        <v>283</v>
      </c>
      <c r="C228" s="1012" t="s">
        <v>1116</v>
      </c>
      <c r="D228" s="1012" t="s">
        <v>1117</v>
      </c>
      <c r="E228" s="1012" t="s">
        <v>217</v>
      </c>
      <c r="F228" s="1013">
        <v>41373</v>
      </c>
      <c r="G228" s="1012" t="s">
        <v>283</v>
      </c>
      <c r="H228" s="1015"/>
      <c r="I228" s="1015"/>
      <c r="J228" s="1015"/>
      <c r="K228" s="1012" t="s">
        <v>283</v>
      </c>
      <c r="L228" s="1015"/>
      <c r="M228" s="1015">
        <v>-61787.3</v>
      </c>
      <c r="N228" s="1016"/>
      <c r="O228" s="1015"/>
      <c r="P228" s="1015"/>
      <c r="Q228" s="1015"/>
      <c r="R228" s="1015"/>
      <c r="S228" s="1016"/>
    </row>
    <row r="229" spans="1:19">
      <c r="A229" s="1012" t="s">
        <v>1118</v>
      </c>
      <c r="B229" s="1012" t="s">
        <v>858</v>
      </c>
      <c r="C229" s="1012" t="s">
        <v>1119</v>
      </c>
      <c r="D229" s="1012" t="s">
        <v>1120</v>
      </c>
      <c r="E229" s="1012" t="s">
        <v>1070</v>
      </c>
      <c r="F229" s="1013">
        <v>39773</v>
      </c>
      <c r="G229" s="1012" t="s">
        <v>284</v>
      </c>
      <c r="H229" s="1015">
        <v>154000000</v>
      </c>
      <c r="I229" s="1015">
        <v>0</v>
      </c>
      <c r="J229" s="1015">
        <v>171224745.47999999</v>
      </c>
      <c r="K229" s="1012" t="s">
        <v>1194</v>
      </c>
      <c r="L229" s="1015"/>
      <c r="M229" s="1015"/>
      <c r="N229" s="1016"/>
      <c r="O229" s="1015"/>
      <c r="P229" s="1015"/>
      <c r="Q229" s="1015"/>
      <c r="R229" s="1015"/>
      <c r="S229" s="1016"/>
    </row>
    <row r="230" spans="1:19">
      <c r="A230" s="1012" t="s">
        <v>1118</v>
      </c>
      <c r="B230" s="1012" t="s">
        <v>283</v>
      </c>
      <c r="C230" s="1012" t="s">
        <v>1119</v>
      </c>
      <c r="D230" s="1012" t="s">
        <v>1120</v>
      </c>
      <c r="E230" s="1012" t="s">
        <v>1070</v>
      </c>
      <c r="F230" s="1013">
        <v>40191</v>
      </c>
      <c r="G230" s="1012" t="s">
        <v>283</v>
      </c>
      <c r="H230" s="1015"/>
      <c r="I230" s="1015"/>
      <c r="J230" s="1015"/>
      <c r="K230" s="1012" t="s">
        <v>283</v>
      </c>
      <c r="L230" s="1015">
        <v>50000000</v>
      </c>
      <c r="M230" s="1015"/>
      <c r="N230" s="1016">
        <v>50000</v>
      </c>
      <c r="O230" s="1015">
        <v>1000</v>
      </c>
      <c r="P230" s="1015"/>
      <c r="Q230" s="1015"/>
      <c r="R230" s="1015"/>
      <c r="S230" s="1016"/>
    </row>
    <row r="231" spans="1:19">
      <c r="A231" s="1012" t="s">
        <v>1118</v>
      </c>
      <c r="B231" s="1012" t="s">
        <v>283</v>
      </c>
      <c r="C231" s="1012" t="s">
        <v>1119</v>
      </c>
      <c r="D231" s="1012" t="s">
        <v>1120</v>
      </c>
      <c r="E231" s="1012" t="s">
        <v>1070</v>
      </c>
      <c r="F231" s="1013">
        <v>40345</v>
      </c>
      <c r="G231" s="1012" t="s">
        <v>283</v>
      </c>
      <c r="H231" s="1015"/>
      <c r="I231" s="1015"/>
      <c r="J231" s="1015"/>
      <c r="K231" s="1012" t="s">
        <v>283</v>
      </c>
      <c r="L231" s="1015">
        <v>104000000</v>
      </c>
      <c r="M231" s="1015"/>
      <c r="N231" s="1016">
        <v>104000</v>
      </c>
      <c r="O231" s="1015">
        <v>1000</v>
      </c>
      <c r="P231" s="1015"/>
      <c r="Q231" s="1015"/>
      <c r="R231" s="1015"/>
      <c r="S231" s="1016"/>
    </row>
    <row r="232" spans="1:19">
      <c r="A232" s="1012" t="s">
        <v>1118</v>
      </c>
      <c r="B232" s="1012" t="s">
        <v>283</v>
      </c>
      <c r="C232" s="1012" t="s">
        <v>1119</v>
      </c>
      <c r="D232" s="1012" t="s">
        <v>1120</v>
      </c>
      <c r="E232" s="1012" t="s">
        <v>1070</v>
      </c>
      <c r="F232" s="1013">
        <v>40581</v>
      </c>
      <c r="G232" s="1012" t="s">
        <v>283</v>
      </c>
      <c r="H232" s="1015"/>
      <c r="I232" s="1015"/>
      <c r="J232" s="1015"/>
      <c r="K232" s="1012" t="s">
        <v>283</v>
      </c>
      <c r="L232" s="1015"/>
      <c r="M232" s="1015"/>
      <c r="N232" s="1016"/>
      <c r="O232" s="1015"/>
      <c r="P232" s="1015"/>
      <c r="Q232" s="1015"/>
      <c r="R232" s="1015">
        <v>6202523.25</v>
      </c>
      <c r="S232" s="1016">
        <v>2887500</v>
      </c>
    </row>
    <row r="233" spans="1:19">
      <c r="A233" s="1012" t="s">
        <v>1121</v>
      </c>
      <c r="B233" s="1012" t="s">
        <v>858</v>
      </c>
      <c r="C233" s="1012" t="s">
        <v>1122</v>
      </c>
      <c r="D233" s="1012" t="s">
        <v>1123</v>
      </c>
      <c r="E233" s="1012" t="s">
        <v>6</v>
      </c>
      <c r="F233" s="1013">
        <v>39805</v>
      </c>
      <c r="G233" s="1012" t="s">
        <v>284</v>
      </c>
      <c r="H233" s="1015">
        <v>23864000</v>
      </c>
      <c r="I233" s="1015">
        <v>0</v>
      </c>
      <c r="J233" s="1015">
        <v>27872582.219999999</v>
      </c>
      <c r="K233" s="1012" t="s">
        <v>1194</v>
      </c>
      <c r="L233" s="1015"/>
      <c r="M233" s="1015"/>
      <c r="N233" s="1016"/>
      <c r="O233" s="1015"/>
      <c r="P233" s="1015"/>
      <c r="Q233" s="1015"/>
      <c r="R233" s="1015"/>
      <c r="S233" s="1016"/>
    </row>
    <row r="234" spans="1:19">
      <c r="A234" s="1012" t="s">
        <v>1121</v>
      </c>
      <c r="B234" s="1012" t="s">
        <v>283</v>
      </c>
      <c r="C234" s="1012" t="s">
        <v>1122</v>
      </c>
      <c r="D234" s="1012" t="s">
        <v>1123</v>
      </c>
      <c r="E234" s="1012" t="s">
        <v>6</v>
      </c>
      <c r="F234" s="1013">
        <v>40597</v>
      </c>
      <c r="G234" s="1012" t="s">
        <v>283</v>
      </c>
      <c r="H234" s="1015"/>
      <c r="I234" s="1015"/>
      <c r="J234" s="1015"/>
      <c r="K234" s="1012" t="s">
        <v>283</v>
      </c>
      <c r="L234" s="1015">
        <v>15000000</v>
      </c>
      <c r="M234" s="1015"/>
      <c r="N234" s="1016">
        <v>15000</v>
      </c>
      <c r="O234" s="1015">
        <v>1000</v>
      </c>
      <c r="P234" s="1015"/>
      <c r="Q234" s="1015"/>
      <c r="R234" s="1015"/>
      <c r="S234" s="1016"/>
    </row>
    <row r="235" spans="1:19">
      <c r="A235" s="1012" t="s">
        <v>1121</v>
      </c>
      <c r="B235" s="1012" t="s">
        <v>283</v>
      </c>
      <c r="C235" s="1012" t="s">
        <v>1122</v>
      </c>
      <c r="D235" s="1012" t="s">
        <v>1123</v>
      </c>
      <c r="E235" s="1012" t="s">
        <v>6</v>
      </c>
      <c r="F235" s="1013">
        <v>40618</v>
      </c>
      <c r="G235" s="1012" t="s">
        <v>283</v>
      </c>
      <c r="H235" s="1015"/>
      <c r="I235" s="1015"/>
      <c r="J235" s="1015"/>
      <c r="K235" s="1012" t="s">
        <v>283</v>
      </c>
      <c r="L235" s="1015">
        <v>8864000</v>
      </c>
      <c r="M235" s="1015"/>
      <c r="N235" s="1016">
        <v>8864</v>
      </c>
      <c r="O235" s="1015">
        <v>1000</v>
      </c>
      <c r="P235" s="1015"/>
      <c r="Q235" s="1015"/>
      <c r="R235" s="1015"/>
      <c r="S235" s="1016"/>
    </row>
    <row r="236" spans="1:19">
      <c r="A236" s="1012" t="s">
        <v>1121</v>
      </c>
      <c r="B236" s="1012" t="s">
        <v>283</v>
      </c>
      <c r="C236" s="1012" t="s">
        <v>1122</v>
      </c>
      <c r="D236" s="1012" t="s">
        <v>1123</v>
      </c>
      <c r="E236" s="1012" t="s">
        <v>6</v>
      </c>
      <c r="F236" s="1013">
        <v>40653</v>
      </c>
      <c r="G236" s="1012" t="s">
        <v>283</v>
      </c>
      <c r="H236" s="1015"/>
      <c r="I236" s="1015"/>
      <c r="J236" s="1015"/>
      <c r="K236" s="1012" t="s">
        <v>283</v>
      </c>
      <c r="L236" s="1015"/>
      <c r="M236" s="1015"/>
      <c r="N236" s="1016"/>
      <c r="O236" s="1015"/>
      <c r="P236" s="1015"/>
      <c r="Q236" s="1015"/>
      <c r="R236" s="1015">
        <v>1395000</v>
      </c>
      <c r="S236" s="1016">
        <v>396412</v>
      </c>
    </row>
    <row r="237" spans="1:19">
      <c r="A237" s="1012" t="s">
        <v>1124</v>
      </c>
      <c r="B237" s="1012" t="s">
        <v>923</v>
      </c>
      <c r="C237" s="1012" t="s">
        <v>1125</v>
      </c>
      <c r="D237" s="1012" t="s">
        <v>1126</v>
      </c>
      <c r="E237" s="1012" t="s">
        <v>89</v>
      </c>
      <c r="F237" s="1013">
        <v>39801</v>
      </c>
      <c r="G237" s="1012" t="s">
        <v>285</v>
      </c>
      <c r="H237" s="1015">
        <v>38000000</v>
      </c>
      <c r="I237" s="1015">
        <v>0</v>
      </c>
      <c r="J237" s="1015">
        <v>13447811.369999999</v>
      </c>
      <c r="K237" s="1012" t="s">
        <v>897</v>
      </c>
      <c r="L237" s="1015"/>
      <c r="M237" s="1015"/>
      <c r="N237" s="1016"/>
      <c r="O237" s="1015"/>
      <c r="P237" s="1015"/>
      <c r="Q237" s="1015"/>
      <c r="R237" s="1015"/>
      <c r="S237" s="1016"/>
    </row>
    <row r="238" spans="1:19">
      <c r="A238" s="1012" t="s">
        <v>1124</v>
      </c>
      <c r="B238" s="1012" t="s">
        <v>283</v>
      </c>
      <c r="C238" s="1012" t="s">
        <v>1125</v>
      </c>
      <c r="D238" s="1012" t="s">
        <v>1126</v>
      </c>
      <c r="E238" s="1012" t="s">
        <v>89</v>
      </c>
      <c r="F238" s="1013">
        <v>41597</v>
      </c>
      <c r="G238" s="1012" t="s">
        <v>283</v>
      </c>
      <c r="H238" s="1015"/>
      <c r="I238" s="1015"/>
      <c r="J238" s="1015"/>
      <c r="K238" s="1012" t="s">
        <v>283</v>
      </c>
      <c r="L238" s="1015">
        <v>10450000</v>
      </c>
      <c r="M238" s="1015"/>
      <c r="N238" s="1016">
        <v>38000</v>
      </c>
      <c r="O238" s="1015">
        <v>275</v>
      </c>
      <c r="P238" s="1015">
        <v>-27550000</v>
      </c>
      <c r="Q238" s="1015"/>
      <c r="R238" s="1015">
        <v>709155.81</v>
      </c>
      <c r="S238" s="1016">
        <v>1900</v>
      </c>
    </row>
    <row r="239" spans="1:19">
      <c r="A239" s="1012" t="s">
        <v>1124</v>
      </c>
      <c r="B239" s="1012" t="s">
        <v>283</v>
      </c>
      <c r="C239" s="1012" t="s">
        <v>1125</v>
      </c>
      <c r="D239" s="1012" t="s">
        <v>1126</v>
      </c>
      <c r="E239" s="1012" t="s">
        <v>89</v>
      </c>
      <c r="F239" s="1013">
        <v>41645</v>
      </c>
      <c r="G239" s="1012" t="s">
        <v>283</v>
      </c>
      <c r="H239" s="1015"/>
      <c r="I239" s="1015"/>
      <c r="J239" s="1015"/>
      <c r="K239" s="1012" t="s">
        <v>283</v>
      </c>
      <c r="L239" s="1015"/>
      <c r="M239" s="1015">
        <v>-104500</v>
      </c>
      <c r="N239" s="1016"/>
      <c r="O239" s="1015"/>
      <c r="P239" s="1015"/>
      <c r="Q239" s="1015"/>
      <c r="R239" s="1015"/>
      <c r="S239" s="1016"/>
    </row>
    <row r="240" spans="1:19">
      <c r="A240" s="1012" t="s">
        <v>1127</v>
      </c>
      <c r="B240" s="1012" t="s">
        <v>3024</v>
      </c>
      <c r="C240" s="1012" t="s">
        <v>1128</v>
      </c>
      <c r="D240" s="1012" t="s">
        <v>881</v>
      </c>
      <c r="E240" s="1012" t="s">
        <v>6</v>
      </c>
      <c r="F240" s="1013">
        <v>39766</v>
      </c>
      <c r="G240" s="1012" t="s">
        <v>284</v>
      </c>
      <c r="H240" s="1015">
        <v>9000000</v>
      </c>
      <c r="I240" s="1015">
        <v>0</v>
      </c>
      <c r="J240" s="1015">
        <v>17150335.77</v>
      </c>
      <c r="K240" s="1012" t="s">
        <v>897</v>
      </c>
      <c r="L240" s="1015"/>
      <c r="M240" s="1015"/>
      <c r="N240" s="1016"/>
      <c r="O240" s="1015"/>
      <c r="P240" s="1015"/>
      <c r="Q240" s="1015"/>
      <c r="R240" s="1015"/>
      <c r="S240" s="1016"/>
    </row>
    <row r="241" spans="1:19">
      <c r="A241" s="1012" t="s">
        <v>1127</v>
      </c>
      <c r="B241" s="1012" t="s">
        <v>283</v>
      </c>
      <c r="C241" s="1012" t="s">
        <v>1128</v>
      </c>
      <c r="D241" s="1012" t="s">
        <v>881</v>
      </c>
      <c r="E241" s="1012" t="s">
        <v>6</v>
      </c>
      <c r="F241" s="1013">
        <v>40151</v>
      </c>
      <c r="G241" s="1012" t="s">
        <v>283</v>
      </c>
      <c r="H241" s="1015">
        <v>6000000</v>
      </c>
      <c r="I241" s="1015"/>
      <c r="J241" s="1015"/>
      <c r="K241" s="1012" t="s">
        <v>283</v>
      </c>
      <c r="L241" s="1015"/>
      <c r="M241" s="1015"/>
      <c r="N241" s="1016"/>
      <c r="O241" s="1015"/>
      <c r="P241" s="1015"/>
      <c r="Q241" s="1015"/>
      <c r="R241" s="1015"/>
      <c r="S241" s="1016"/>
    </row>
    <row r="242" spans="1:19">
      <c r="A242" s="1012" t="s">
        <v>1127</v>
      </c>
      <c r="B242" s="1012" t="s">
        <v>283</v>
      </c>
      <c r="C242" s="1012" t="s">
        <v>1128</v>
      </c>
      <c r="D242" s="1012" t="s">
        <v>881</v>
      </c>
      <c r="E242" s="1012" t="s">
        <v>6</v>
      </c>
      <c r="F242" s="1013">
        <v>42726</v>
      </c>
      <c r="G242" s="1012" t="s">
        <v>283</v>
      </c>
      <c r="H242" s="1015"/>
      <c r="I242" s="1015"/>
      <c r="J242" s="1015"/>
      <c r="K242" s="1012" t="s">
        <v>283</v>
      </c>
      <c r="L242" s="1015">
        <v>6952779.4204612002</v>
      </c>
      <c r="M242" s="1015"/>
      <c r="N242" s="1016">
        <v>4702860</v>
      </c>
      <c r="O242" s="1015">
        <v>1.59</v>
      </c>
      <c r="P242" s="1015"/>
      <c r="Q242" s="1015">
        <v>524767.97959999996</v>
      </c>
      <c r="R242" s="1015"/>
      <c r="S242" s="1016"/>
    </row>
    <row r="243" spans="1:19">
      <c r="A243" s="1012" t="s">
        <v>1127</v>
      </c>
      <c r="B243" s="1012" t="s">
        <v>283</v>
      </c>
      <c r="C243" s="1012" t="s">
        <v>1128</v>
      </c>
      <c r="D243" s="1012" t="s">
        <v>881</v>
      </c>
      <c r="E243" s="1012" t="s">
        <v>6</v>
      </c>
      <c r="F243" s="1013">
        <v>42915</v>
      </c>
      <c r="G243" s="1012" t="s">
        <v>283</v>
      </c>
      <c r="H243" s="1015"/>
      <c r="I243" s="1015"/>
      <c r="J243" s="1015"/>
      <c r="K243" s="1012" t="s">
        <v>283</v>
      </c>
      <c r="L243" s="1015">
        <v>2708592.5487877</v>
      </c>
      <c r="M243" s="1015"/>
      <c r="N243" s="1016">
        <v>1832092</v>
      </c>
      <c r="O243" s="1015">
        <v>1.899999</v>
      </c>
      <c r="P243" s="1015"/>
      <c r="Q243" s="1015">
        <v>772382.25120000006</v>
      </c>
      <c r="R243" s="1015"/>
      <c r="S243" s="1016"/>
    </row>
    <row r="244" spans="1:19">
      <c r="A244" s="1012" t="s">
        <v>1127</v>
      </c>
      <c r="B244" s="1012" t="s">
        <v>283</v>
      </c>
      <c r="C244" s="1012" t="s">
        <v>1128</v>
      </c>
      <c r="D244" s="1012" t="s">
        <v>881</v>
      </c>
      <c r="E244" s="1012" t="s">
        <v>6</v>
      </c>
      <c r="F244" s="1013">
        <v>42999</v>
      </c>
      <c r="G244" s="1012" t="s">
        <v>283</v>
      </c>
      <c r="H244" s="1015"/>
      <c r="I244" s="1015"/>
      <c r="J244" s="1015"/>
      <c r="K244" s="1012" t="s">
        <v>283</v>
      </c>
      <c r="L244" s="1015">
        <v>1354296.2743939001</v>
      </c>
      <c r="M244" s="1015"/>
      <c r="N244" s="1016">
        <v>916046</v>
      </c>
      <c r="O244" s="1015">
        <v>2.0499990000000001</v>
      </c>
      <c r="P244" s="1015"/>
      <c r="Q244" s="1015">
        <v>523598.02559999999</v>
      </c>
      <c r="R244" s="1015"/>
      <c r="S244" s="1016"/>
    </row>
    <row r="245" spans="1:19">
      <c r="A245" s="1012" t="s">
        <v>1127</v>
      </c>
      <c r="B245" s="1012" t="s">
        <v>283</v>
      </c>
      <c r="C245" s="1012" t="s">
        <v>1128</v>
      </c>
      <c r="D245" s="1012" t="s">
        <v>881</v>
      </c>
      <c r="E245" s="1012" t="s">
        <v>6</v>
      </c>
      <c r="F245" s="1013">
        <v>43586</v>
      </c>
      <c r="G245" s="1012" t="s">
        <v>283</v>
      </c>
      <c r="H245" s="1015"/>
      <c r="I245" s="1015"/>
      <c r="J245" s="1015"/>
      <c r="K245" s="1012" t="s">
        <v>283</v>
      </c>
      <c r="L245" s="1015">
        <v>3503502.6</v>
      </c>
      <c r="M245" s="1015"/>
      <c r="N245" s="1016">
        <v>2695002</v>
      </c>
      <c r="O245" s="1015">
        <v>1.3</v>
      </c>
      <c r="P245" s="1015">
        <v>-480829.15629999997</v>
      </c>
      <c r="Q245" s="1015"/>
      <c r="R245" s="1015"/>
      <c r="S245" s="1016"/>
    </row>
    <row r="246" spans="1:19">
      <c r="A246" s="1012" t="s">
        <v>1129</v>
      </c>
      <c r="B246" s="1012" t="s">
        <v>918</v>
      </c>
      <c r="C246" s="1012" t="s">
        <v>1130</v>
      </c>
      <c r="D246" s="1012" t="s">
        <v>1131</v>
      </c>
      <c r="E246" s="1012" t="s">
        <v>217</v>
      </c>
      <c r="F246" s="1013">
        <v>39948</v>
      </c>
      <c r="G246" s="1012" t="s">
        <v>921</v>
      </c>
      <c r="H246" s="1015">
        <v>2400000</v>
      </c>
      <c r="I246" s="1015">
        <v>0</v>
      </c>
      <c r="J246" s="1015">
        <v>3022879.6</v>
      </c>
      <c r="K246" s="1012" t="s">
        <v>897</v>
      </c>
      <c r="L246" s="1015"/>
      <c r="M246" s="1015"/>
      <c r="N246" s="1016"/>
      <c r="O246" s="1015"/>
      <c r="P246" s="1015"/>
      <c r="Q246" s="1015"/>
      <c r="R246" s="1015"/>
      <c r="S246" s="1016"/>
    </row>
    <row r="247" spans="1:19">
      <c r="A247" s="1012" t="s">
        <v>1129</v>
      </c>
      <c r="B247" s="1012" t="s">
        <v>283</v>
      </c>
      <c r="C247" s="1012" t="s">
        <v>1130</v>
      </c>
      <c r="D247" s="1012" t="s">
        <v>1131</v>
      </c>
      <c r="E247" s="1012" t="s">
        <v>217</v>
      </c>
      <c r="F247" s="1013">
        <v>41390</v>
      </c>
      <c r="G247" s="1012" t="s">
        <v>283</v>
      </c>
      <c r="H247" s="1015"/>
      <c r="I247" s="1015"/>
      <c r="J247" s="1015"/>
      <c r="K247" s="1012" t="s">
        <v>283</v>
      </c>
      <c r="L247" s="1015">
        <v>60000</v>
      </c>
      <c r="M247" s="1015"/>
      <c r="N247" s="1016">
        <v>60000</v>
      </c>
      <c r="O247" s="1015">
        <v>1.0500100000000001</v>
      </c>
      <c r="P247" s="1015"/>
      <c r="Q247" s="1015">
        <v>3000.6</v>
      </c>
      <c r="R247" s="1015"/>
      <c r="S247" s="1016"/>
    </row>
    <row r="248" spans="1:19">
      <c r="A248" s="1012" t="s">
        <v>1129</v>
      </c>
      <c r="B248" s="1012" t="s">
        <v>283</v>
      </c>
      <c r="C248" s="1012" t="s">
        <v>1130</v>
      </c>
      <c r="D248" s="1012" t="s">
        <v>1131</v>
      </c>
      <c r="E248" s="1012" t="s">
        <v>217</v>
      </c>
      <c r="F248" s="1013">
        <v>41393</v>
      </c>
      <c r="G248" s="1012" t="s">
        <v>283</v>
      </c>
      <c r="H248" s="1015"/>
      <c r="I248" s="1015"/>
      <c r="J248" s="1015"/>
      <c r="K248" s="1012" t="s">
        <v>283</v>
      </c>
      <c r="L248" s="1015">
        <v>2340000</v>
      </c>
      <c r="M248" s="1015"/>
      <c r="N248" s="1016">
        <v>2340000</v>
      </c>
      <c r="O248" s="1015">
        <v>1.0500100000000001</v>
      </c>
      <c r="P248" s="1015"/>
      <c r="Q248" s="1015">
        <v>117023.4</v>
      </c>
      <c r="R248" s="1015">
        <v>125135.6</v>
      </c>
      <c r="S248" s="1016">
        <v>120000</v>
      </c>
    </row>
    <row r="249" spans="1:19">
      <c r="A249" s="1012" t="s">
        <v>1129</v>
      </c>
      <c r="B249" s="1012" t="s">
        <v>283</v>
      </c>
      <c r="C249" s="1012" t="s">
        <v>1130</v>
      </c>
      <c r="D249" s="1012" t="s">
        <v>1131</v>
      </c>
      <c r="E249" s="1012" t="s">
        <v>217</v>
      </c>
      <c r="F249" s="1013">
        <v>41425</v>
      </c>
      <c r="G249" s="1012" t="s">
        <v>283</v>
      </c>
      <c r="H249" s="1015"/>
      <c r="I249" s="1015"/>
      <c r="J249" s="1015"/>
      <c r="K249" s="1012" t="s">
        <v>283</v>
      </c>
      <c r="L249" s="1015"/>
      <c r="M249" s="1015">
        <v>-25000</v>
      </c>
      <c r="N249" s="1016"/>
      <c r="O249" s="1015"/>
      <c r="P249" s="1015"/>
      <c r="Q249" s="1015"/>
      <c r="R249" s="1015"/>
      <c r="S249" s="1016"/>
    </row>
    <row r="250" spans="1:19">
      <c r="A250" s="1012" t="s">
        <v>1132</v>
      </c>
      <c r="B250" s="1012" t="s">
        <v>899</v>
      </c>
      <c r="C250" s="1012" t="s">
        <v>1133</v>
      </c>
      <c r="D250" s="1012" t="s">
        <v>1134</v>
      </c>
      <c r="E250" s="1012" t="s">
        <v>946</v>
      </c>
      <c r="F250" s="1013">
        <v>40011</v>
      </c>
      <c r="G250" s="1012" t="s">
        <v>285</v>
      </c>
      <c r="H250" s="1015">
        <v>11000000</v>
      </c>
      <c r="I250" s="1015">
        <v>0</v>
      </c>
      <c r="J250" s="1015">
        <v>12845586.01</v>
      </c>
      <c r="K250" s="1012" t="s">
        <v>1194</v>
      </c>
      <c r="L250" s="1015"/>
      <c r="M250" s="1015"/>
      <c r="N250" s="1016"/>
      <c r="O250" s="1015"/>
      <c r="P250" s="1015"/>
      <c r="Q250" s="1015"/>
      <c r="R250" s="1015"/>
      <c r="S250" s="1016"/>
    </row>
    <row r="251" spans="1:19">
      <c r="A251" s="1012" t="s">
        <v>1132</v>
      </c>
      <c r="B251" s="1012" t="s">
        <v>283</v>
      </c>
      <c r="C251" s="1012" t="s">
        <v>1133</v>
      </c>
      <c r="D251" s="1012" t="s">
        <v>1134</v>
      </c>
      <c r="E251" s="1012" t="s">
        <v>946</v>
      </c>
      <c r="F251" s="1013">
        <v>40801</v>
      </c>
      <c r="G251" s="1012" t="s">
        <v>283</v>
      </c>
      <c r="H251" s="1015"/>
      <c r="I251" s="1015"/>
      <c r="J251" s="1015"/>
      <c r="K251" s="1012" t="s">
        <v>283</v>
      </c>
      <c r="L251" s="1015">
        <v>11000000</v>
      </c>
      <c r="M251" s="1015"/>
      <c r="N251" s="1016">
        <v>11000</v>
      </c>
      <c r="O251" s="1015">
        <v>1000</v>
      </c>
      <c r="P251" s="1015"/>
      <c r="Q251" s="1015"/>
      <c r="R251" s="1015">
        <v>550000</v>
      </c>
      <c r="S251" s="1016">
        <v>550</v>
      </c>
    </row>
    <row r="252" spans="1:19">
      <c r="A252" s="1012" t="s">
        <v>1135</v>
      </c>
      <c r="B252" s="1012" t="s">
        <v>890</v>
      </c>
      <c r="C252" s="1012" t="s">
        <v>1136</v>
      </c>
      <c r="D252" s="1012" t="s">
        <v>1137</v>
      </c>
      <c r="E252" s="1012" t="s">
        <v>996</v>
      </c>
      <c r="F252" s="1013">
        <v>39927</v>
      </c>
      <c r="G252" s="1012" t="s">
        <v>285</v>
      </c>
      <c r="H252" s="1015">
        <v>15000000</v>
      </c>
      <c r="I252" s="1015">
        <v>0</v>
      </c>
      <c r="J252" s="1015">
        <v>18707708.84</v>
      </c>
      <c r="K252" s="1012" t="s">
        <v>1194</v>
      </c>
      <c r="L252" s="1015"/>
      <c r="M252" s="1015"/>
      <c r="N252" s="1016"/>
      <c r="O252" s="1015"/>
      <c r="P252" s="1015"/>
      <c r="Q252" s="1015"/>
      <c r="R252" s="1015"/>
      <c r="S252" s="1016"/>
    </row>
    <row r="253" spans="1:19">
      <c r="A253" s="1012" t="s">
        <v>1135</v>
      </c>
      <c r="B253" s="1012" t="s">
        <v>283</v>
      </c>
      <c r="C253" s="1012" t="s">
        <v>1136</v>
      </c>
      <c r="D253" s="1012" t="s">
        <v>1137</v>
      </c>
      <c r="E253" s="1012" t="s">
        <v>996</v>
      </c>
      <c r="F253" s="1013">
        <v>41052</v>
      </c>
      <c r="G253" s="1012" t="s">
        <v>283</v>
      </c>
      <c r="H253" s="1015"/>
      <c r="I253" s="1015"/>
      <c r="J253" s="1015"/>
      <c r="K253" s="1012" t="s">
        <v>283</v>
      </c>
      <c r="L253" s="1015">
        <v>6000000</v>
      </c>
      <c r="M253" s="1015"/>
      <c r="N253" s="1016">
        <v>6000</v>
      </c>
      <c r="O253" s="1015">
        <v>1000</v>
      </c>
      <c r="P253" s="1015"/>
      <c r="Q253" s="1015"/>
      <c r="R253" s="1015"/>
      <c r="S253" s="1016"/>
    </row>
    <row r="254" spans="1:19">
      <c r="A254" s="1012" t="s">
        <v>1135</v>
      </c>
      <c r="B254" s="1012" t="s">
        <v>283</v>
      </c>
      <c r="C254" s="1012" t="s">
        <v>1136</v>
      </c>
      <c r="D254" s="1012" t="s">
        <v>1137</v>
      </c>
      <c r="E254" s="1012" t="s">
        <v>996</v>
      </c>
      <c r="F254" s="1013">
        <v>41283</v>
      </c>
      <c r="G254" s="1012" t="s">
        <v>283</v>
      </c>
      <c r="H254" s="1015"/>
      <c r="I254" s="1015"/>
      <c r="J254" s="1015"/>
      <c r="K254" s="1012" t="s">
        <v>283</v>
      </c>
      <c r="L254" s="1015">
        <v>2500000</v>
      </c>
      <c r="M254" s="1015"/>
      <c r="N254" s="1016">
        <v>2500</v>
      </c>
      <c r="O254" s="1015">
        <v>1000</v>
      </c>
      <c r="P254" s="1015"/>
      <c r="Q254" s="1015"/>
      <c r="R254" s="1015"/>
      <c r="S254" s="1016"/>
    </row>
    <row r="255" spans="1:19">
      <c r="A255" s="1012" t="s">
        <v>1135</v>
      </c>
      <c r="B255" s="1012" t="s">
        <v>283</v>
      </c>
      <c r="C255" s="1012" t="s">
        <v>1136</v>
      </c>
      <c r="D255" s="1012" t="s">
        <v>1137</v>
      </c>
      <c r="E255" s="1012" t="s">
        <v>996</v>
      </c>
      <c r="F255" s="1013">
        <v>41388</v>
      </c>
      <c r="G255" s="1012" t="s">
        <v>283</v>
      </c>
      <c r="H255" s="1015"/>
      <c r="I255" s="1015"/>
      <c r="J255" s="1015"/>
      <c r="K255" s="1012" t="s">
        <v>283</v>
      </c>
      <c r="L255" s="1015">
        <v>6500000</v>
      </c>
      <c r="M255" s="1015"/>
      <c r="N255" s="1016">
        <v>6500</v>
      </c>
      <c r="O255" s="1015">
        <v>1000</v>
      </c>
      <c r="P255" s="1015"/>
      <c r="Q255" s="1015"/>
      <c r="R255" s="1015">
        <v>750000</v>
      </c>
      <c r="S255" s="1016">
        <v>750</v>
      </c>
    </row>
    <row r="256" spans="1:19">
      <c r="A256" s="1012" t="s">
        <v>1138</v>
      </c>
      <c r="B256" s="1012" t="s">
        <v>890</v>
      </c>
      <c r="C256" s="1012" t="s">
        <v>1139</v>
      </c>
      <c r="D256" s="1012" t="s">
        <v>1140</v>
      </c>
      <c r="E256" s="1012" t="s">
        <v>89</v>
      </c>
      <c r="F256" s="1013">
        <v>39885</v>
      </c>
      <c r="G256" s="1012" t="s">
        <v>285</v>
      </c>
      <c r="H256" s="1015">
        <v>607000</v>
      </c>
      <c r="I256" s="1015">
        <v>0</v>
      </c>
      <c r="J256" s="1015">
        <v>724123.53</v>
      </c>
      <c r="K256" s="1012" t="s">
        <v>1194</v>
      </c>
      <c r="L256" s="1015"/>
      <c r="M256" s="1015"/>
      <c r="N256" s="1016"/>
      <c r="O256" s="1015"/>
      <c r="P256" s="1015"/>
      <c r="Q256" s="1015"/>
      <c r="R256" s="1015"/>
      <c r="S256" s="1016"/>
    </row>
    <row r="257" spans="1:19">
      <c r="A257" s="1012" t="s">
        <v>1138</v>
      </c>
      <c r="B257" s="1012" t="s">
        <v>283</v>
      </c>
      <c r="C257" s="1012" t="s">
        <v>1139</v>
      </c>
      <c r="D257" s="1012" t="s">
        <v>1140</v>
      </c>
      <c r="E257" s="1012" t="s">
        <v>89</v>
      </c>
      <c r="F257" s="1013">
        <v>40849</v>
      </c>
      <c r="G257" s="1012" t="s">
        <v>283</v>
      </c>
      <c r="H257" s="1015"/>
      <c r="I257" s="1015"/>
      <c r="J257" s="1015"/>
      <c r="K257" s="1012" t="s">
        <v>283</v>
      </c>
      <c r="L257" s="1015">
        <v>607000</v>
      </c>
      <c r="M257" s="1015"/>
      <c r="N257" s="1016">
        <v>607</v>
      </c>
      <c r="O257" s="1015">
        <v>1000</v>
      </c>
      <c r="P257" s="1015"/>
      <c r="Q257" s="1015"/>
      <c r="R257" s="1015">
        <v>30000</v>
      </c>
      <c r="S257" s="1016">
        <v>30</v>
      </c>
    </row>
    <row r="258" spans="1:19">
      <c r="A258" s="1012" t="s">
        <v>1141</v>
      </c>
      <c r="B258" s="1012" t="s">
        <v>858</v>
      </c>
      <c r="C258" s="1012" t="s">
        <v>1142</v>
      </c>
      <c r="D258" s="1012" t="s">
        <v>1143</v>
      </c>
      <c r="E258" s="1012" t="s">
        <v>246</v>
      </c>
      <c r="F258" s="1013">
        <v>39822</v>
      </c>
      <c r="G258" s="1012" t="s">
        <v>284</v>
      </c>
      <c r="H258" s="1015">
        <v>20000000</v>
      </c>
      <c r="I258" s="1015">
        <v>0</v>
      </c>
      <c r="J258" s="1015">
        <v>25205957.780000001</v>
      </c>
      <c r="K258" s="1012" t="s">
        <v>1194</v>
      </c>
      <c r="L258" s="1015"/>
      <c r="M258" s="1015"/>
      <c r="N258" s="1016"/>
      <c r="O258" s="1015"/>
      <c r="P258" s="1015"/>
      <c r="Q258" s="1015"/>
      <c r="R258" s="1015"/>
      <c r="S258" s="1016"/>
    </row>
    <row r="259" spans="1:19">
      <c r="A259" s="1012" t="s">
        <v>1141</v>
      </c>
      <c r="B259" s="1012" t="s">
        <v>283</v>
      </c>
      <c r="C259" s="1012" t="s">
        <v>1142</v>
      </c>
      <c r="D259" s="1012" t="s">
        <v>1143</v>
      </c>
      <c r="E259" s="1012" t="s">
        <v>246</v>
      </c>
      <c r="F259" s="1013">
        <v>40751</v>
      </c>
      <c r="G259" s="1012" t="s">
        <v>283</v>
      </c>
      <c r="H259" s="1015"/>
      <c r="I259" s="1015"/>
      <c r="J259" s="1015"/>
      <c r="K259" s="1012" t="s">
        <v>283</v>
      </c>
      <c r="L259" s="1015">
        <v>10000000</v>
      </c>
      <c r="M259" s="1015"/>
      <c r="N259" s="1016">
        <v>10000</v>
      </c>
      <c r="O259" s="1015">
        <v>1000</v>
      </c>
      <c r="P259" s="1015"/>
      <c r="Q259" s="1015"/>
      <c r="R259" s="1015"/>
      <c r="S259" s="1016"/>
    </row>
    <row r="260" spans="1:19">
      <c r="A260" s="1012" t="s">
        <v>1141</v>
      </c>
      <c r="B260" s="1012" t="s">
        <v>283</v>
      </c>
      <c r="C260" s="1012" t="s">
        <v>1142</v>
      </c>
      <c r="D260" s="1012" t="s">
        <v>1143</v>
      </c>
      <c r="E260" s="1012" t="s">
        <v>246</v>
      </c>
      <c r="F260" s="1013">
        <v>41010</v>
      </c>
      <c r="G260" s="1012" t="s">
        <v>283</v>
      </c>
      <c r="H260" s="1015"/>
      <c r="I260" s="1015"/>
      <c r="J260" s="1015"/>
      <c r="K260" s="1012" t="s">
        <v>283</v>
      </c>
      <c r="L260" s="1015">
        <v>10000000</v>
      </c>
      <c r="M260" s="1015"/>
      <c r="N260" s="1016">
        <v>10000</v>
      </c>
      <c r="O260" s="1015">
        <v>1000</v>
      </c>
      <c r="P260" s="1015"/>
      <c r="Q260" s="1015"/>
      <c r="R260" s="1015"/>
      <c r="S260" s="1016"/>
    </row>
    <row r="261" spans="1:19">
      <c r="A261" s="1012" t="s">
        <v>1141</v>
      </c>
      <c r="B261" s="1012" t="s">
        <v>283</v>
      </c>
      <c r="C261" s="1012" t="s">
        <v>1142</v>
      </c>
      <c r="D261" s="1012" t="s">
        <v>1143</v>
      </c>
      <c r="E261" s="1012" t="s">
        <v>246</v>
      </c>
      <c r="F261" s="1013">
        <v>41773</v>
      </c>
      <c r="G261" s="1012" t="s">
        <v>283</v>
      </c>
      <c r="H261" s="1015"/>
      <c r="I261" s="1015"/>
      <c r="J261" s="1015"/>
      <c r="K261" s="1012" t="s">
        <v>283</v>
      </c>
      <c r="L261" s="1015"/>
      <c r="M261" s="1015"/>
      <c r="N261" s="1016"/>
      <c r="O261" s="1015"/>
      <c r="P261" s="1015"/>
      <c r="Q261" s="1015"/>
      <c r="R261" s="1015">
        <v>2303180</v>
      </c>
      <c r="S261" s="1016">
        <v>167504</v>
      </c>
    </row>
    <row r="262" spans="1:19">
      <c r="A262" s="1012" t="s">
        <v>1144</v>
      </c>
      <c r="B262" s="1012" t="s">
        <v>879</v>
      </c>
      <c r="C262" s="1012" t="s">
        <v>1145</v>
      </c>
      <c r="D262" s="1012" t="s">
        <v>1146</v>
      </c>
      <c r="E262" s="1012" t="s">
        <v>1147</v>
      </c>
      <c r="F262" s="1013">
        <v>39805</v>
      </c>
      <c r="G262" s="1012" t="s">
        <v>285</v>
      </c>
      <c r="H262" s="1015">
        <v>4767000</v>
      </c>
      <c r="I262" s="1015">
        <v>0</v>
      </c>
      <c r="J262" s="1015">
        <v>10674333.800000001</v>
      </c>
      <c r="K262" s="1012" t="s">
        <v>1194</v>
      </c>
      <c r="L262" s="1015"/>
      <c r="M262" s="1015"/>
      <c r="N262" s="1016"/>
      <c r="O262" s="1015"/>
      <c r="P262" s="1015"/>
      <c r="Q262" s="1015"/>
      <c r="R262" s="1015"/>
      <c r="S262" s="1016"/>
    </row>
    <row r="263" spans="1:19">
      <c r="A263" s="1012" t="s">
        <v>1144</v>
      </c>
      <c r="B263" s="1012" t="s">
        <v>283</v>
      </c>
      <c r="C263" s="1012" t="s">
        <v>1145</v>
      </c>
      <c r="D263" s="1012" t="s">
        <v>1146</v>
      </c>
      <c r="E263" s="1012" t="s">
        <v>1147</v>
      </c>
      <c r="F263" s="1013">
        <v>40165</v>
      </c>
      <c r="G263" s="1012" t="s">
        <v>283</v>
      </c>
      <c r="H263" s="1015">
        <v>4640000</v>
      </c>
      <c r="I263" s="1015"/>
      <c r="J263" s="1015"/>
      <c r="K263" s="1012" t="s">
        <v>283</v>
      </c>
      <c r="L263" s="1015"/>
      <c r="M263" s="1015"/>
      <c r="N263" s="1016"/>
      <c r="O263" s="1015"/>
      <c r="P263" s="1015"/>
      <c r="Q263" s="1015"/>
      <c r="R263" s="1015"/>
      <c r="S263" s="1016"/>
    </row>
    <row r="264" spans="1:19">
      <c r="A264" s="1012" t="s">
        <v>1144</v>
      </c>
      <c r="B264" s="1012" t="s">
        <v>283</v>
      </c>
      <c r="C264" s="1012" t="s">
        <v>1145</v>
      </c>
      <c r="D264" s="1012" t="s">
        <v>1146</v>
      </c>
      <c r="E264" s="1012" t="s">
        <v>1147</v>
      </c>
      <c r="F264" s="1013">
        <v>40738</v>
      </c>
      <c r="G264" s="1012" t="s">
        <v>283</v>
      </c>
      <c r="H264" s="1015"/>
      <c r="I264" s="1015"/>
      <c r="J264" s="1015"/>
      <c r="K264" s="1012" t="s">
        <v>283</v>
      </c>
      <c r="L264" s="1015">
        <v>9407000</v>
      </c>
      <c r="M264" s="1015"/>
      <c r="N264" s="1016">
        <v>9407</v>
      </c>
      <c r="O264" s="1015">
        <v>1000</v>
      </c>
      <c r="P264" s="1015"/>
      <c r="Q264" s="1015"/>
      <c r="R264" s="1015">
        <v>238000</v>
      </c>
      <c r="S264" s="1016">
        <v>238</v>
      </c>
    </row>
    <row r="265" spans="1:19">
      <c r="A265" s="1012" t="s">
        <v>1148</v>
      </c>
      <c r="B265" s="1012" t="s">
        <v>2959</v>
      </c>
      <c r="C265" s="1012" t="s">
        <v>1149</v>
      </c>
      <c r="D265" s="1012" t="s">
        <v>1150</v>
      </c>
      <c r="E265" s="1012" t="s">
        <v>23</v>
      </c>
      <c r="F265" s="1013">
        <v>39822</v>
      </c>
      <c r="G265" s="1012" t="s">
        <v>284</v>
      </c>
      <c r="H265" s="1015">
        <v>44000000</v>
      </c>
      <c r="I265" s="1015">
        <v>0</v>
      </c>
      <c r="J265" s="1015">
        <v>41984062.5</v>
      </c>
      <c r="K265" s="1012" t="s">
        <v>897</v>
      </c>
      <c r="L265" s="1015"/>
      <c r="M265" s="1015"/>
      <c r="N265" s="1016"/>
      <c r="O265" s="1015"/>
      <c r="P265" s="1015"/>
      <c r="Q265" s="1015"/>
      <c r="R265" s="1015"/>
      <c r="S265" s="1016"/>
    </row>
    <row r="266" spans="1:19">
      <c r="A266" s="1012" t="s">
        <v>1148</v>
      </c>
      <c r="B266" s="1012" t="s">
        <v>283</v>
      </c>
      <c r="C266" s="1012" t="s">
        <v>1149</v>
      </c>
      <c r="D266" s="1012" t="s">
        <v>1150</v>
      </c>
      <c r="E266" s="1012" t="s">
        <v>23</v>
      </c>
      <c r="F266" s="1013">
        <v>40606</v>
      </c>
      <c r="G266" s="1012" t="s">
        <v>283</v>
      </c>
      <c r="H266" s="1015"/>
      <c r="I266" s="1015"/>
      <c r="J266" s="1015"/>
      <c r="K266" s="1012" t="s">
        <v>283</v>
      </c>
      <c r="L266" s="1015">
        <v>38000000</v>
      </c>
      <c r="M266" s="1015"/>
      <c r="N266" s="1016">
        <v>44000</v>
      </c>
      <c r="O266" s="1015">
        <v>863.63636299999996</v>
      </c>
      <c r="P266" s="1015">
        <v>-6000000</v>
      </c>
      <c r="Q266" s="1015"/>
      <c r="R266" s="1015"/>
      <c r="S266" s="1016"/>
    </row>
    <row r="267" spans="1:19">
      <c r="A267" s="1012" t="s">
        <v>1151</v>
      </c>
      <c r="B267" s="1012" t="s">
        <v>899</v>
      </c>
      <c r="C267" s="1012" t="s">
        <v>1152</v>
      </c>
      <c r="D267" s="1012" t="s">
        <v>1153</v>
      </c>
      <c r="E267" s="1012" t="s">
        <v>6</v>
      </c>
      <c r="F267" s="1013">
        <v>39871</v>
      </c>
      <c r="G267" s="1012" t="s">
        <v>285</v>
      </c>
      <c r="H267" s="1015">
        <v>4000000</v>
      </c>
      <c r="I267" s="1015">
        <v>0</v>
      </c>
      <c r="J267" s="1015">
        <v>4755899.67</v>
      </c>
      <c r="K267" s="1012" t="s">
        <v>1194</v>
      </c>
      <c r="L267" s="1015"/>
      <c r="M267" s="1015"/>
      <c r="N267" s="1016"/>
      <c r="O267" s="1015"/>
      <c r="P267" s="1015"/>
      <c r="Q267" s="1015"/>
      <c r="R267" s="1015"/>
      <c r="S267" s="1016"/>
    </row>
    <row r="268" spans="1:19">
      <c r="A268" s="1012" t="s">
        <v>1151</v>
      </c>
      <c r="B268" s="1012" t="s">
        <v>283</v>
      </c>
      <c r="C268" s="1012" t="s">
        <v>1152</v>
      </c>
      <c r="D268" s="1012" t="s">
        <v>1153</v>
      </c>
      <c r="E268" s="1012" t="s">
        <v>6</v>
      </c>
      <c r="F268" s="1013">
        <v>40801</v>
      </c>
      <c r="G268" s="1012" t="s">
        <v>283</v>
      </c>
      <c r="H268" s="1015"/>
      <c r="I268" s="1015"/>
      <c r="J268" s="1015"/>
      <c r="K268" s="1012" t="s">
        <v>283</v>
      </c>
      <c r="L268" s="1015">
        <v>4000000</v>
      </c>
      <c r="M268" s="1015"/>
      <c r="N268" s="1016">
        <v>4000</v>
      </c>
      <c r="O268" s="1015">
        <v>1000</v>
      </c>
      <c r="P268" s="1015"/>
      <c r="Q268" s="1015"/>
      <c r="R268" s="1015">
        <v>200000</v>
      </c>
      <c r="S268" s="1016">
        <v>200</v>
      </c>
    </row>
    <row r="269" spans="1:19">
      <c r="A269" s="1012" t="s">
        <v>1154</v>
      </c>
      <c r="B269" s="1012" t="s">
        <v>890</v>
      </c>
      <c r="C269" s="1012" t="s">
        <v>1155</v>
      </c>
      <c r="D269" s="1012" t="s">
        <v>1156</v>
      </c>
      <c r="E269" s="1012" t="s">
        <v>6</v>
      </c>
      <c r="F269" s="1013">
        <v>39836</v>
      </c>
      <c r="G269" s="1012" t="s">
        <v>285</v>
      </c>
      <c r="H269" s="1015">
        <v>3300000</v>
      </c>
      <c r="I269" s="1015">
        <v>0</v>
      </c>
      <c r="J269" s="1015">
        <v>3802219.2467</v>
      </c>
      <c r="K269" s="1012" t="s">
        <v>1194</v>
      </c>
      <c r="L269" s="1015"/>
      <c r="M269" s="1015"/>
      <c r="N269" s="1016"/>
      <c r="O269" s="1015"/>
      <c r="P269" s="1015"/>
      <c r="Q269" s="1015"/>
      <c r="R269" s="1015"/>
      <c r="S269" s="1016"/>
    </row>
    <row r="270" spans="1:19">
      <c r="A270" s="1012" t="s">
        <v>1154</v>
      </c>
      <c r="B270" s="1012" t="s">
        <v>283</v>
      </c>
      <c r="C270" s="1012" t="s">
        <v>1155</v>
      </c>
      <c r="D270" s="1012" t="s">
        <v>1156</v>
      </c>
      <c r="E270" s="1012" t="s">
        <v>6</v>
      </c>
      <c r="F270" s="1013">
        <v>40520</v>
      </c>
      <c r="G270" s="1012" t="s">
        <v>283</v>
      </c>
      <c r="H270" s="1015"/>
      <c r="I270" s="1015"/>
      <c r="J270" s="1015"/>
      <c r="K270" s="1012" t="s">
        <v>283</v>
      </c>
      <c r="L270" s="1015">
        <v>3300000</v>
      </c>
      <c r="M270" s="1015"/>
      <c r="N270" s="1016">
        <v>3300</v>
      </c>
      <c r="O270" s="1015">
        <v>1000</v>
      </c>
      <c r="P270" s="1015"/>
      <c r="Q270" s="1015"/>
      <c r="R270" s="1015">
        <v>165000</v>
      </c>
      <c r="S270" s="1016">
        <v>165</v>
      </c>
    </row>
    <row r="271" spans="1:19">
      <c r="A271" s="1012" t="s">
        <v>1157</v>
      </c>
      <c r="B271" s="1012" t="s">
        <v>923</v>
      </c>
      <c r="C271" s="1012" t="s">
        <v>1158</v>
      </c>
      <c r="D271" s="1012" t="s">
        <v>1159</v>
      </c>
      <c r="E271" s="1012" t="s">
        <v>996</v>
      </c>
      <c r="F271" s="1013">
        <v>39836</v>
      </c>
      <c r="G271" s="1012" t="s">
        <v>285</v>
      </c>
      <c r="H271" s="1015">
        <v>1037000</v>
      </c>
      <c r="I271" s="1015">
        <v>0</v>
      </c>
      <c r="J271" s="1015">
        <v>1604019.48</v>
      </c>
      <c r="K271" s="1012" t="s">
        <v>1194</v>
      </c>
      <c r="L271" s="1015"/>
      <c r="M271" s="1015"/>
      <c r="N271" s="1016"/>
      <c r="O271" s="1015"/>
      <c r="P271" s="1015"/>
      <c r="Q271" s="1015"/>
      <c r="R271" s="1015"/>
      <c r="S271" s="1016"/>
    </row>
    <row r="272" spans="1:19">
      <c r="A272" s="1012" t="s">
        <v>1157</v>
      </c>
      <c r="B272" s="1012" t="s">
        <v>283</v>
      </c>
      <c r="C272" s="1012" t="s">
        <v>1158</v>
      </c>
      <c r="D272" s="1012" t="s">
        <v>1159</v>
      </c>
      <c r="E272" s="1012" t="s">
        <v>996</v>
      </c>
      <c r="F272" s="1013">
        <v>42417</v>
      </c>
      <c r="G272" s="1012" t="s">
        <v>283</v>
      </c>
      <c r="H272" s="1015"/>
      <c r="I272" s="1015"/>
      <c r="J272" s="1015"/>
      <c r="K272" s="1012" t="s">
        <v>283</v>
      </c>
      <c r="L272" s="1015">
        <v>1037000</v>
      </c>
      <c r="M272" s="1015"/>
      <c r="N272" s="1016">
        <v>1037</v>
      </c>
      <c r="O272" s="1015">
        <v>1000</v>
      </c>
      <c r="P272" s="1015"/>
      <c r="Q272" s="1015"/>
      <c r="R272" s="1015">
        <v>52000</v>
      </c>
      <c r="S272" s="1016">
        <v>52</v>
      </c>
    </row>
    <row r="273" spans="1:19">
      <c r="A273" s="1012" t="s">
        <v>1160</v>
      </c>
      <c r="B273" s="1012" t="s">
        <v>2960</v>
      </c>
      <c r="C273" s="1012" t="s">
        <v>1161</v>
      </c>
      <c r="D273" s="1012" t="s">
        <v>1162</v>
      </c>
      <c r="E273" s="1012" t="s">
        <v>6</v>
      </c>
      <c r="F273" s="1013">
        <v>39836</v>
      </c>
      <c r="G273" s="1012" t="s">
        <v>285</v>
      </c>
      <c r="H273" s="1015">
        <v>4656000</v>
      </c>
      <c r="I273" s="1015">
        <v>0</v>
      </c>
      <c r="J273" s="1015">
        <v>5285163.67</v>
      </c>
      <c r="K273" s="1012" t="s">
        <v>897</v>
      </c>
      <c r="L273" s="1015"/>
      <c r="M273" s="1015"/>
      <c r="N273" s="1016"/>
      <c r="O273" s="1015"/>
      <c r="P273" s="1015"/>
      <c r="Q273" s="1015"/>
      <c r="R273" s="1015"/>
      <c r="S273" s="1016"/>
    </row>
    <row r="274" spans="1:19">
      <c r="A274" s="1012" t="s">
        <v>1160</v>
      </c>
      <c r="B274" s="1012" t="s">
        <v>283</v>
      </c>
      <c r="C274" s="1012" t="s">
        <v>1161</v>
      </c>
      <c r="D274" s="1012" t="s">
        <v>1162</v>
      </c>
      <c r="E274" s="1012" t="s">
        <v>6</v>
      </c>
      <c r="F274" s="1013">
        <v>42361</v>
      </c>
      <c r="G274" s="1012" t="s">
        <v>283</v>
      </c>
      <c r="H274" s="1015"/>
      <c r="I274" s="1015"/>
      <c r="J274" s="1015"/>
      <c r="K274" s="1012" t="s">
        <v>283</v>
      </c>
      <c r="L274" s="1015">
        <v>4656000</v>
      </c>
      <c r="M274" s="1015"/>
      <c r="N274" s="1016">
        <v>24445000</v>
      </c>
      <c r="O274" s="1015">
        <v>0.2</v>
      </c>
      <c r="P274" s="1015"/>
      <c r="Q274" s="1015">
        <v>233000.0001</v>
      </c>
      <c r="R274" s="1015"/>
      <c r="S274" s="1016"/>
    </row>
    <row r="275" spans="1:19">
      <c r="A275" s="1012" t="s">
        <v>1163</v>
      </c>
      <c r="B275" s="1012" t="s">
        <v>890</v>
      </c>
      <c r="C275" s="1012" t="s">
        <v>1164</v>
      </c>
      <c r="D275" s="1012" t="s">
        <v>1165</v>
      </c>
      <c r="E275" s="1012" t="s">
        <v>965</v>
      </c>
      <c r="F275" s="1013">
        <v>39805</v>
      </c>
      <c r="G275" s="1012" t="s">
        <v>285</v>
      </c>
      <c r="H275" s="1015">
        <v>4700000</v>
      </c>
      <c r="I275" s="1015">
        <v>0</v>
      </c>
      <c r="J275" s="1015">
        <v>5452281.1900000004</v>
      </c>
      <c r="K275" s="1012" t="s">
        <v>1194</v>
      </c>
      <c r="L275" s="1015"/>
      <c r="M275" s="1015"/>
      <c r="N275" s="1016"/>
      <c r="O275" s="1015"/>
      <c r="P275" s="1015"/>
      <c r="Q275" s="1015"/>
      <c r="R275" s="1015"/>
      <c r="S275" s="1016"/>
    </row>
    <row r="276" spans="1:19">
      <c r="A276" s="1012" t="s">
        <v>1163</v>
      </c>
      <c r="B276" s="1012" t="s">
        <v>283</v>
      </c>
      <c r="C276" s="1012" t="s">
        <v>1164</v>
      </c>
      <c r="D276" s="1012" t="s">
        <v>1165</v>
      </c>
      <c r="E276" s="1012" t="s">
        <v>965</v>
      </c>
      <c r="F276" s="1013">
        <v>40542</v>
      </c>
      <c r="G276" s="1012" t="s">
        <v>283</v>
      </c>
      <c r="H276" s="1015"/>
      <c r="I276" s="1015"/>
      <c r="J276" s="1015"/>
      <c r="K276" s="1012" t="s">
        <v>283</v>
      </c>
      <c r="L276" s="1015">
        <v>4700000</v>
      </c>
      <c r="M276" s="1015"/>
      <c r="N276" s="1016">
        <v>4700</v>
      </c>
      <c r="O276" s="1015">
        <v>1000</v>
      </c>
      <c r="P276" s="1015"/>
      <c r="Q276" s="1015"/>
      <c r="R276" s="1015">
        <v>235000</v>
      </c>
      <c r="S276" s="1016">
        <v>235</v>
      </c>
    </row>
    <row r="277" spans="1:19">
      <c r="A277" s="1012" t="s">
        <v>1166</v>
      </c>
      <c r="B277" s="1012" t="s">
        <v>1167</v>
      </c>
      <c r="C277" s="1012" t="s">
        <v>1168</v>
      </c>
      <c r="D277" s="1012" t="s">
        <v>1169</v>
      </c>
      <c r="E277" s="1012" t="s">
        <v>105</v>
      </c>
      <c r="F277" s="1013">
        <v>39794</v>
      </c>
      <c r="G277" s="1012" t="s">
        <v>284</v>
      </c>
      <c r="H277" s="1015">
        <v>41279000</v>
      </c>
      <c r="I277" s="1015">
        <v>0</v>
      </c>
      <c r="J277" s="1015">
        <v>45252104.25</v>
      </c>
      <c r="K277" s="1012" t="s">
        <v>1194</v>
      </c>
      <c r="L277" s="1015"/>
      <c r="M277" s="1015"/>
      <c r="N277" s="1016"/>
      <c r="O277" s="1015"/>
      <c r="P277" s="1015"/>
      <c r="Q277" s="1015"/>
      <c r="R277" s="1015"/>
      <c r="S277" s="1016"/>
    </row>
    <row r="278" spans="1:19">
      <c r="A278" s="1012" t="s">
        <v>1166</v>
      </c>
      <c r="B278" s="1012" t="s">
        <v>283</v>
      </c>
      <c r="C278" s="1012" t="s">
        <v>1168</v>
      </c>
      <c r="D278" s="1012" t="s">
        <v>1169</v>
      </c>
      <c r="E278" s="1012" t="s">
        <v>105</v>
      </c>
      <c r="F278" s="1013">
        <v>40571</v>
      </c>
      <c r="G278" s="1012" t="s">
        <v>283</v>
      </c>
      <c r="H278" s="1015"/>
      <c r="I278" s="1015"/>
      <c r="J278" s="1015"/>
      <c r="K278" s="1012" t="s">
        <v>283</v>
      </c>
      <c r="L278" s="1015">
        <v>41279000</v>
      </c>
      <c r="M278" s="1015"/>
      <c r="N278" s="1016">
        <v>41279</v>
      </c>
      <c r="O278" s="1015">
        <v>1000</v>
      </c>
      <c r="P278" s="1015"/>
      <c r="Q278" s="1015"/>
      <c r="R278" s="1015"/>
      <c r="S278" s="1016"/>
    </row>
    <row r="279" spans="1:19">
      <c r="A279" s="1012" t="s">
        <v>1170</v>
      </c>
      <c r="B279" s="1012" t="s">
        <v>2961</v>
      </c>
      <c r="C279" s="1012" t="s">
        <v>1171</v>
      </c>
      <c r="D279" s="1012" t="s">
        <v>1172</v>
      </c>
      <c r="E279" s="1012" t="s">
        <v>217</v>
      </c>
      <c r="F279" s="1013">
        <v>39913</v>
      </c>
      <c r="G279" s="1012" t="s">
        <v>285</v>
      </c>
      <c r="H279" s="1015">
        <v>5100000</v>
      </c>
      <c r="I279" s="1015">
        <v>0</v>
      </c>
      <c r="J279" s="1015">
        <v>2764934.4</v>
      </c>
      <c r="K279" s="1012" t="s">
        <v>897</v>
      </c>
      <c r="L279" s="1015"/>
      <c r="M279" s="1015"/>
      <c r="N279" s="1016"/>
      <c r="O279" s="1015"/>
      <c r="P279" s="1015"/>
      <c r="Q279" s="1015"/>
      <c r="R279" s="1015"/>
      <c r="S279" s="1016"/>
    </row>
    <row r="280" spans="1:19">
      <c r="A280" s="1012" t="s">
        <v>1170</v>
      </c>
      <c r="B280" s="1012" t="s">
        <v>283</v>
      </c>
      <c r="C280" s="1012" t="s">
        <v>1171</v>
      </c>
      <c r="D280" s="1012" t="s">
        <v>1172</v>
      </c>
      <c r="E280" s="1012" t="s">
        <v>217</v>
      </c>
      <c r="F280" s="1013">
        <v>42279</v>
      </c>
      <c r="G280" s="1012" t="s">
        <v>283</v>
      </c>
      <c r="H280" s="1015"/>
      <c r="I280" s="1015"/>
      <c r="J280" s="1015"/>
      <c r="K280" s="1012" t="s">
        <v>283</v>
      </c>
      <c r="L280" s="1015">
        <v>2455328</v>
      </c>
      <c r="M280" s="1015"/>
      <c r="N280" s="1016">
        <v>1227664</v>
      </c>
      <c r="O280" s="1015">
        <v>2</v>
      </c>
      <c r="P280" s="1015">
        <v>-2644672</v>
      </c>
      <c r="Q280" s="1015"/>
      <c r="R280" s="1015"/>
      <c r="S280" s="1016"/>
    </row>
    <row r="281" spans="1:19">
      <c r="A281" s="1012" t="s">
        <v>1173</v>
      </c>
      <c r="B281" s="1012" t="s">
        <v>858</v>
      </c>
      <c r="C281" s="1012" t="s">
        <v>1174</v>
      </c>
      <c r="D281" s="1012" t="s">
        <v>1175</v>
      </c>
      <c r="E281" s="1012" t="s">
        <v>246</v>
      </c>
      <c r="F281" s="1013">
        <v>39766</v>
      </c>
      <c r="G281" s="1012" t="s">
        <v>284</v>
      </c>
      <c r="H281" s="1015">
        <v>3555199000</v>
      </c>
      <c r="I281" s="1015">
        <v>0</v>
      </c>
      <c r="J281" s="1015">
        <v>3806873702.1300001</v>
      </c>
      <c r="K281" s="1012" t="s">
        <v>1194</v>
      </c>
      <c r="L281" s="1015"/>
      <c r="M281" s="1015"/>
      <c r="N281" s="1016"/>
      <c r="O281" s="1015"/>
      <c r="P281" s="1015"/>
      <c r="Q281" s="1015"/>
      <c r="R281" s="1015"/>
      <c r="S281" s="1016"/>
    </row>
    <row r="282" spans="1:19">
      <c r="A282" s="1012" t="s">
        <v>1173</v>
      </c>
      <c r="B282" s="1012" t="s">
        <v>283</v>
      </c>
      <c r="C282" s="1012" t="s">
        <v>1174</v>
      </c>
      <c r="D282" s="1012" t="s">
        <v>1175</v>
      </c>
      <c r="E282" s="1012" t="s">
        <v>246</v>
      </c>
      <c r="F282" s="1013">
        <v>39981</v>
      </c>
      <c r="G282" s="1012" t="s">
        <v>283</v>
      </c>
      <c r="H282" s="1015"/>
      <c r="I282" s="1015"/>
      <c r="J282" s="1015"/>
      <c r="K282" s="1012" t="s">
        <v>283</v>
      </c>
      <c r="L282" s="1015">
        <v>3555199000</v>
      </c>
      <c r="M282" s="1015"/>
      <c r="N282" s="1016">
        <v>3555199</v>
      </c>
      <c r="O282" s="1015">
        <v>1000</v>
      </c>
      <c r="P282" s="1015"/>
      <c r="Q282" s="1015"/>
      <c r="R282" s="1015"/>
      <c r="S282" s="1016"/>
    </row>
    <row r="283" spans="1:19">
      <c r="A283" s="1012" t="s">
        <v>1173</v>
      </c>
      <c r="B283" s="1012" t="s">
        <v>283</v>
      </c>
      <c r="C283" s="1012" t="s">
        <v>1174</v>
      </c>
      <c r="D283" s="1012" t="s">
        <v>1175</v>
      </c>
      <c r="E283" s="1012" t="s">
        <v>246</v>
      </c>
      <c r="F283" s="1013">
        <v>40156</v>
      </c>
      <c r="G283" s="1012" t="s">
        <v>283</v>
      </c>
      <c r="H283" s="1015"/>
      <c r="I283" s="1015"/>
      <c r="J283" s="1015"/>
      <c r="K283" s="1012" t="s">
        <v>283</v>
      </c>
      <c r="L283" s="1015"/>
      <c r="M283" s="1015"/>
      <c r="N283" s="1016"/>
      <c r="O283" s="1015"/>
      <c r="P283" s="1015"/>
      <c r="Q283" s="1015"/>
      <c r="R283" s="1015">
        <v>146500064.55000001</v>
      </c>
      <c r="S283" s="1016">
        <v>12657960</v>
      </c>
    </row>
    <row r="284" spans="1:19">
      <c r="A284" s="1012" t="s">
        <v>1176</v>
      </c>
      <c r="B284" s="1012" t="s">
        <v>904</v>
      </c>
      <c r="C284" s="1012" t="s">
        <v>1177</v>
      </c>
      <c r="D284" s="1012" t="s">
        <v>1178</v>
      </c>
      <c r="E284" s="1012" t="s">
        <v>1179</v>
      </c>
      <c r="F284" s="1013">
        <v>39805</v>
      </c>
      <c r="G284" s="1012" t="s">
        <v>285</v>
      </c>
      <c r="H284" s="1015">
        <v>4000000</v>
      </c>
      <c r="I284" s="1015">
        <v>0</v>
      </c>
      <c r="J284" s="1015">
        <v>4742850.8899999997</v>
      </c>
      <c r="K284" s="1012" t="s">
        <v>897</v>
      </c>
      <c r="L284" s="1015"/>
      <c r="M284" s="1015"/>
      <c r="N284" s="1016"/>
      <c r="O284" s="1015"/>
      <c r="P284" s="1015"/>
      <c r="Q284" s="1015"/>
      <c r="R284" s="1015"/>
      <c r="S284" s="1016"/>
    </row>
    <row r="285" spans="1:19">
      <c r="A285" s="1012" t="s">
        <v>1176</v>
      </c>
      <c r="B285" s="1012" t="s">
        <v>283</v>
      </c>
      <c r="C285" s="1012" t="s">
        <v>1177</v>
      </c>
      <c r="D285" s="1012" t="s">
        <v>1178</v>
      </c>
      <c r="E285" s="1012" t="s">
        <v>1179</v>
      </c>
      <c r="F285" s="1013">
        <v>41221</v>
      </c>
      <c r="G285" s="1012" t="s">
        <v>283</v>
      </c>
      <c r="H285" s="1015"/>
      <c r="I285" s="1015"/>
      <c r="J285" s="1015"/>
      <c r="K285" s="1012" t="s">
        <v>283</v>
      </c>
      <c r="L285" s="1015">
        <v>247727.04</v>
      </c>
      <c r="M285" s="1015"/>
      <c r="N285" s="1016">
        <v>264</v>
      </c>
      <c r="O285" s="1015">
        <v>938.36</v>
      </c>
      <c r="P285" s="1015">
        <v>-16272.96</v>
      </c>
      <c r="Q285" s="1015"/>
      <c r="R285" s="1015"/>
      <c r="S285" s="1016"/>
    </row>
    <row r="286" spans="1:19">
      <c r="A286" s="1012" t="s">
        <v>1176</v>
      </c>
      <c r="B286" s="1012" t="s">
        <v>283</v>
      </c>
      <c r="C286" s="1012" t="s">
        <v>1177</v>
      </c>
      <c r="D286" s="1012" t="s">
        <v>1178</v>
      </c>
      <c r="E286" s="1012" t="s">
        <v>1179</v>
      </c>
      <c r="F286" s="1013">
        <v>41222</v>
      </c>
      <c r="G286" s="1012" t="s">
        <v>283</v>
      </c>
      <c r="H286" s="1015"/>
      <c r="I286" s="1015"/>
      <c r="J286" s="1015"/>
      <c r="K286" s="1012" t="s">
        <v>283</v>
      </c>
      <c r="L286" s="1015">
        <v>3505712.96</v>
      </c>
      <c r="M286" s="1015"/>
      <c r="N286" s="1016">
        <v>3736</v>
      </c>
      <c r="O286" s="1015">
        <v>938.36</v>
      </c>
      <c r="P286" s="1015">
        <v>-230287.04</v>
      </c>
      <c r="Q286" s="1015"/>
      <c r="R286" s="1015">
        <v>169042</v>
      </c>
      <c r="S286" s="1016">
        <v>200</v>
      </c>
    </row>
    <row r="287" spans="1:19">
      <c r="A287" s="1012" t="s">
        <v>1176</v>
      </c>
      <c r="B287" s="1012" t="s">
        <v>283</v>
      </c>
      <c r="C287" s="1012" t="s">
        <v>1177</v>
      </c>
      <c r="D287" s="1012" t="s">
        <v>1178</v>
      </c>
      <c r="E287" s="1012" t="s">
        <v>1179</v>
      </c>
      <c r="F287" s="1013">
        <v>41285</v>
      </c>
      <c r="G287" s="1012" t="s">
        <v>283</v>
      </c>
      <c r="H287" s="1015"/>
      <c r="I287" s="1015"/>
      <c r="J287" s="1015"/>
      <c r="K287" s="1012" t="s">
        <v>283</v>
      </c>
      <c r="L287" s="1015"/>
      <c r="M287" s="1015">
        <v>-25000</v>
      </c>
      <c r="N287" s="1016"/>
      <c r="O287" s="1015"/>
      <c r="P287" s="1015"/>
      <c r="Q287" s="1015"/>
      <c r="R287" s="1015"/>
      <c r="S287" s="1016"/>
    </row>
    <row r="288" spans="1:19">
      <c r="A288" s="1012" t="s">
        <v>1180</v>
      </c>
      <c r="B288" s="1012" t="s">
        <v>1181</v>
      </c>
      <c r="C288" s="1012" t="s">
        <v>1182</v>
      </c>
      <c r="D288" s="1012" t="s">
        <v>1183</v>
      </c>
      <c r="E288" s="1012" t="s">
        <v>996</v>
      </c>
      <c r="F288" s="1013">
        <v>40109</v>
      </c>
      <c r="G288" s="1012" t="s">
        <v>921</v>
      </c>
      <c r="H288" s="1015">
        <v>6251000</v>
      </c>
      <c r="I288" s="1015">
        <v>0</v>
      </c>
      <c r="J288" s="1015">
        <v>7547479.5599999996</v>
      </c>
      <c r="K288" s="1012" t="s">
        <v>1194</v>
      </c>
      <c r="L288" s="1015"/>
      <c r="M288" s="1015"/>
      <c r="N288" s="1016"/>
      <c r="O288" s="1015"/>
      <c r="P288" s="1015"/>
      <c r="Q288" s="1015"/>
      <c r="R288" s="1015"/>
      <c r="S288" s="1016"/>
    </row>
    <row r="289" spans="1:19">
      <c r="A289" s="1012" t="s">
        <v>1180</v>
      </c>
      <c r="B289" s="1012" t="s">
        <v>283</v>
      </c>
      <c r="C289" s="1012" t="s">
        <v>1182</v>
      </c>
      <c r="D289" s="1012" t="s">
        <v>1183</v>
      </c>
      <c r="E289" s="1012" t="s">
        <v>996</v>
      </c>
      <c r="F289" s="1013">
        <v>40794</v>
      </c>
      <c r="G289" s="1012" t="s">
        <v>283</v>
      </c>
      <c r="H289" s="1015"/>
      <c r="I289" s="1015"/>
      <c r="J289" s="1015"/>
      <c r="K289" s="1012" t="s">
        <v>283</v>
      </c>
      <c r="L289" s="1015">
        <v>6251000</v>
      </c>
      <c r="M289" s="1015"/>
      <c r="N289" s="1016">
        <v>6251000</v>
      </c>
      <c r="O289" s="1015">
        <v>1</v>
      </c>
      <c r="P289" s="1015"/>
      <c r="Q289" s="1015"/>
      <c r="R289" s="1015">
        <v>313000</v>
      </c>
      <c r="S289" s="1016">
        <v>313000</v>
      </c>
    </row>
    <row r="290" spans="1:19">
      <c r="A290" s="1012" t="s">
        <v>1184</v>
      </c>
      <c r="B290" s="1012"/>
      <c r="C290" s="1012" t="s">
        <v>1185</v>
      </c>
      <c r="D290" s="1012" t="s">
        <v>1186</v>
      </c>
      <c r="E290" s="1012" t="s">
        <v>105</v>
      </c>
      <c r="F290" s="1013">
        <v>39822</v>
      </c>
      <c r="G290" s="1012" t="s">
        <v>284</v>
      </c>
      <c r="H290" s="1015">
        <v>16000000</v>
      </c>
      <c r="I290" s="1015">
        <v>0</v>
      </c>
      <c r="J290" s="1015">
        <v>19941788.940000001</v>
      </c>
      <c r="K290" s="1012" t="s">
        <v>897</v>
      </c>
      <c r="L290" s="1015"/>
      <c r="M290" s="1015"/>
      <c r="N290" s="1016"/>
      <c r="O290" s="1015"/>
      <c r="P290" s="1015"/>
      <c r="Q290" s="1015"/>
      <c r="R290" s="1015"/>
      <c r="S290" s="1016"/>
    </row>
    <row r="291" spans="1:19">
      <c r="A291" s="1012" t="s">
        <v>1184</v>
      </c>
      <c r="B291" s="1012" t="s">
        <v>283</v>
      </c>
      <c r="C291" s="1012" t="s">
        <v>1185</v>
      </c>
      <c r="D291" s="1012" t="s">
        <v>1186</v>
      </c>
      <c r="E291" s="1012" t="s">
        <v>105</v>
      </c>
      <c r="F291" s="1013">
        <v>41325</v>
      </c>
      <c r="G291" s="1012" t="s">
        <v>283</v>
      </c>
      <c r="H291" s="1015"/>
      <c r="I291" s="1015"/>
      <c r="J291" s="1015"/>
      <c r="K291" s="1012" t="s">
        <v>283</v>
      </c>
      <c r="L291" s="1015">
        <v>14525843.4</v>
      </c>
      <c r="M291" s="1015"/>
      <c r="N291" s="1016">
        <v>15534</v>
      </c>
      <c r="O291" s="1015">
        <v>935.1</v>
      </c>
      <c r="P291" s="1015">
        <v>-1008156.6</v>
      </c>
      <c r="Q291" s="1015"/>
      <c r="R291" s="1015"/>
      <c r="S291" s="1016"/>
    </row>
    <row r="292" spans="1:19">
      <c r="A292" s="1012" t="s">
        <v>1184</v>
      </c>
      <c r="B292" s="1012" t="s">
        <v>283</v>
      </c>
      <c r="C292" s="1012" t="s">
        <v>1185</v>
      </c>
      <c r="D292" s="1012" t="s">
        <v>1186</v>
      </c>
      <c r="E292" s="1012" t="s">
        <v>105</v>
      </c>
      <c r="F292" s="1013">
        <v>41326</v>
      </c>
      <c r="G292" s="1012" t="s">
        <v>283</v>
      </c>
      <c r="H292" s="1015"/>
      <c r="I292" s="1015"/>
      <c r="J292" s="1015"/>
      <c r="K292" s="1012" t="s">
        <v>283</v>
      </c>
      <c r="L292" s="1015">
        <v>435756.6</v>
      </c>
      <c r="M292" s="1015"/>
      <c r="N292" s="1016">
        <v>466</v>
      </c>
      <c r="O292" s="1015">
        <v>935.1</v>
      </c>
      <c r="P292" s="1015">
        <v>-30243.4</v>
      </c>
      <c r="Q292" s="1015"/>
      <c r="R292" s="1015"/>
      <c r="S292" s="1016"/>
    </row>
    <row r="293" spans="1:19">
      <c r="A293" s="1012" t="s">
        <v>1184</v>
      </c>
      <c r="B293" s="1012" t="s">
        <v>283</v>
      </c>
      <c r="C293" s="1012" t="s">
        <v>1185</v>
      </c>
      <c r="D293" s="1012" t="s">
        <v>1186</v>
      </c>
      <c r="E293" s="1012" t="s">
        <v>105</v>
      </c>
      <c r="F293" s="1013">
        <v>41359</v>
      </c>
      <c r="G293" s="1012" t="s">
        <v>283</v>
      </c>
      <c r="H293" s="1015"/>
      <c r="I293" s="1015"/>
      <c r="J293" s="1015"/>
      <c r="K293" s="1012" t="s">
        <v>283</v>
      </c>
      <c r="L293" s="1015"/>
      <c r="M293" s="1015">
        <v>-149616</v>
      </c>
      <c r="N293" s="1016"/>
      <c r="O293" s="1015"/>
      <c r="P293" s="1015"/>
      <c r="Q293" s="1015"/>
      <c r="R293" s="1015"/>
      <c r="S293" s="1016"/>
    </row>
    <row r="294" spans="1:19">
      <c r="A294" s="1012" t="s">
        <v>1184</v>
      </c>
      <c r="B294" s="1012" t="s">
        <v>283</v>
      </c>
      <c r="C294" s="1012" t="s">
        <v>1185</v>
      </c>
      <c r="D294" s="1012" t="s">
        <v>1186</v>
      </c>
      <c r="E294" s="1012" t="s">
        <v>105</v>
      </c>
      <c r="F294" s="1013">
        <v>41383</v>
      </c>
      <c r="G294" s="1012" t="s">
        <v>283</v>
      </c>
      <c r="H294" s="1015"/>
      <c r="I294" s="1015"/>
      <c r="J294" s="1015"/>
      <c r="K294" s="1012" t="s">
        <v>283</v>
      </c>
      <c r="L294" s="1015"/>
      <c r="M294" s="1015"/>
      <c r="N294" s="1016"/>
      <c r="O294" s="1015"/>
      <c r="P294" s="1015"/>
      <c r="Q294" s="1015"/>
      <c r="R294" s="1015">
        <v>1800000</v>
      </c>
      <c r="S294" s="1016">
        <v>357675</v>
      </c>
    </row>
    <row r="295" spans="1:19">
      <c r="A295" s="1012" t="s">
        <v>1187</v>
      </c>
      <c r="B295" s="1012"/>
      <c r="C295" s="1012" t="s">
        <v>1188</v>
      </c>
      <c r="D295" s="1012" t="s">
        <v>1189</v>
      </c>
      <c r="E295" s="1012" t="s">
        <v>105</v>
      </c>
      <c r="F295" s="1013">
        <v>39850</v>
      </c>
      <c r="G295" s="1012" t="s">
        <v>284</v>
      </c>
      <c r="H295" s="1015">
        <v>4000000</v>
      </c>
      <c r="I295" s="1015">
        <v>0</v>
      </c>
      <c r="J295" s="1015">
        <v>3994452</v>
      </c>
      <c r="K295" s="1012" t="s">
        <v>897</v>
      </c>
      <c r="L295" s="1015"/>
      <c r="M295" s="1015"/>
      <c r="N295" s="1016"/>
      <c r="O295" s="1015"/>
      <c r="P295" s="1015"/>
      <c r="Q295" s="1015"/>
      <c r="R295" s="1015"/>
      <c r="S295" s="1016"/>
    </row>
    <row r="296" spans="1:19">
      <c r="A296" s="1012" t="s">
        <v>1187</v>
      </c>
      <c r="B296" s="1012" t="s">
        <v>283</v>
      </c>
      <c r="C296" s="1012" t="s">
        <v>1188</v>
      </c>
      <c r="D296" s="1012" t="s">
        <v>1189</v>
      </c>
      <c r="E296" s="1012" t="s">
        <v>105</v>
      </c>
      <c r="F296" s="1013">
        <v>41243</v>
      </c>
      <c r="G296" s="1012" t="s">
        <v>283</v>
      </c>
      <c r="H296" s="1015"/>
      <c r="I296" s="1015"/>
      <c r="J296" s="1015"/>
      <c r="K296" s="1012" t="s">
        <v>283</v>
      </c>
      <c r="L296" s="1015">
        <v>3412000</v>
      </c>
      <c r="M296" s="1015"/>
      <c r="N296" s="1016">
        <v>4000</v>
      </c>
      <c r="O296" s="1015">
        <v>853</v>
      </c>
      <c r="P296" s="1015">
        <v>-588000</v>
      </c>
      <c r="Q296" s="1015"/>
      <c r="R296" s="1015"/>
      <c r="S296" s="1016"/>
    </row>
    <row r="297" spans="1:19">
      <c r="A297" s="1012" t="s">
        <v>1187</v>
      </c>
      <c r="B297" s="1012" t="s">
        <v>283</v>
      </c>
      <c r="C297" s="1012" t="s">
        <v>1188</v>
      </c>
      <c r="D297" s="1012" t="s">
        <v>1189</v>
      </c>
      <c r="E297" s="1012" t="s">
        <v>105</v>
      </c>
      <c r="F297" s="1013">
        <v>41285</v>
      </c>
      <c r="G297" s="1012" t="s">
        <v>283</v>
      </c>
      <c r="H297" s="1015"/>
      <c r="I297" s="1015"/>
      <c r="J297" s="1015"/>
      <c r="K297" s="1012" t="s">
        <v>283</v>
      </c>
      <c r="L297" s="1015"/>
      <c r="M297" s="1015">
        <v>-34120</v>
      </c>
      <c r="N297" s="1016"/>
      <c r="O297" s="1015"/>
      <c r="P297" s="1015"/>
      <c r="Q297" s="1015"/>
      <c r="R297" s="1015"/>
      <c r="S297" s="1016"/>
    </row>
    <row r="298" spans="1:19">
      <c r="A298" s="1012" t="s">
        <v>1187</v>
      </c>
      <c r="B298" s="1012" t="s">
        <v>283</v>
      </c>
      <c r="C298" s="1012" t="s">
        <v>1188</v>
      </c>
      <c r="D298" s="1012" t="s">
        <v>1189</v>
      </c>
      <c r="E298" s="1012" t="s">
        <v>105</v>
      </c>
      <c r="F298" s="1013">
        <v>41359</v>
      </c>
      <c r="G298" s="1012" t="s">
        <v>283</v>
      </c>
      <c r="H298" s="1015"/>
      <c r="I298" s="1015"/>
      <c r="J298" s="1015"/>
      <c r="K298" s="1012" t="s">
        <v>283</v>
      </c>
      <c r="L298" s="1015"/>
      <c r="M298" s="1015">
        <v>-15880</v>
      </c>
      <c r="N298" s="1016"/>
      <c r="O298" s="1015"/>
      <c r="P298" s="1015"/>
      <c r="Q298" s="1015"/>
      <c r="R298" s="1015"/>
      <c r="S298" s="1016"/>
    </row>
    <row r="299" spans="1:19">
      <c r="A299" s="1012" t="s">
        <v>1187</v>
      </c>
      <c r="B299" s="1012" t="s">
        <v>283</v>
      </c>
      <c r="C299" s="1012" t="s">
        <v>1188</v>
      </c>
      <c r="D299" s="1012" t="s">
        <v>1189</v>
      </c>
      <c r="E299" s="1012" t="s">
        <v>105</v>
      </c>
      <c r="F299" s="1013">
        <v>41436</v>
      </c>
      <c r="G299" s="1012" t="s">
        <v>283</v>
      </c>
      <c r="H299" s="1015"/>
      <c r="I299" s="1015"/>
      <c r="J299" s="1015"/>
      <c r="K299" s="1012" t="s">
        <v>283</v>
      </c>
      <c r="L299" s="1015"/>
      <c r="M299" s="1015"/>
      <c r="N299" s="1016"/>
      <c r="O299" s="1015"/>
      <c r="P299" s="1015"/>
      <c r="Q299" s="1015"/>
      <c r="R299" s="1015">
        <v>19132</v>
      </c>
      <c r="S299" s="1016">
        <v>86957</v>
      </c>
    </row>
    <row r="300" spans="1:19">
      <c r="A300" s="1012" t="s">
        <v>1190</v>
      </c>
      <c r="B300" s="1012" t="s">
        <v>858</v>
      </c>
      <c r="C300" s="1012" t="s">
        <v>1191</v>
      </c>
      <c r="D300" s="1012" t="s">
        <v>1060</v>
      </c>
      <c r="E300" s="1012" t="s">
        <v>965</v>
      </c>
      <c r="F300" s="1013">
        <v>39857</v>
      </c>
      <c r="G300" s="1012" t="s">
        <v>284</v>
      </c>
      <c r="H300" s="1015">
        <v>9201000</v>
      </c>
      <c r="I300" s="1015">
        <v>0</v>
      </c>
      <c r="J300" s="1015">
        <v>11388958.51</v>
      </c>
      <c r="K300" s="1012" t="s">
        <v>1194</v>
      </c>
      <c r="L300" s="1015"/>
      <c r="M300" s="1015"/>
      <c r="N300" s="1016"/>
      <c r="O300" s="1015"/>
      <c r="P300" s="1015"/>
      <c r="Q300" s="1015"/>
      <c r="R300" s="1015"/>
      <c r="S300" s="1016"/>
    </row>
    <row r="301" spans="1:19">
      <c r="A301" s="1012" t="s">
        <v>1190</v>
      </c>
      <c r="B301" s="1012" t="s">
        <v>283</v>
      </c>
      <c r="C301" s="1012" t="s">
        <v>1191</v>
      </c>
      <c r="D301" s="1012" t="s">
        <v>1060</v>
      </c>
      <c r="E301" s="1012" t="s">
        <v>965</v>
      </c>
      <c r="F301" s="1013">
        <v>41383</v>
      </c>
      <c r="G301" s="1012" t="s">
        <v>283</v>
      </c>
      <c r="H301" s="1015"/>
      <c r="I301" s="1015"/>
      <c r="J301" s="1015"/>
      <c r="K301" s="1012" t="s">
        <v>283</v>
      </c>
      <c r="L301" s="1015">
        <v>9201000</v>
      </c>
      <c r="M301" s="1015"/>
      <c r="N301" s="1016">
        <v>9201</v>
      </c>
      <c r="O301" s="1015">
        <v>1000</v>
      </c>
      <c r="P301" s="1015"/>
      <c r="Q301" s="1015"/>
      <c r="R301" s="1015">
        <v>213594.16</v>
      </c>
      <c r="S301" s="1016">
        <v>205379</v>
      </c>
    </row>
    <row r="302" spans="1:19">
      <c r="A302" s="1012" t="s">
        <v>27</v>
      </c>
      <c r="B302" s="1012" t="s">
        <v>1192</v>
      </c>
      <c r="C302" s="1012" t="s">
        <v>1193</v>
      </c>
      <c r="D302" s="1012" t="s">
        <v>286</v>
      </c>
      <c r="E302" s="1012" t="s">
        <v>56</v>
      </c>
      <c r="F302" s="1013">
        <v>39829</v>
      </c>
      <c r="G302" s="1012" t="s">
        <v>7</v>
      </c>
      <c r="H302" s="1015">
        <v>18980000</v>
      </c>
      <c r="I302" s="1015">
        <v>0</v>
      </c>
      <c r="J302" s="1015">
        <v>20511580.550000001</v>
      </c>
      <c r="K302" s="1012" t="s">
        <v>1194</v>
      </c>
      <c r="L302" s="1015"/>
      <c r="M302" s="1015"/>
      <c r="N302" s="1016"/>
      <c r="O302" s="1015"/>
      <c r="P302" s="1015"/>
      <c r="Q302" s="1015"/>
      <c r="R302" s="1015"/>
      <c r="S302" s="1016"/>
    </row>
    <row r="303" spans="1:19">
      <c r="A303" s="1012" t="s">
        <v>27</v>
      </c>
      <c r="B303" s="1012" t="s">
        <v>283</v>
      </c>
      <c r="C303" s="1012" t="s">
        <v>1193</v>
      </c>
      <c r="D303" s="1012" t="s">
        <v>286</v>
      </c>
      <c r="E303" s="1012" t="s">
        <v>56</v>
      </c>
      <c r="F303" s="1013">
        <v>40417</v>
      </c>
      <c r="G303" s="1012" t="s">
        <v>283</v>
      </c>
      <c r="H303" s="1015"/>
      <c r="I303" s="1015"/>
      <c r="J303" s="1015"/>
      <c r="K303" s="1012" t="s">
        <v>283</v>
      </c>
      <c r="L303" s="1015">
        <v>18980000</v>
      </c>
      <c r="M303" s="1015"/>
      <c r="N303" s="1016">
        <v>18980</v>
      </c>
      <c r="O303" s="1015">
        <v>1000</v>
      </c>
      <c r="P303" s="1015"/>
      <c r="Q303" s="1015"/>
      <c r="R303" s="1015"/>
      <c r="S303" s="1016"/>
    </row>
    <row r="304" spans="1:19">
      <c r="A304" s="1012" t="s">
        <v>1195</v>
      </c>
      <c r="B304" s="1012"/>
      <c r="C304" s="1012" t="s">
        <v>1196</v>
      </c>
      <c r="D304" s="1012" t="s">
        <v>1197</v>
      </c>
      <c r="E304" s="1012" t="s">
        <v>188</v>
      </c>
      <c r="F304" s="1013">
        <v>39773</v>
      </c>
      <c r="G304" s="1012" t="s">
        <v>284</v>
      </c>
      <c r="H304" s="1015">
        <v>38970000</v>
      </c>
      <c r="I304" s="1015">
        <v>0</v>
      </c>
      <c r="J304" s="1015">
        <v>17678900</v>
      </c>
      <c r="K304" s="1012" t="s">
        <v>897</v>
      </c>
      <c r="L304" s="1015"/>
      <c r="M304" s="1015"/>
      <c r="N304" s="1016"/>
      <c r="O304" s="1015"/>
      <c r="P304" s="1015"/>
      <c r="Q304" s="1015"/>
      <c r="R304" s="1015"/>
      <c r="S304" s="1016"/>
    </row>
    <row r="305" spans="1:19">
      <c r="A305" s="1012" t="s">
        <v>1195</v>
      </c>
      <c r="B305" s="1012" t="s">
        <v>283</v>
      </c>
      <c r="C305" s="1012" t="s">
        <v>1196</v>
      </c>
      <c r="D305" s="1012" t="s">
        <v>1197</v>
      </c>
      <c r="E305" s="1012" t="s">
        <v>188</v>
      </c>
      <c r="F305" s="1013">
        <v>40724</v>
      </c>
      <c r="G305" s="1012" t="s">
        <v>283</v>
      </c>
      <c r="H305" s="1015"/>
      <c r="I305" s="1015"/>
      <c r="J305" s="1015"/>
      <c r="K305" s="1012" t="s">
        <v>283</v>
      </c>
      <c r="L305" s="1015">
        <v>16250000</v>
      </c>
      <c r="M305" s="1015"/>
      <c r="N305" s="1016">
        <v>38970</v>
      </c>
      <c r="O305" s="1015">
        <v>416.98742600000003</v>
      </c>
      <c r="P305" s="1015">
        <v>-22720000</v>
      </c>
      <c r="Q305" s="1015"/>
      <c r="R305" s="1015"/>
      <c r="S305" s="1016"/>
    </row>
    <row r="306" spans="1:19">
      <c r="A306" s="1012" t="s">
        <v>1198</v>
      </c>
      <c r="B306" s="1012" t="s">
        <v>858</v>
      </c>
      <c r="C306" s="1012" t="s">
        <v>1199</v>
      </c>
      <c r="D306" s="1012" t="s">
        <v>881</v>
      </c>
      <c r="E306" s="1012" t="s">
        <v>6</v>
      </c>
      <c r="F306" s="1013">
        <v>39787</v>
      </c>
      <c r="G306" s="1012" t="s">
        <v>284</v>
      </c>
      <c r="H306" s="1015">
        <v>258000000</v>
      </c>
      <c r="I306" s="1015">
        <v>0</v>
      </c>
      <c r="J306" s="1015">
        <v>329874444.95999998</v>
      </c>
      <c r="K306" s="1012" t="s">
        <v>1194</v>
      </c>
      <c r="L306" s="1015"/>
      <c r="M306" s="1015"/>
      <c r="N306" s="1016"/>
      <c r="O306" s="1015"/>
      <c r="P306" s="1015"/>
      <c r="Q306" s="1015"/>
      <c r="R306" s="1015"/>
      <c r="S306" s="1016"/>
    </row>
    <row r="307" spans="1:19">
      <c r="A307" s="1012" t="s">
        <v>1198</v>
      </c>
      <c r="B307" s="1012" t="s">
        <v>283</v>
      </c>
      <c r="C307" s="1012" t="s">
        <v>1199</v>
      </c>
      <c r="D307" s="1012" t="s">
        <v>881</v>
      </c>
      <c r="E307" s="1012" t="s">
        <v>6</v>
      </c>
      <c r="F307" s="1013">
        <v>41353</v>
      </c>
      <c r="G307" s="1012" t="s">
        <v>283</v>
      </c>
      <c r="H307" s="1015"/>
      <c r="I307" s="1015"/>
      <c r="J307" s="1015"/>
      <c r="K307" s="1012" t="s">
        <v>283</v>
      </c>
      <c r="L307" s="1015">
        <v>129000000</v>
      </c>
      <c r="M307" s="1015"/>
      <c r="N307" s="1016">
        <v>129000</v>
      </c>
      <c r="O307" s="1015">
        <v>1000</v>
      </c>
      <c r="P307" s="1015"/>
      <c r="Q307" s="1015"/>
      <c r="R307" s="1015"/>
      <c r="S307" s="1016"/>
    </row>
    <row r="308" spans="1:19">
      <c r="A308" s="1012" t="s">
        <v>1198</v>
      </c>
      <c r="B308" s="1012" t="s">
        <v>283</v>
      </c>
      <c r="C308" s="1012" t="s">
        <v>1199</v>
      </c>
      <c r="D308" s="1012" t="s">
        <v>881</v>
      </c>
      <c r="E308" s="1012" t="s">
        <v>6</v>
      </c>
      <c r="F308" s="1013">
        <v>41547</v>
      </c>
      <c r="G308" s="1012" t="s">
        <v>283</v>
      </c>
      <c r="H308" s="1015"/>
      <c r="I308" s="1015"/>
      <c r="J308" s="1015"/>
      <c r="K308" s="1012" t="s">
        <v>283</v>
      </c>
      <c r="L308" s="1015">
        <v>129000000</v>
      </c>
      <c r="M308" s="1015"/>
      <c r="N308" s="1016">
        <v>129000</v>
      </c>
      <c r="O308" s="1015">
        <v>1000</v>
      </c>
      <c r="P308" s="1015"/>
      <c r="Q308" s="1015"/>
      <c r="R308" s="1015"/>
      <c r="S308" s="1016"/>
    </row>
    <row r="309" spans="1:19">
      <c r="A309" s="1012" t="s">
        <v>1198</v>
      </c>
      <c r="B309" s="1012" t="s">
        <v>283</v>
      </c>
      <c r="C309" s="1012" t="s">
        <v>1199</v>
      </c>
      <c r="D309" s="1012" t="s">
        <v>881</v>
      </c>
      <c r="E309" s="1012" t="s">
        <v>6</v>
      </c>
      <c r="F309" s="1013">
        <v>41617</v>
      </c>
      <c r="G309" s="1012" t="s">
        <v>283</v>
      </c>
      <c r="H309" s="1015"/>
      <c r="I309" s="1015"/>
      <c r="J309" s="1015"/>
      <c r="K309" s="1012" t="s">
        <v>283</v>
      </c>
      <c r="L309" s="1015"/>
      <c r="M309" s="1015"/>
      <c r="N309" s="1016"/>
      <c r="O309" s="1015"/>
      <c r="P309" s="1015"/>
      <c r="Q309" s="1015"/>
      <c r="R309" s="1015">
        <v>13107778.300000001</v>
      </c>
      <c r="S309" s="1016">
        <v>1846374</v>
      </c>
    </row>
    <row r="310" spans="1:19">
      <c r="A310" s="1012" t="s">
        <v>1200</v>
      </c>
      <c r="B310" s="1012" t="s">
        <v>879</v>
      </c>
      <c r="C310" s="1012" t="s">
        <v>1201</v>
      </c>
      <c r="D310" s="1012" t="s">
        <v>1202</v>
      </c>
      <c r="E310" s="1012" t="s">
        <v>56</v>
      </c>
      <c r="F310" s="1013">
        <v>39871</v>
      </c>
      <c r="G310" s="1012" t="s">
        <v>285</v>
      </c>
      <c r="H310" s="1015">
        <v>3000000</v>
      </c>
      <c r="I310" s="1015">
        <v>0</v>
      </c>
      <c r="J310" s="1015">
        <v>7448071.4699999997</v>
      </c>
      <c r="K310" s="1012" t="s">
        <v>1194</v>
      </c>
      <c r="L310" s="1015"/>
      <c r="M310" s="1015"/>
      <c r="N310" s="1016"/>
      <c r="O310" s="1015"/>
      <c r="P310" s="1015"/>
      <c r="Q310" s="1015"/>
      <c r="R310" s="1015"/>
      <c r="S310" s="1016"/>
    </row>
    <row r="311" spans="1:19">
      <c r="A311" s="1012" t="s">
        <v>1200</v>
      </c>
      <c r="B311" s="1012" t="s">
        <v>283</v>
      </c>
      <c r="C311" s="1012" t="s">
        <v>1201</v>
      </c>
      <c r="D311" s="1012" t="s">
        <v>1202</v>
      </c>
      <c r="E311" s="1012" t="s">
        <v>56</v>
      </c>
      <c r="F311" s="1013">
        <v>40169</v>
      </c>
      <c r="G311" s="1012" t="s">
        <v>283</v>
      </c>
      <c r="H311" s="1015">
        <v>3500000</v>
      </c>
      <c r="I311" s="1015"/>
      <c r="J311" s="1015"/>
      <c r="K311" s="1012" t="s">
        <v>283</v>
      </c>
      <c r="L311" s="1015"/>
      <c r="M311" s="1015"/>
      <c r="N311" s="1016"/>
      <c r="O311" s="1015"/>
      <c r="P311" s="1015"/>
      <c r="Q311" s="1015"/>
      <c r="R311" s="1015"/>
      <c r="S311" s="1016"/>
    </row>
    <row r="312" spans="1:19">
      <c r="A312" s="1012" t="s">
        <v>1200</v>
      </c>
      <c r="B312" s="1012" t="s">
        <v>283</v>
      </c>
      <c r="C312" s="1012" t="s">
        <v>1201</v>
      </c>
      <c r="D312" s="1012" t="s">
        <v>1202</v>
      </c>
      <c r="E312" s="1012" t="s">
        <v>56</v>
      </c>
      <c r="F312" s="1013">
        <v>40745</v>
      </c>
      <c r="G312" s="1012" t="s">
        <v>283</v>
      </c>
      <c r="H312" s="1015"/>
      <c r="I312" s="1015"/>
      <c r="J312" s="1015"/>
      <c r="K312" s="1012" t="s">
        <v>283</v>
      </c>
      <c r="L312" s="1015">
        <v>6500000</v>
      </c>
      <c r="M312" s="1015"/>
      <c r="N312" s="1016">
        <v>6500</v>
      </c>
      <c r="O312" s="1015">
        <v>1000</v>
      </c>
      <c r="P312" s="1015"/>
      <c r="Q312" s="1015"/>
      <c r="R312" s="1015">
        <v>263000</v>
      </c>
      <c r="S312" s="1016">
        <v>263</v>
      </c>
    </row>
    <row r="313" spans="1:19">
      <c r="A313" s="1012" t="s">
        <v>1203</v>
      </c>
      <c r="B313" s="1012" t="s">
        <v>1204</v>
      </c>
      <c r="C313" s="1012" t="s">
        <v>1205</v>
      </c>
      <c r="D313" s="1012" t="s">
        <v>1206</v>
      </c>
      <c r="E313" s="1012" t="s">
        <v>89</v>
      </c>
      <c r="F313" s="1013">
        <v>39962</v>
      </c>
      <c r="G313" s="1012" t="s">
        <v>285</v>
      </c>
      <c r="H313" s="1015">
        <v>4114000</v>
      </c>
      <c r="I313" s="1015">
        <v>0</v>
      </c>
      <c r="J313" s="1015">
        <v>271579.53000000003</v>
      </c>
      <c r="K313" s="1012" t="s">
        <v>1097</v>
      </c>
      <c r="L313" s="1015"/>
      <c r="M313" s="1015"/>
      <c r="N313" s="1016"/>
      <c r="O313" s="1015"/>
      <c r="P313" s="1015"/>
      <c r="Q313" s="1015"/>
      <c r="R313" s="1015"/>
      <c r="S313" s="1016"/>
    </row>
    <row r="314" spans="1:19">
      <c r="A314" s="1012" t="s">
        <v>1203</v>
      </c>
      <c r="B314" s="1012" t="s">
        <v>283</v>
      </c>
      <c r="C314" s="1012" t="s">
        <v>1205</v>
      </c>
      <c r="D314" s="1012" t="s">
        <v>1206</v>
      </c>
      <c r="E314" s="1012" t="s">
        <v>89</v>
      </c>
      <c r="F314" s="1013">
        <v>40830</v>
      </c>
      <c r="G314" s="1012" t="s">
        <v>283</v>
      </c>
      <c r="H314" s="1015"/>
      <c r="I314" s="1015"/>
      <c r="J314" s="1015"/>
      <c r="K314" s="1012" t="s">
        <v>283</v>
      </c>
      <c r="L314" s="1015"/>
      <c r="M314" s="1015"/>
      <c r="N314" s="1016"/>
      <c r="O314" s="1015"/>
      <c r="P314" s="1015">
        <v>-4114000</v>
      </c>
      <c r="Q314" s="1015"/>
      <c r="R314" s="1015"/>
      <c r="S314" s="1016"/>
    </row>
    <row r="315" spans="1:19">
      <c r="A315" s="1012" t="s">
        <v>1207</v>
      </c>
      <c r="B315" s="1012" t="s">
        <v>1208</v>
      </c>
      <c r="C315" s="1012" t="s">
        <v>1209</v>
      </c>
      <c r="D315" s="1012" t="s">
        <v>1210</v>
      </c>
      <c r="E315" s="1012" t="s">
        <v>19</v>
      </c>
      <c r="F315" s="1013">
        <v>39864</v>
      </c>
      <c r="G315" s="1012" t="s">
        <v>285</v>
      </c>
      <c r="H315" s="1015">
        <v>2644000</v>
      </c>
      <c r="I315" s="1015">
        <v>0</v>
      </c>
      <c r="J315" s="1015">
        <v>4982141.8600000003</v>
      </c>
      <c r="K315" s="1012" t="s">
        <v>897</v>
      </c>
      <c r="L315" s="1015"/>
      <c r="M315" s="1015"/>
      <c r="N315" s="1016"/>
      <c r="O315" s="1015"/>
      <c r="P315" s="1015"/>
      <c r="Q315" s="1015"/>
      <c r="R315" s="1015"/>
      <c r="S315" s="1016"/>
    </row>
    <row r="316" spans="1:19">
      <c r="A316" s="1012" t="s">
        <v>1207</v>
      </c>
      <c r="B316" s="1012" t="s">
        <v>283</v>
      </c>
      <c r="C316" s="1012" t="s">
        <v>1209</v>
      </c>
      <c r="D316" s="1012" t="s">
        <v>1210</v>
      </c>
      <c r="E316" s="1012" t="s">
        <v>19</v>
      </c>
      <c r="F316" s="1013">
        <v>40176</v>
      </c>
      <c r="G316" s="1012" t="s">
        <v>283</v>
      </c>
      <c r="H316" s="1015">
        <v>1753000</v>
      </c>
      <c r="I316" s="1015"/>
      <c r="J316" s="1015"/>
      <c r="K316" s="1012" t="s">
        <v>283</v>
      </c>
      <c r="L316" s="1015"/>
      <c r="M316" s="1015"/>
      <c r="N316" s="1016"/>
      <c r="O316" s="1015"/>
      <c r="P316" s="1015"/>
      <c r="Q316" s="1015"/>
      <c r="R316" s="1015"/>
      <c r="S316" s="1016"/>
    </row>
    <row r="317" spans="1:19">
      <c r="A317" s="1012" t="s">
        <v>1207</v>
      </c>
      <c r="B317" s="1012" t="s">
        <v>283</v>
      </c>
      <c r="C317" s="1012" t="s">
        <v>1209</v>
      </c>
      <c r="D317" s="1012" t="s">
        <v>1210</v>
      </c>
      <c r="E317" s="1012" t="s">
        <v>19</v>
      </c>
      <c r="F317" s="1013">
        <v>41241</v>
      </c>
      <c r="G317" s="1012" t="s">
        <v>283</v>
      </c>
      <c r="H317" s="1015"/>
      <c r="I317" s="1015"/>
      <c r="J317" s="1015"/>
      <c r="K317" s="1012" t="s">
        <v>283</v>
      </c>
      <c r="L317" s="1015">
        <v>1268825.6000000001</v>
      </c>
      <c r="M317" s="1015"/>
      <c r="N317" s="1016">
        <v>1360</v>
      </c>
      <c r="O317" s="1015">
        <v>932.96</v>
      </c>
      <c r="P317" s="1015">
        <v>-91174.399999999994</v>
      </c>
      <c r="Q317" s="1015"/>
      <c r="R317" s="1015"/>
      <c r="S317" s="1016"/>
    </row>
    <row r="318" spans="1:19">
      <c r="A318" s="1012" t="s">
        <v>1207</v>
      </c>
      <c r="B318" s="1012" t="s">
        <v>283</v>
      </c>
      <c r="C318" s="1012" t="s">
        <v>1209</v>
      </c>
      <c r="D318" s="1012" t="s">
        <v>1210</v>
      </c>
      <c r="E318" s="1012" t="s">
        <v>19</v>
      </c>
      <c r="F318" s="1013">
        <v>41242</v>
      </c>
      <c r="G318" s="1012" t="s">
        <v>283</v>
      </c>
      <c r="H318" s="1015"/>
      <c r="I318" s="1015"/>
      <c r="J318" s="1015"/>
      <c r="K318" s="1012" t="s">
        <v>283</v>
      </c>
      <c r="L318" s="1015">
        <v>2831259.86</v>
      </c>
      <c r="M318" s="1015"/>
      <c r="N318" s="1016">
        <v>3037</v>
      </c>
      <c r="O318" s="1015">
        <v>932.25546899999995</v>
      </c>
      <c r="P318" s="1015">
        <v>-205740.14</v>
      </c>
      <c r="Q318" s="1015"/>
      <c r="R318" s="1015">
        <v>115861.34</v>
      </c>
      <c r="S318" s="1016">
        <v>132</v>
      </c>
    </row>
    <row r="319" spans="1:19">
      <c r="A319" s="1012" t="s">
        <v>1207</v>
      </c>
      <c r="B319" s="1012" t="s">
        <v>283</v>
      </c>
      <c r="C319" s="1012" t="s">
        <v>1209</v>
      </c>
      <c r="D319" s="1012" t="s">
        <v>1210</v>
      </c>
      <c r="E319" s="1012" t="s">
        <v>19</v>
      </c>
      <c r="F319" s="1013">
        <v>41285</v>
      </c>
      <c r="G319" s="1012" t="s">
        <v>283</v>
      </c>
      <c r="H319" s="1015"/>
      <c r="I319" s="1015"/>
      <c r="J319" s="1015"/>
      <c r="K319" s="1012" t="s">
        <v>283</v>
      </c>
      <c r="L319" s="1015"/>
      <c r="M319" s="1015">
        <v>-32969.919999999998</v>
      </c>
      <c r="N319" s="1016"/>
      <c r="O319" s="1015"/>
      <c r="P319" s="1015"/>
      <c r="Q319" s="1015"/>
      <c r="R319" s="1015"/>
      <c r="S319" s="1016"/>
    </row>
    <row r="320" spans="1:19">
      <c r="A320" s="1012" t="s">
        <v>1207</v>
      </c>
      <c r="B320" s="1012" t="s">
        <v>283</v>
      </c>
      <c r="C320" s="1012" t="s">
        <v>1209</v>
      </c>
      <c r="D320" s="1012" t="s">
        <v>1210</v>
      </c>
      <c r="E320" s="1012" t="s">
        <v>19</v>
      </c>
      <c r="F320" s="1013">
        <v>41359</v>
      </c>
      <c r="G320" s="1012" t="s">
        <v>283</v>
      </c>
      <c r="H320" s="1015"/>
      <c r="I320" s="1015"/>
      <c r="J320" s="1015"/>
      <c r="K320" s="1012" t="s">
        <v>283</v>
      </c>
      <c r="L320" s="1015"/>
      <c r="M320" s="1015">
        <v>-363.42</v>
      </c>
      <c r="N320" s="1016"/>
      <c r="O320" s="1015"/>
      <c r="P320" s="1015"/>
      <c r="Q320" s="1015"/>
      <c r="R320" s="1015"/>
      <c r="S320" s="1016"/>
    </row>
    <row r="321" spans="1:19">
      <c r="A321" s="1012" t="s">
        <v>1211</v>
      </c>
      <c r="B321" s="1012" t="s">
        <v>904</v>
      </c>
      <c r="C321" s="1012" t="s">
        <v>1212</v>
      </c>
      <c r="D321" s="1012" t="s">
        <v>1213</v>
      </c>
      <c r="E321" s="1012" t="s">
        <v>15</v>
      </c>
      <c r="F321" s="1013">
        <v>39899</v>
      </c>
      <c r="G321" s="1012" t="s">
        <v>285</v>
      </c>
      <c r="H321" s="1015">
        <v>24300000</v>
      </c>
      <c r="I321" s="1015">
        <v>0</v>
      </c>
      <c r="J321" s="1015">
        <v>27432357.949999999</v>
      </c>
      <c r="K321" s="1012" t="s">
        <v>897</v>
      </c>
      <c r="L321" s="1015"/>
      <c r="M321" s="1015"/>
      <c r="N321" s="1016"/>
      <c r="O321" s="1015"/>
      <c r="P321" s="1015"/>
      <c r="Q321" s="1015"/>
      <c r="R321" s="1015"/>
      <c r="S321" s="1016"/>
    </row>
    <row r="322" spans="1:19">
      <c r="A322" s="1012" t="s">
        <v>1211</v>
      </c>
      <c r="B322" s="1012" t="s">
        <v>283</v>
      </c>
      <c r="C322" s="1012" t="s">
        <v>1212</v>
      </c>
      <c r="D322" s="1012" t="s">
        <v>1213</v>
      </c>
      <c r="E322" s="1012" t="s">
        <v>15</v>
      </c>
      <c r="F322" s="1013">
        <v>41128</v>
      </c>
      <c r="G322" s="1012" t="s">
        <v>283</v>
      </c>
      <c r="H322" s="1015"/>
      <c r="I322" s="1015"/>
      <c r="J322" s="1015"/>
      <c r="K322" s="1012" t="s">
        <v>283</v>
      </c>
      <c r="L322" s="1015"/>
      <c r="M322" s="1015"/>
      <c r="N322" s="1016"/>
      <c r="O322" s="1015"/>
      <c r="P322" s="1015"/>
      <c r="Q322" s="1015"/>
      <c r="R322" s="1015">
        <v>287213.84999999998</v>
      </c>
      <c r="S322" s="1016">
        <v>315</v>
      </c>
    </row>
    <row r="323" spans="1:19">
      <c r="A323" s="1012" t="s">
        <v>1211</v>
      </c>
      <c r="B323" s="1012" t="s">
        <v>283</v>
      </c>
      <c r="C323" s="1012" t="s">
        <v>1212</v>
      </c>
      <c r="D323" s="1012" t="s">
        <v>1213</v>
      </c>
      <c r="E323" s="1012" t="s">
        <v>15</v>
      </c>
      <c r="F323" s="1013">
        <v>41130</v>
      </c>
      <c r="G323" s="1012" t="s">
        <v>283</v>
      </c>
      <c r="H323" s="1015"/>
      <c r="I323" s="1015"/>
      <c r="J323" s="1015"/>
      <c r="K323" s="1012" t="s">
        <v>283</v>
      </c>
      <c r="L323" s="1015">
        <v>923304</v>
      </c>
      <c r="M323" s="1015"/>
      <c r="N323" s="1016">
        <v>1020</v>
      </c>
      <c r="O323" s="1015">
        <v>905.2</v>
      </c>
      <c r="P323" s="1015">
        <v>-96696</v>
      </c>
      <c r="Q323" s="1015"/>
      <c r="R323" s="1015">
        <v>689313.24</v>
      </c>
      <c r="S323" s="1016">
        <v>756</v>
      </c>
    </row>
    <row r="324" spans="1:19">
      <c r="A324" s="1012" t="s">
        <v>1211</v>
      </c>
      <c r="B324" s="1012" t="s">
        <v>283</v>
      </c>
      <c r="C324" s="1012" t="s">
        <v>1212</v>
      </c>
      <c r="D324" s="1012" t="s">
        <v>1213</v>
      </c>
      <c r="E324" s="1012" t="s">
        <v>15</v>
      </c>
      <c r="F324" s="1013">
        <v>41131</v>
      </c>
      <c r="G324" s="1012" t="s">
        <v>283</v>
      </c>
      <c r="H324" s="1015"/>
      <c r="I324" s="1015"/>
      <c r="J324" s="1015"/>
      <c r="K324" s="1012" t="s">
        <v>283</v>
      </c>
      <c r="L324" s="1015">
        <v>21073056</v>
      </c>
      <c r="M324" s="1015"/>
      <c r="N324" s="1016">
        <v>23280</v>
      </c>
      <c r="O324" s="1015">
        <v>905.2</v>
      </c>
      <c r="P324" s="1015">
        <v>-2206944</v>
      </c>
      <c r="Q324" s="1015"/>
      <c r="R324" s="1015">
        <v>131297.76</v>
      </c>
      <c r="S324" s="1016">
        <v>144</v>
      </c>
    </row>
    <row r="325" spans="1:19">
      <c r="A325" s="1012" t="s">
        <v>1211</v>
      </c>
      <c r="B325" s="1012" t="s">
        <v>283</v>
      </c>
      <c r="C325" s="1012" t="s">
        <v>1212</v>
      </c>
      <c r="D325" s="1012" t="s">
        <v>1213</v>
      </c>
      <c r="E325" s="1012" t="s">
        <v>15</v>
      </c>
      <c r="F325" s="1013">
        <v>41163</v>
      </c>
      <c r="G325" s="1012" t="s">
        <v>283</v>
      </c>
      <c r="H325" s="1015"/>
      <c r="I325" s="1015"/>
      <c r="J325" s="1015"/>
      <c r="K325" s="1012" t="s">
        <v>283</v>
      </c>
      <c r="L325" s="1015"/>
      <c r="M325" s="1015">
        <v>-219963.6</v>
      </c>
      <c r="N325" s="1016"/>
      <c r="O325" s="1015"/>
      <c r="P325" s="1015"/>
      <c r="Q325" s="1015"/>
      <c r="R325" s="1015"/>
      <c r="S325" s="1016"/>
    </row>
    <row r="326" spans="1:19">
      <c r="A326" s="1012" t="s">
        <v>1214</v>
      </c>
      <c r="B326" s="1012" t="s">
        <v>3025</v>
      </c>
      <c r="C326" s="1012" t="s">
        <v>1215</v>
      </c>
      <c r="D326" s="1012" t="s">
        <v>1216</v>
      </c>
      <c r="E326" s="1012" t="s">
        <v>965</v>
      </c>
      <c r="F326" s="1013">
        <v>39805</v>
      </c>
      <c r="G326" s="1012" t="s">
        <v>284</v>
      </c>
      <c r="H326" s="1015">
        <v>11560000</v>
      </c>
      <c r="I326" s="1015">
        <v>0</v>
      </c>
      <c r="J326" s="1015">
        <v>1396988.89</v>
      </c>
      <c r="K326" s="1012" t="s">
        <v>2928</v>
      </c>
      <c r="L326" s="1015"/>
      <c r="M326" s="1015"/>
      <c r="N326" s="1016"/>
      <c r="O326" s="1015"/>
      <c r="P326" s="1015"/>
      <c r="Q326" s="1015"/>
      <c r="R326" s="1015"/>
      <c r="S326" s="1016"/>
    </row>
    <row r="327" spans="1:19">
      <c r="A327" s="1012" t="s">
        <v>1214</v>
      </c>
      <c r="B327" s="1012" t="s">
        <v>283</v>
      </c>
      <c r="C327" s="1012" t="s">
        <v>1215</v>
      </c>
      <c r="D327" s="1012" t="s">
        <v>1216</v>
      </c>
      <c r="E327" s="1012" t="s">
        <v>965</v>
      </c>
      <c r="F327" s="1013">
        <v>42916</v>
      </c>
      <c r="G327" s="1012" t="s">
        <v>283</v>
      </c>
      <c r="H327" s="1015"/>
      <c r="I327" s="1015"/>
      <c r="J327" s="1015"/>
      <c r="K327" s="1012" t="s">
        <v>283</v>
      </c>
      <c r="L327" s="1015"/>
      <c r="M327" s="1015"/>
      <c r="N327" s="1016"/>
      <c r="O327" s="1015"/>
      <c r="P327" s="1015">
        <v>-11560000</v>
      </c>
      <c r="Q327" s="1015"/>
      <c r="R327" s="1015"/>
      <c r="S327" s="1016"/>
    </row>
    <row r="328" spans="1:19">
      <c r="A328" s="1012" t="s">
        <v>1214</v>
      </c>
      <c r="B328" s="1012" t="s">
        <v>283</v>
      </c>
      <c r="C328" s="1012" t="s">
        <v>1215</v>
      </c>
      <c r="D328" s="1012" t="s">
        <v>1216</v>
      </c>
      <c r="E328" s="1012" t="s">
        <v>965</v>
      </c>
      <c r="F328" s="1013">
        <v>43034</v>
      </c>
      <c r="G328" s="1012" t="s">
        <v>283</v>
      </c>
      <c r="H328" s="1015"/>
      <c r="I328" s="1015"/>
      <c r="J328" s="1015"/>
      <c r="K328" s="1012" t="s">
        <v>283</v>
      </c>
      <c r="L328" s="1015"/>
      <c r="M328" s="1015"/>
      <c r="N328" s="1016"/>
      <c r="O328" s="1015"/>
      <c r="P328" s="1015"/>
      <c r="Q328" s="1015">
        <v>880000</v>
      </c>
      <c r="R328" s="1015"/>
      <c r="S328" s="1016"/>
    </row>
    <row r="329" spans="1:19">
      <c r="A329" s="1012" t="s">
        <v>1217</v>
      </c>
      <c r="B329" s="1012" t="s">
        <v>923</v>
      </c>
      <c r="C329" s="1012" t="s">
        <v>1218</v>
      </c>
      <c r="D329" s="1012" t="s">
        <v>1219</v>
      </c>
      <c r="E329" s="1012" t="s">
        <v>60</v>
      </c>
      <c r="F329" s="1013">
        <v>39850</v>
      </c>
      <c r="G329" s="1012" t="s">
        <v>285</v>
      </c>
      <c r="H329" s="1015">
        <v>3564000</v>
      </c>
      <c r="I329" s="1015">
        <v>0</v>
      </c>
      <c r="J329" s="1015">
        <v>4672098.5</v>
      </c>
      <c r="K329" s="1012" t="s">
        <v>1194</v>
      </c>
      <c r="L329" s="1015"/>
      <c r="M329" s="1015"/>
      <c r="N329" s="1016"/>
      <c r="O329" s="1015"/>
      <c r="P329" s="1015"/>
      <c r="Q329" s="1015"/>
      <c r="R329" s="1015"/>
      <c r="S329" s="1016"/>
    </row>
    <row r="330" spans="1:19">
      <c r="A330" s="1012" t="s">
        <v>1217</v>
      </c>
      <c r="B330" s="1012" t="s">
        <v>283</v>
      </c>
      <c r="C330" s="1012" t="s">
        <v>1218</v>
      </c>
      <c r="D330" s="1012" t="s">
        <v>1219</v>
      </c>
      <c r="E330" s="1012" t="s">
        <v>60</v>
      </c>
      <c r="F330" s="1013">
        <v>41598</v>
      </c>
      <c r="G330" s="1012" t="s">
        <v>283</v>
      </c>
      <c r="H330" s="1015"/>
      <c r="I330" s="1015"/>
      <c r="J330" s="1015"/>
      <c r="K330" s="1012" t="s">
        <v>283</v>
      </c>
      <c r="L330" s="1015">
        <v>3564000</v>
      </c>
      <c r="M330" s="1015"/>
      <c r="N330" s="1016">
        <v>3564</v>
      </c>
      <c r="O330" s="1015">
        <v>1000</v>
      </c>
      <c r="P330" s="1015"/>
      <c r="Q330" s="1015"/>
      <c r="R330" s="1015">
        <v>178000</v>
      </c>
      <c r="S330" s="1016">
        <v>178</v>
      </c>
    </row>
    <row r="331" spans="1:19">
      <c r="A331" s="1012" t="s">
        <v>1220</v>
      </c>
      <c r="B331" s="1012" t="s">
        <v>1011</v>
      </c>
      <c r="C331" s="1012" t="s">
        <v>1221</v>
      </c>
      <c r="D331" s="1012" t="s">
        <v>1222</v>
      </c>
      <c r="E331" s="1012" t="s">
        <v>83</v>
      </c>
      <c r="F331" s="1013">
        <v>39822</v>
      </c>
      <c r="G331" s="1012" t="s">
        <v>284</v>
      </c>
      <c r="H331" s="1015">
        <v>10000000</v>
      </c>
      <c r="I331" s="1015">
        <v>0</v>
      </c>
      <c r="J331" s="1015">
        <v>11586666.67</v>
      </c>
      <c r="K331" s="1012" t="s">
        <v>1194</v>
      </c>
      <c r="L331" s="1015"/>
      <c r="M331" s="1015"/>
      <c r="N331" s="1016"/>
      <c r="O331" s="1015"/>
      <c r="P331" s="1015"/>
      <c r="Q331" s="1015"/>
      <c r="R331" s="1015"/>
      <c r="S331" s="1016"/>
    </row>
    <row r="332" spans="1:19">
      <c r="A332" s="1012" t="s">
        <v>1220</v>
      </c>
      <c r="B332" s="1012" t="s">
        <v>283</v>
      </c>
      <c r="C332" s="1012" t="s">
        <v>1221</v>
      </c>
      <c r="D332" s="1012" t="s">
        <v>1222</v>
      </c>
      <c r="E332" s="1012" t="s">
        <v>83</v>
      </c>
      <c r="F332" s="1013">
        <v>40801</v>
      </c>
      <c r="G332" s="1012" t="s">
        <v>283</v>
      </c>
      <c r="H332" s="1015"/>
      <c r="I332" s="1015"/>
      <c r="J332" s="1015"/>
      <c r="K332" s="1012" t="s">
        <v>283</v>
      </c>
      <c r="L332" s="1015">
        <v>10000000</v>
      </c>
      <c r="M332" s="1015"/>
      <c r="N332" s="1016">
        <v>10000</v>
      </c>
      <c r="O332" s="1015">
        <v>1000</v>
      </c>
      <c r="P332" s="1015"/>
      <c r="Q332" s="1015"/>
      <c r="R332" s="1015"/>
      <c r="S332" s="1016"/>
    </row>
    <row r="333" spans="1:19">
      <c r="A333" s="1012" t="s">
        <v>1220</v>
      </c>
      <c r="B333" s="1012" t="s">
        <v>283</v>
      </c>
      <c r="C333" s="1012" t="s">
        <v>1221</v>
      </c>
      <c r="D333" s="1012" t="s">
        <v>1222</v>
      </c>
      <c r="E333" s="1012" t="s">
        <v>83</v>
      </c>
      <c r="F333" s="1013">
        <v>40884</v>
      </c>
      <c r="G333" s="1012" t="s">
        <v>283</v>
      </c>
      <c r="H333" s="1015"/>
      <c r="I333" s="1015"/>
      <c r="J333" s="1015"/>
      <c r="K333" s="1012" t="s">
        <v>283</v>
      </c>
      <c r="L333" s="1015"/>
      <c r="M333" s="1015"/>
      <c r="N333" s="1016"/>
      <c r="O333" s="1015"/>
      <c r="P333" s="1015"/>
      <c r="Q333" s="1015"/>
      <c r="R333" s="1015">
        <v>245000</v>
      </c>
      <c r="S333" s="1016">
        <v>86705</v>
      </c>
    </row>
    <row r="334" spans="1:19">
      <c r="A334" s="1012" t="s">
        <v>1223</v>
      </c>
      <c r="B334" s="1012" t="s">
        <v>1224</v>
      </c>
      <c r="C334" s="1012" t="s">
        <v>1225</v>
      </c>
      <c r="D334" s="1012" t="s">
        <v>881</v>
      </c>
      <c r="E334" s="1012" t="s">
        <v>6</v>
      </c>
      <c r="F334" s="1013">
        <v>39794</v>
      </c>
      <c r="G334" s="1012" t="s">
        <v>284</v>
      </c>
      <c r="H334" s="1015">
        <v>55000000</v>
      </c>
      <c r="I334" s="1015">
        <v>0</v>
      </c>
      <c r="J334" s="1015">
        <v>65855083.329999998</v>
      </c>
      <c r="K334" s="1012" t="s">
        <v>1194</v>
      </c>
      <c r="L334" s="1015"/>
      <c r="M334" s="1015"/>
      <c r="N334" s="1016"/>
      <c r="O334" s="1015"/>
      <c r="P334" s="1015"/>
      <c r="Q334" s="1015"/>
      <c r="R334" s="1015"/>
      <c r="S334" s="1016"/>
    </row>
    <row r="335" spans="1:19">
      <c r="A335" s="1012" t="s">
        <v>1223</v>
      </c>
      <c r="B335" s="1012" t="s">
        <v>283</v>
      </c>
      <c r="C335" s="1012" t="s">
        <v>1225</v>
      </c>
      <c r="D335" s="1012" t="s">
        <v>881</v>
      </c>
      <c r="E335" s="1012" t="s">
        <v>6</v>
      </c>
      <c r="F335" s="1013">
        <v>41087</v>
      </c>
      <c r="G335" s="1012" t="s">
        <v>283</v>
      </c>
      <c r="H335" s="1015"/>
      <c r="I335" s="1015"/>
      <c r="J335" s="1015"/>
      <c r="K335" s="1012" t="s">
        <v>283</v>
      </c>
      <c r="L335" s="1015">
        <v>55000000</v>
      </c>
      <c r="M335" s="1015"/>
      <c r="N335" s="1016">
        <v>55000</v>
      </c>
      <c r="O335" s="1015">
        <v>1000</v>
      </c>
      <c r="P335" s="1015"/>
      <c r="Q335" s="1015"/>
      <c r="R335" s="1015"/>
      <c r="S335" s="1016"/>
    </row>
    <row r="336" spans="1:19">
      <c r="A336" s="1012" t="s">
        <v>1223</v>
      </c>
      <c r="B336" s="1012" t="s">
        <v>283</v>
      </c>
      <c r="C336" s="1012" t="s">
        <v>1225</v>
      </c>
      <c r="D336" s="1012" t="s">
        <v>881</v>
      </c>
      <c r="E336" s="1012" t="s">
        <v>6</v>
      </c>
      <c r="F336" s="1013">
        <v>42151</v>
      </c>
      <c r="G336" s="1012" t="s">
        <v>283</v>
      </c>
      <c r="H336" s="1015"/>
      <c r="I336" s="1015"/>
      <c r="J336" s="1015"/>
      <c r="K336" s="1012" t="s">
        <v>283</v>
      </c>
      <c r="L336" s="1015"/>
      <c r="M336" s="1015"/>
      <c r="N336" s="1016"/>
      <c r="O336" s="1015"/>
      <c r="P336" s="1015"/>
      <c r="Q336" s="1015"/>
      <c r="R336" s="1015">
        <v>1115500</v>
      </c>
      <c r="S336" s="1016">
        <v>350767.26</v>
      </c>
    </row>
    <row r="337" spans="1:19">
      <c r="A337" s="1012" t="s">
        <v>1226</v>
      </c>
      <c r="B337" s="1012" t="s">
        <v>904</v>
      </c>
      <c r="C337" s="1012" t="s">
        <v>1227</v>
      </c>
      <c r="D337" s="1012" t="s">
        <v>1228</v>
      </c>
      <c r="E337" s="1012" t="s">
        <v>1229</v>
      </c>
      <c r="F337" s="1013">
        <v>39934</v>
      </c>
      <c r="G337" s="1012" t="s">
        <v>285</v>
      </c>
      <c r="H337" s="1015">
        <v>2250000</v>
      </c>
      <c r="I337" s="1015">
        <v>0</v>
      </c>
      <c r="J337" s="1015">
        <v>2344662.4300000002</v>
      </c>
      <c r="K337" s="1012" t="s">
        <v>897</v>
      </c>
      <c r="L337" s="1015"/>
      <c r="M337" s="1015"/>
      <c r="N337" s="1016"/>
      <c r="O337" s="1015"/>
      <c r="P337" s="1015"/>
      <c r="Q337" s="1015"/>
      <c r="R337" s="1015"/>
      <c r="S337" s="1016"/>
    </row>
    <row r="338" spans="1:19">
      <c r="A338" s="1012" t="s">
        <v>1226</v>
      </c>
      <c r="B338" s="1012" t="s">
        <v>283</v>
      </c>
      <c r="C338" s="1012" t="s">
        <v>1227</v>
      </c>
      <c r="D338" s="1012" t="s">
        <v>1228</v>
      </c>
      <c r="E338" s="1012" t="s">
        <v>1229</v>
      </c>
      <c r="F338" s="1013">
        <v>41211</v>
      </c>
      <c r="G338" s="1012" t="s">
        <v>283</v>
      </c>
      <c r="H338" s="1015"/>
      <c r="I338" s="1015"/>
      <c r="J338" s="1015"/>
      <c r="K338" s="1012" t="s">
        <v>283</v>
      </c>
      <c r="L338" s="1015">
        <v>24750</v>
      </c>
      <c r="M338" s="1015"/>
      <c r="N338" s="1016">
        <v>30</v>
      </c>
      <c r="O338" s="1015">
        <v>825</v>
      </c>
      <c r="P338" s="1015">
        <v>-5250</v>
      </c>
      <c r="Q338" s="1015"/>
      <c r="R338" s="1015"/>
      <c r="S338" s="1016"/>
    </row>
    <row r="339" spans="1:19">
      <c r="A339" s="1012" t="s">
        <v>1226</v>
      </c>
      <c r="B339" s="1012" t="s">
        <v>283</v>
      </c>
      <c r="C339" s="1012" t="s">
        <v>1227</v>
      </c>
      <c r="D339" s="1012" t="s">
        <v>1228</v>
      </c>
      <c r="E339" s="1012" t="s">
        <v>1229</v>
      </c>
      <c r="F339" s="1013">
        <v>41214</v>
      </c>
      <c r="G339" s="1012" t="s">
        <v>283</v>
      </c>
      <c r="H339" s="1015"/>
      <c r="I339" s="1015"/>
      <c r="J339" s="1015"/>
      <c r="K339" s="1012" t="s">
        <v>283</v>
      </c>
      <c r="L339" s="1015">
        <v>1831500</v>
      </c>
      <c r="M339" s="1015"/>
      <c r="N339" s="1016">
        <v>2220</v>
      </c>
      <c r="O339" s="1015">
        <v>825</v>
      </c>
      <c r="P339" s="1015">
        <v>-388500</v>
      </c>
      <c r="Q339" s="1015"/>
      <c r="R339" s="1015">
        <v>84057.43</v>
      </c>
      <c r="S339" s="1016">
        <v>113</v>
      </c>
    </row>
    <row r="340" spans="1:19">
      <c r="A340" s="1012" t="s">
        <v>1226</v>
      </c>
      <c r="B340" s="1012" t="s">
        <v>283</v>
      </c>
      <c r="C340" s="1012" t="s">
        <v>1227</v>
      </c>
      <c r="D340" s="1012" t="s">
        <v>1228</v>
      </c>
      <c r="E340" s="1012" t="s">
        <v>1229</v>
      </c>
      <c r="F340" s="1013">
        <v>41285</v>
      </c>
      <c r="G340" s="1012" t="s">
        <v>283</v>
      </c>
      <c r="H340" s="1015"/>
      <c r="I340" s="1015"/>
      <c r="J340" s="1015"/>
      <c r="K340" s="1012" t="s">
        <v>283</v>
      </c>
      <c r="L340" s="1015"/>
      <c r="M340" s="1015">
        <v>-18562.5</v>
      </c>
      <c r="N340" s="1016"/>
      <c r="O340" s="1015"/>
      <c r="P340" s="1015"/>
      <c r="Q340" s="1015"/>
      <c r="R340" s="1015"/>
      <c r="S340" s="1016"/>
    </row>
    <row r="341" spans="1:19">
      <c r="A341" s="1012" t="s">
        <v>1226</v>
      </c>
      <c r="B341" s="1012" t="s">
        <v>283</v>
      </c>
      <c r="C341" s="1012" t="s">
        <v>1227</v>
      </c>
      <c r="D341" s="1012" t="s">
        <v>1228</v>
      </c>
      <c r="E341" s="1012" t="s">
        <v>1229</v>
      </c>
      <c r="F341" s="1013">
        <v>41359</v>
      </c>
      <c r="G341" s="1012" t="s">
        <v>283</v>
      </c>
      <c r="H341" s="1015"/>
      <c r="I341" s="1015"/>
      <c r="J341" s="1015"/>
      <c r="K341" s="1012" t="s">
        <v>283</v>
      </c>
      <c r="L341" s="1015"/>
      <c r="M341" s="1015">
        <v>-6437.5</v>
      </c>
      <c r="N341" s="1016"/>
      <c r="O341" s="1015"/>
      <c r="P341" s="1015"/>
      <c r="Q341" s="1015"/>
      <c r="R341" s="1015"/>
      <c r="S341" s="1016"/>
    </row>
    <row r="342" spans="1:19">
      <c r="A342" s="1012" t="s">
        <v>1230</v>
      </c>
      <c r="B342" s="1012" t="s">
        <v>1047</v>
      </c>
      <c r="C342" s="1012" t="s">
        <v>1231</v>
      </c>
      <c r="D342" s="1012" t="s">
        <v>1232</v>
      </c>
      <c r="E342" s="1012" t="s">
        <v>893</v>
      </c>
      <c r="F342" s="1013">
        <v>39773</v>
      </c>
      <c r="G342" s="1012" t="s">
        <v>284</v>
      </c>
      <c r="H342" s="1015">
        <v>27875000</v>
      </c>
      <c r="I342" s="1015">
        <v>0</v>
      </c>
      <c r="J342" s="1015">
        <v>29283302.579999998</v>
      </c>
      <c r="K342" s="1012" t="s">
        <v>1194</v>
      </c>
      <c r="L342" s="1015"/>
      <c r="M342" s="1015"/>
      <c r="N342" s="1016"/>
      <c r="O342" s="1015"/>
      <c r="P342" s="1015"/>
      <c r="Q342" s="1015"/>
      <c r="R342" s="1015"/>
      <c r="S342" s="1016"/>
    </row>
    <row r="343" spans="1:19">
      <c r="A343" s="1012" t="s">
        <v>1230</v>
      </c>
      <c r="B343" s="1012" t="s">
        <v>283</v>
      </c>
      <c r="C343" s="1012" t="s">
        <v>1231</v>
      </c>
      <c r="D343" s="1012" t="s">
        <v>1232</v>
      </c>
      <c r="E343" s="1012" t="s">
        <v>893</v>
      </c>
      <c r="F343" s="1013">
        <v>40086</v>
      </c>
      <c r="G343" s="1012" t="s">
        <v>283</v>
      </c>
      <c r="H343" s="1015"/>
      <c r="I343" s="1015"/>
      <c r="J343" s="1015"/>
      <c r="K343" s="1012" t="s">
        <v>283</v>
      </c>
      <c r="L343" s="1015">
        <v>27875000</v>
      </c>
      <c r="M343" s="1015"/>
      <c r="N343" s="1016">
        <v>27875</v>
      </c>
      <c r="O343" s="1015">
        <v>1000</v>
      </c>
      <c r="P343" s="1015"/>
      <c r="Q343" s="1015"/>
      <c r="R343" s="1015"/>
      <c r="S343" s="1016"/>
    </row>
    <row r="344" spans="1:19">
      <c r="A344" s="1012" t="s">
        <v>1230</v>
      </c>
      <c r="B344" s="1012" t="s">
        <v>283</v>
      </c>
      <c r="C344" s="1012" t="s">
        <v>1231</v>
      </c>
      <c r="D344" s="1012" t="s">
        <v>1232</v>
      </c>
      <c r="E344" s="1012" t="s">
        <v>893</v>
      </c>
      <c r="F344" s="1013">
        <v>40114</v>
      </c>
      <c r="G344" s="1012" t="s">
        <v>283</v>
      </c>
      <c r="H344" s="1015"/>
      <c r="I344" s="1015"/>
      <c r="J344" s="1015"/>
      <c r="K344" s="1012" t="s">
        <v>283</v>
      </c>
      <c r="L344" s="1015"/>
      <c r="M344" s="1015"/>
      <c r="N344" s="1016"/>
      <c r="O344" s="1015"/>
      <c r="P344" s="1015"/>
      <c r="Q344" s="1015"/>
      <c r="R344" s="1015">
        <v>212000</v>
      </c>
      <c r="S344" s="1016">
        <v>125413</v>
      </c>
    </row>
    <row r="345" spans="1:19">
      <c r="A345" s="1012" t="s">
        <v>1233</v>
      </c>
      <c r="B345" s="1012" t="s">
        <v>890</v>
      </c>
      <c r="C345" s="1012" t="s">
        <v>1234</v>
      </c>
      <c r="D345" s="1012" t="s">
        <v>1235</v>
      </c>
      <c r="E345" s="1012" t="s">
        <v>1236</v>
      </c>
      <c r="F345" s="1013">
        <v>39829</v>
      </c>
      <c r="G345" s="1012" t="s">
        <v>285</v>
      </c>
      <c r="H345" s="1015">
        <v>15000000</v>
      </c>
      <c r="I345" s="1015">
        <v>0</v>
      </c>
      <c r="J345" s="1015">
        <v>15922937.5</v>
      </c>
      <c r="K345" s="1012" t="s">
        <v>1194</v>
      </c>
      <c r="L345" s="1015"/>
      <c r="M345" s="1015"/>
      <c r="N345" s="1016"/>
      <c r="O345" s="1015"/>
      <c r="P345" s="1015"/>
      <c r="Q345" s="1015"/>
      <c r="R345" s="1015"/>
      <c r="S345" s="1016"/>
    </row>
    <row r="346" spans="1:19">
      <c r="A346" s="1012" t="s">
        <v>1233</v>
      </c>
      <c r="B346" s="1012" t="s">
        <v>283</v>
      </c>
      <c r="C346" s="1012" t="s">
        <v>1234</v>
      </c>
      <c r="D346" s="1012" t="s">
        <v>1235</v>
      </c>
      <c r="E346" s="1012" t="s">
        <v>1236</v>
      </c>
      <c r="F346" s="1013">
        <v>39903</v>
      </c>
      <c r="G346" s="1012" t="s">
        <v>283</v>
      </c>
      <c r="H346" s="1015"/>
      <c r="I346" s="1015"/>
      <c r="J346" s="1015"/>
      <c r="K346" s="1012" t="s">
        <v>283</v>
      </c>
      <c r="L346" s="1015">
        <v>15000000</v>
      </c>
      <c r="M346" s="1015"/>
      <c r="N346" s="1016">
        <v>15000</v>
      </c>
      <c r="O346" s="1015">
        <v>1000</v>
      </c>
      <c r="P346" s="1015"/>
      <c r="Q346" s="1015"/>
      <c r="R346" s="1015"/>
      <c r="S346" s="1016"/>
    </row>
    <row r="347" spans="1:19">
      <c r="A347" s="1012" t="s">
        <v>1233</v>
      </c>
      <c r="B347" s="1012" t="s">
        <v>283</v>
      </c>
      <c r="C347" s="1012" t="s">
        <v>1234</v>
      </c>
      <c r="D347" s="1012" t="s">
        <v>1235</v>
      </c>
      <c r="E347" s="1012" t="s">
        <v>1236</v>
      </c>
      <c r="F347" s="1013">
        <v>39918</v>
      </c>
      <c r="G347" s="1012" t="s">
        <v>283</v>
      </c>
      <c r="H347" s="1015"/>
      <c r="I347" s="1015"/>
      <c r="J347" s="1015"/>
      <c r="K347" s="1012" t="s">
        <v>283</v>
      </c>
      <c r="L347" s="1015"/>
      <c r="M347" s="1015"/>
      <c r="N347" s="1016"/>
      <c r="O347" s="1015"/>
      <c r="P347" s="1015"/>
      <c r="Q347" s="1015"/>
      <c r="R347" s="1015">
        <v>750000</v>
      </c>
      <c r="S347" s="1016">
        <v>750</v>
      </c>
    </row>
    <row r="348" spans="1:19">
      <c r="A348" s="1012" t="s">
        <v>1237</v>
      </c>
      <c r="B348" s="1012" t="s">
        <v>951</v>
      </c>
      <c r="C348" s="1012" t="s">
        <v>1238</v>
      </c>
      <c r="D348" s="1012" t="s">
        <v>1239</v>
      </c>
      <c r="E348" s="1012" t="s">
        <v>1070</v>
      </c>
      <c r="F348" s="1013">
        <v>39787</v>
      </c>
      <c r="G348" s="1012" t="s">
        <v>284</v>
      </c>
      <c r="H348" s="1015">
        <v>10000000</v>
      </c>
      <c r="I348" s="1015">
        <v>0</v>
      </c>
      <c r="J348" s="1015">
        <v>13886111.109999999</v>
      </c>
      <c r="K348" s="1012" t="s">
        <v>1194</v>
      </c>
      <c r="L348" s="1015"/>
      <c r="M348" s="1015"/>
      <c r="N348" s="1016"/>
      <c r="O348" s="1015"/>
      <c r="P348" s="1015"/>
      <c r="Q348" s="1015"/>
      <c r="R348" s="1015"/>
      <c r="S348" s="1016"/>
    </row>
    <row r="349" spans="1:19">
      <c r="A349" s="1012" t="s">
        <v>1237</v>
      </c>
      <c r="B349" s="1012" t="s">
        <v>283</v>
      </c>
      <c r="C349" s="1012" t="s">
        <v>1238</v>
      </c>
      <c r="D349" s="1012" t="s">
        <v>1239</v>
      </c>
      <c r="E349" s="1012" t="s">
        <v>1070</v>
      </c>
      <c r="F349" s="1013">
        <v>40780</v>
      </c>
      <c r="G349" s="1012" t="s">
        <v>283</v>
      </c>
      <c r="H349" s="1015"/>
      <c r="I349" s="1015"/>
      <c r="J349" s="1015"/>
      <c r="K349" s="1012" t="s">
        <v>283</v>
      </c>
      <c r="L349" s="1015">
        <v>10000000</v>
      </c>
      <c r="M349" s="1015"/>
      <c r="N349" s="1016">
        <v>10000</v>
      </c>
      <c r="O349" s="1015">
        <v>1000</v>
      </c>
      <c r="P349" s="1015"/>
      <c r="Q349" s="1015"/>
      <c r="R349" s="1015"/>
      <c r="S349" s="1016"/>
    </row>
    <row r="350" spans="1:19">
      <c r="A350" s="1012" t="s">
        <v>1237</v>
      </c>
      <c r="B350" s="1012" t="s">
        <v>283</v>
      </c>
      <c r="C350" s="1012" t="s">
        <v>1238</v>
      </c>
      <c r="D350" s="1012" t="s">
        <v>1239</v>
      </c>
      <c r="E350" s="1012" t="s">
        <v>1070</v>
      </c>
      <c r="F350" s="1013">
        <v>40835</v>
      </c>
      <c r="G350" s="1012" t="s">
        <v>283</v>
      </c>
      <c r="H350" s="1015"/>
      <c r="I350" s="1015"/>
      <c r="J350" s="1015"/>
      <c r="K350" s="1012" t="s">
        <v>283</v>
      </c>
      <c r="L350" s="1015"/>
      <c r="M350" s="1015"/>
      <c r="N350" s="1016"/>
      <c r="O350" s="1015"/>
      <c r="P350" s="1015"/>
      <c r="Q350" s="1015"/>
      <c r="R350" s="1015">
        <v>2525000</v>
      </c>
      <c r="S350" s="1016">
        <v>234742</v>
      </c>
    </row>
    <row r="351" spans="1:19">
      <c r="A351" s="1012" t="s">
        <v>1240</v>
      </c>
      <c r="B351" s="1012" t="s">
        <v>1241</v>
      </c>
      <c r="C351" s="1012" t="s">
        <v>1242</v>
      </c>
      <c r="D351" s="1012" t="s">
        <v>1243</v>
      </c>
      <c r="E351" s="1012" t="s">
        <v>166</v>
      </c>
      <c r="F351" s="1013">
        <v>39871</v>
      </c>
      <c r="G351" s="1012" t="s">
        <v>285</v>
      </c>
      <c r="H351" s="1015">
        <v>22500000</v>
      </c>
      <c r="I351" s="1015">
        <v>0</v>
      </c>
      <c r="J351" s="1015">
        <v>31086221.129999999</v>
      </c>
      <c r="K351" s="1012" t="s">
        <v>1194</v>
      </c>
      <c r="L351" s="1015"/>
      <c r="M351" s="1015"/>
      <c r="N351" s="1016"/>
      <c r="O351" s="1015"/>
      <c r="P351" s="1015"/>
      <c r="Q351" s="1015"/>
      <c r="R351" s="1015"/>
      <c r="S351" s="1016"/>
    </row>
    <row r="352" spans="1:19">
      <c r="A352" s="1012" t="s">
        <v>1240</v>
      </c>
      <c r="B352" s="1012" t="s">
        <v>283</v>
      </c>
      <c r="C352" s="1012" t="s">
        <v>1242</v>
      </c>
      <c r="D352" s="1012" t="s">
        <v>1243</v>
      </c>
      <c r="E352" s="1012" t="s">
        <v>166</v>
      </c>
      <c r="F352" s="1013">
        <v>41880</v>
      </c>
      <c r="G352" s="1012" t="s">
        <v>283</v>
      </c>
      <c r="H352" s="1015"/>
      <c r="I352" s="1015"/>
      <c r="J352" s="1015"/>
      <c r="K352" s="1012" t="s">
        <v>283</v>
      </c>
      <c r="L352" s="1015">
        <v>22500000</v>
      </c>
      <c r="M352" s="1015"/>
      <c r="N352" s="1016">
        <v>22500</v>
      </c>
      <c r="O352" s="1015">
        <v>1000</v>
      </c>
      <c r="P352" s="1015"/>
      <c r="Q352" s="1015"/>
      <c r="R352" s="1015">
        <v>1125000</v>
      </c>
      <c r="S352" s="1016">
        <v>1125</v>
      </c>
    </row>
    <row r="353" spans="1:19">
      <c r="A353" s="1012" t="s">
        <v>1244</v>
      </c>
      <c r="B353" s="1012" t="s">
        <v>890</v>
      </c>
      <c r="C353" s="1012" t="s">
        <v>1245</v>
      </c>
      <c r="D353" s="1012" t="s">
        <v>1114</v>
      </c>
      <c r="E353" s="1012" t="s">
        <v>166</v>
      </c>
      <c r="F353" s="1013">
        <v>39843</v>
      </c>
      <c r="G353" s="1012" t="s">
        <v>285</v>
      </c>
      <c r="H353" s="1015">
        <v>5800000</v>
      </c>
      <c r="I353" s="1015">
        <v>0</v>
      </c>
      <c r="J353" s="1015">
        <v>6859176.8300000001</v>
      </c>
      <c r="K353" s="1012" t="s">
        <v>1194</v>
      </c>
      <c r="L353" s="1015"/>
      <c r="M353" s="1015"/>
      <c r="N353" s="1016"/>
      <c r="O353" s="1015"/>
      <c r="P353" s="1015"/>
      <c r="Q353" s="1015"/>
      <c r="R353" s="1015"/>
      <c r="S353" s="1016"/>
    </row>
    <row r="354" spans="1:19">
      <c r="A354" s="1012" t="s">
        <v>1244</v>
      </c>
      <c r="B354" s="1012" t="s">
        <v>283</v>
      </c>
      <c r="C354" s="1012" t="s">
        <v>1245</v>
      </c>
      <c r="D354" s="1012" t="s">
        <v>1114</v>
      </c>
      <c r="E354" s="1012" t="s">
        <v>166</v>
      </c>
      <c r="F354" s="1013">
        <v>40730</v>
      </c>
      <c r="G354" s="1012" t="s">
        <v>283</v>
      </c>
      <c r="H354" s="1015"/>
      <c r="I354" s="1015"/>
      <c r="J354" s="1015"/>
      <c r="K354" s="1012" t="s">
        <v>283</v>
      </c>
      <c r="L354" s="1015">
        <v>5800000</v>
      </c>
      <c r="M354" s="1015"/>
      <c r="N354" s="1016">
        <v>5800</v>
      </c>
      <c r="O354" s="1015">
        <v>1000</v>
      </c>
      <c r="P354" s="1015"/>
      <c r="Q354" s="1015"/>
      <c r="R354" s="1015">
        <v>290000</v>
      </c>
      <c r="S354" s="1016">
        <v>290</v>
      </c>
    </row>
    <row r="355" spans="1:19">
      <c r="A355" s="1012" t="s">
        <v>1246</v>
      </c>
      <c r="B355" s="1012" t="s">
        <v>904</v>
      </c>
      <c r="C355" s="1012" t="s">
        <v>1247</v>
      </c>
      <c r="D355" s="1012" t="s">
        <v>1248</v>
      </c>
      <c r="E355" s="1012" t="s">
        <v>166</v>
      </c>
      <c r="F355" s="1013">
        <v>39864</v>
      </c>
      <c r="G355" s="1012" t="s">
        <v>285</v>
      </c>
      <c r="H355" s="1015">
        <v>22000000</v>
      </c>
      <c r="I355" s="1015">
        <v>0</v>
      </c>
      <c r="J355" s="1015">
        <v>25797528.800000001</v>
      </c>
      <c r="K355" s="1012" t="s">
        <v>897</v>
      </c>
      <c r="L355" s="1015"/>
      <c r="M355" s="1015"/>
      <c r="N355" s="1016"/>
      <c r="O355" s="1015"/>
      <c r="P355" s="1015"/>
      <c r="Q355" s="1015"/>
      <c r="R355" s="1015"/>
      <c r="S355" s="1016"/>
    </row>
    <row r="356" spans="1:19">
      <c r="A356" s="1012" t="s">
        <v>1246</v>
      </c>
      <c r="B356" s="1012" t="s">
        <v>283</v>
      </c>
      <c r="C356" s="1012" t="s">
        <v>1247</v>
      </c>
      <c r="D356" s="1012" t="s">
        <v>1248</v>
      </c>
      <c r="E356" s="1012" t="s">
        <v>166</v>
      </c>
      <c r="F356" s="1013">
        <v>41253</v>
      </c>
      <c r="G356" s="1012" t="s">
        <v>283</v>
      </c>
      <c r="H356" s="1015"/>
      <c r="I356" s="1015"/>
      <c r="J356" s="1015"/>
      <c r="K356" s="1012" t="s">
        <v>283</v>
      </c>
      <c r="L356" s="1015">
        <v>5333059.5999999996</v>
      </c>
      <c r="M356" s="1015"/>
      <c r="N356" s="1016">
        <v>5758</v>
      </c>
      <c r="O356" s="1015">
        <v>926.2</v>
      </c>
      <c r="P356" s="1015">
        <v>-424940.4</v>
      </c>
      <c r="Q356" s="1015"/>
      <c r="R356" s="1015"/>
      <c r="S356" s="1016"/>
    </row>
    <row r="357" spans="1:19">
      <c r="A357" s="1012" t="s">
        <v>1246</v>
      </c>
      <c r="B357" s="1012" t="s">
        <v>283</v>
      </c>
      <c r="C357" s="1012" t="s">
        <v>1247</v>
      </c>
      <c r="D357" s="1012" t="s">
        <v>1248</v>
      </c>
      <c r="E357" s="1012" t="s">
        <v>166</v>
      </c>
      <c r="F357" s="1013">
        <v>41254</v>
      </c>
      <c r="G357" s="1012" t="s">
        <v>283</v>
      </c>
      <c r="H357" s="1015"/>
      <c r="I357" s="1015"/>
      <c r="J357" s="1015"/>
      <c r="K357" s="1012" t="s">
        <v>283</v>
      </c>
      <c r="L357" s="1015">
        <v>15043340.4</v>
      </c>
      <c r="M357" s="1015"/>
      <c r="N357" s="1016">
        <v>16242</v>
      </c>
      <c r="O357" s="1015">
        <v>926.2</v>
      </c>
      <c r="P357" s="1015">
        <v>-1198659.6000000001</v>
      </c>
      <c r="Q357" s="1015"/>
      <c r="R357" s="1015">
        <v>1058725.8</v>
      </c>
      <c r="S357" s="1016">
        <v>1100</v>
      </c>
    </row>
    <row r="358" spans="1:19">
      <c r="A358" s="1012" t="s">
        <v>1246</v>
      </c>
      <c r="B358" s="1012" t="s">
        <v>283</v>
      </c>
      <c r="C358" s="1012" t="s">
        <v>1247</v>
      </c>
      <c r="D358" s="1012" t="s">
        <v>1248</v>
      </c>
      <c r="E358" s="1012" t="s">
        <v>166</v>
      </c>
      <c r="F358" s="1013">
        <v>41285</v>
      </c>
      <c r="G358" s="1012" t="s">
        <v>283</v>
      </c>
      <c r="H358" s="1015"/>
      <c r="I358" s="1015"/>
      <c r="J358" s="1015"/>
      <c r="K358" s="1012" t="s">
        <v>283</v>
      </c>
      <c r="L358" s="1015"/>
      <c r="M358" s="1015">
        <v>-203764</v>
      </c>
      <c r="N358" s="1016"/>
      <c r="O358" s="1015"/>
      <c r="P358" s="1015"/>
      <c r="Q358" s="1015"/>
      <c r="R358" s="1015"/>
      <c r="S358" s="1016"/>
    </row>
    <row r="359" spans="1:19">
      <c r="A359" s="1012" t="s">
        <v>1249</v>
      </c>
      <c r="B359" s="1012"/>
      <c r="C359" s="1012" t="s">
        <v>1250</v>
      </c>
      <c r="D359" s="1012" t="s">
        <v>1251</v>
      </c>
      <c r="E359" s="1012" t="s">
        <v>1229</v>
      </c>
      <c r="F359" s="1013">
        <v>39787</v>
      </c>
      <c r="G359" s="1012" t="s">
        <v>284</v>
      </c>
      <c r="H359" s="1015">
        <v>7225000</v>
      </c>
      <c r="I359" s="1015">
        <v>0</v>
      </c>
      <c r="J359" s="1015">
        <v>3612118.06</v>
      </c>
      <c r="K359" s="1012" t="s">
        <v>897</v>
      </c>
      <c r="L359" s="1015"/>
      <c r="M359" s="1015"/>
      <c r="N359" s="1016"/>
      <c r="O359" s="1015"/>
      <c r="P359" s="1015"/>
      <c r="Q359" s="1015"/>
      <c r="R359" s="1015"/>
      <c r="S359" s="1016"/>
    </row>
    <row r="360" spans="1:19">
      <c r="A360" s="1012" t="s">
        <v>1249</v>
      </c>
      <c r="B360" s="1012" t="s">
        <v>283</v>
      </c>
      <c r="C360" s="1012" t="s">
        <v>1250</v>
      </c>
      <c r="D360" s="1012" t="s">
        <v>1251</v>
      </c>
      <c r="E360" s="1012" t="s">
        <v>1229</v>
      </c>
      <c r="F360" s="1013">
        <v>41178</v>
      </c>
      <c r="G360" s="1012" t="s">
        <v>283</v>
      </c>
      <c r="H360" s="1015"/>
      <c r="I360" s="1015"/>
      <c r="J360" s="1015"/>
      <c r="K360" s="1012" t="s">
        <v>283</v>
      </c>
      <c r="L360" s="1015">
        <v>3000000</v>
      </c>
      <c r="M360" s="1015"/>
      <c r="N360" s="1016">
        <v>7225</v>
      </c>
      <c r="O360" s="1015">
        <v>415.22491300000002</v>
      </c>
      <c r="P360" s="1015">
        <v>-4225000</v>
      </c>
      <c r="Q360" s="1015"/>
      <c r="R360" s="1015"/>
      <c r="S360" s="1016"/>
    </row>
    <row r="361" spans="1:19">
      <c r="A361" s="1012" t="s">
        <v>1252</v>
      </c>
      <c r="B361" s="1012" t="s">
        <v>858</v>
      </c>
      <c r="C361" s="1012" t="s">
        <v>1253</v>
      </c>
      <c r="D361" s="1012" t="s">
        <v>1254</v>
      </c>
      <c r="E361" s="1012" t="s">
        <v>83</v>
      </c>
      <c r="F361" s="1013">
        <v>39805</v>
      </c>
      <c r="G361" s="1012" t="s">
        <v>284</v>
      </c>
      <c r="H361" s="1015">
        <v>11300000</v>
      </c>
      <c r="I361" s="1015">
        <v>0</v>
      </c>
      <c r="J361" s="1015">
        <v>12704145.1</v>
      </c>
      <c r="K361" s="1012" t="s">
        <v>1194</v>
      </c>
      <c r="L361" s="1015"/>
      <c r="M361" s="1015"/>
      <c r="N361" s="1016"/>
      <c r="O361" s="1015"/>
      <c r="P361" s="1015"/>
      <c r="Q361" s="1015"/>
      <c r="R361" s="1015"/>
      <c r="S361" s="1016"/>
    </row>
    <row r="362" spans="1:19">
      <c r="A362" s="1012" t="s">
        <v>1252</v>
      </c>
      <c r="B362" s="1012" t="s">
        <v>283</v>
      </c>
      <c r="C362" s="1012" t="s">
        <v>1253</v>
      </c>
      <c r="D362" s="1012" t="s">
        <v>1254</v>
      </c>
      <c r="E362" s="1012" t="s">
        <v>83</v>
      </c>
      <c r="F362" s="1013">
        <v>40506</v>
      </c>
      <c r="G362" s="1012" t="s">
        <v>283</v>
      </c>
      <c r="H362" s="1015"/>
      <c r="I362" s="1015"/>
      <c r="J362" s="1015"/>
      <c r="K362" s="1012" t="s">
        <v>283</v>
      </c>
      <c r="L362" s="1015">
        <v>11300000</v>
      </c>
      <c r="M362" s="1015"/>
      <c r="N362" s="1016">
        <v>11300</v>
      </c>
      <c r="O362" s="1015">
        <v>1000</v>
      </c>
      <c r="P362" s="1015"/>
      <c r="Q362" s="1015"/>
      <c r="R362" s="1015"/>
      <c r="S362" s="1016"/>
    </row>
    <row r="363" spans="1:19">
      <c r="A363" s="1012" t="s">
        <v>1252</v>
      </c>
      <c r="B363" s="1012" t="s">
        <v>283</v>
      </c>
      <c r="C363" s="1012" t="s">
        <v>1253</v>
      </c>
      <c r="D363" s="1012" t="s">
        <v>1254</v>
      </c>
      <c r="E363" s="1012" t="s">
        <v>83</v>
      </c>
      <c r="F363" s="1013">
        <v>40513</v>
      </c>
      <c r="G363" s="1012" t="s">
        <v>283</v>
      </c>
      <c r="H363" s="1015"/>
      <c r="I363" s="1015"/>
      <c r="J363" s="1015"/>
      <c r="K363" s="1012" t="s">
        <v>283</v>
      </c>
      <c r="L363" s="1015"/>
      <c r="M363" s="1015"/>
      <c r="N363" s="1016"/>
      <c r="O363" s="1015"/>
      <c r="P363" s="1015"/>
      <c r="Q363" s="1015"/>
      <c r="R363" s="1015">
        <v>319658.99</v>
      </c>
      <c r="S363" s="1016">
        <v>268621</v>
      </c>
    </row>
    <row r="364" spans="1:19">
      <c r="A364" s="1012" t="s">
        <v>1255</v>
      </c>
      <c r="B364" s="1012" t="s">
        <v>1256</v>
      </c>
      <c r="C364" s="1012" t="s">
        <v>1257</v>
      </c>
      <c r="D364" s="1012" t="s">
        <v>1258</v>
      </c>
      <c r="E364" s="1012" t="s">
        <v>204</v>
      </c>
      <c r="F364" s="1013">
        <v>39822</v>
      </c>
      <c r="G364" s="1012" t="s">
        <v>284</v>
      </c>
      <c r="H364" s="1015">
        <v>135000000</v>
      </c>
      <c r="I364" s="1015">
        <v>0</v>
      </c>
      <c r="J364" s="1015">
        <v>75036891.420000002</v>
      </c>
      <c r="K364" s="1012" t="s">
        <v>897</v>
      </c>
      <c r="L364" s="1015"/>
      <c r="M364" s="1015"/>
      <c r="N364" s="1016"/>
      <c r="O364" s="1015"/>
      <c r="P364" s="1015"/>
      <c r="Q364" s="1015"/>
      <c r="R364" s="1015"/>
      <c r="S364" s="1016"/>
    </row>
    <row r="365" spans="1:19">
      <c r="A365" s="1012" t="s">
        <v>1255</v>
      </c>
      <c r="B365" s="1012" t="s">
        <v>283</v>
      </c>
      <c r="C365" s="1012" t="s">
        <v>1257</v>
      </c>
      <c r="D365" s="1012" t="s">
        <v>1258</v>
      </c>
      <c r="E365" s="1012" t="s">
        <v>204</v>
      </c>
      <c r="F365" s="1013">
        <v>40716</v>
      </c>
      <c r="G365" s="1012" t="s">
        <v>283</v>
      </c>
      <c r="H365" s="1015"/>
      <c r="I365" s="1015"/>
      <c r="J365" s="1015"/>
      <c r="K365" s="1012" t="s">
        <v>283</v>
      </c>
      <c r="L365" s="1015">
        <v>36337500</v>
      </c>
      <c r="M365" s="1015">
        <v>-454218.75</v>
      </c>
      <c r="N365" s="1016">
        <v>2850000</v>
      </c>
      <c r="O365" s="1015">
        <v>12.75</v>
      </c>
      <c r="P365" s="1015">
        <v>-32121928.8695</v>
      </c>
      <c r="Q365" s="1015"/>
      <c r="R365" s="1015"/>
      <c r="S365" s="1016"/>
    </row>
    <row r="366" spans="1:19">
      <c r="A366" s="1012" t="s">
        <v>1255</v>
      </c>
      <c r="B366" s="1012" t="s">
        <v>283</v>
      </c>
      <c r="C366" s="1012" t="s">
        <v>1257</v>
      </c>
      <c r="D366" s="1012" t="s">
        <v>1258</v>
      </c>
      <c r="E366" s="1012" t="s">
        <v>204</v>
      </c>
      <c r="F366" s="1013">
        <v>41003</v>
      </c>
      <c r="G366" s="1012" t="s">
        <v>283</v>
      </c>
      <c r="H366" s="1015"/>
      <c r="I366" s="1015"/>
      <c r="J366" s="1015"/>
      <c r="K366" s="1012" t="s">
        <v>283</v>
      </c>
      <c r="L366" s="1015">
        <v>36427038.549999997</v>
      </c>
      <c r="M366" s="1015">
        <v>-387816.38</v>
      </c>
      <c r="N366" s="1016">
        <v>2770117</v>
      </c>
      <c r="O366" s="1015">
        <v>13.15</v>
      </c>
      <c r="P366" s="1015">
        <v>-30113532.580499999</v>
      </c>
      <c r="Q366" s="1015"/>
      <c r="R366" s="1015"/>
      <c r="S366" s="1016"/>
    </row>
    <row r="367" spans="1:19">
      <c r="A367" s="1012" t="s">
        <v>1255</v>
      </c>
      <c r="B367" s="1012" t="s">
        <v>283</v>
      </c>
      <c r="C367" s="1012" t="s">
        <v>1257</v>
      </c>
      <c r="D367" s="1012" t="s">
        <v>1258</v>
      </c>
      <c r="E367" s="1012" t="s">
        <v>204</v>
      </c>
      <c r="F367" s="1013">
        <v>41436</v>
      </c>
      <c r="G367" s="1012" t="s">
        <v>283</v>
      </c>
      <c r="H367" s="1015"/>
      <c r="I367" s="1015"/>
      <c r="J367" s="1015"/>
      <c r="K367" s="1012" t="s">
        <v>283</v>
      </c>
      <c r="L367" s="1015"/>
      <c r="M367" s="1015"/>
      <c r="N367" s="1016"/>
      <c r="O367" s="1015"/>
      <c r="P367" s="1015"/>
      <c r="Q367" s="1015"/>
      <c r="R367" s="1015">
        <v>751888</v>
      </c>
      <c r="S367" s="1016">
        <v>79288</v>
      </c>
    </row>
    <row r="368" spans="1:19">
      <c r="A368" s="1012" t="s">
        <v>1259</v>
      </c>
      <c r="B368" s="1012" t="s">
        <v>951</v>
      </c>
      <c r="C368" s="1012" t="s">
        <v>1260</v>
      </c>
      <c r="D368" s="1012" t="s">
        <v>1261</v>
      </c>
      <c r="E368" s="1012" t="s">
        <v>6</v>
      </c>
      <c r="F368" s="1013">
        <v>39843</v>
      </c>
      <c r="G368" s="1012" t="s">
        <v>284</v>
      </c>
      <c r="H368" s="1015">
        <v>7000000</v>
      </c>
      <c r="I368" s="1015">
        <v>0</v>
      </c>
      <c r="J368" s="1015">
        <v>8077516.4699999997</v>
      </c>
      <c r="K368" s="1012" t="s">
        <v>1194</v>
      </c>
      <c r="L368" s="1015"/>
      <c r="M368" s="1015"/>
      <c r="N368" s="1016"/>
      <c r="O368" s="1015"/>
      <c r="P368" s="1015"/>
      <c r="Q368" s="1015"/>
      <c r="R368" s="1015"/>
      <c r="S368" s="1016"/>
    </row>
    <row r="369" spans="1:19">
      <c r="A369" s="1012" t="s">
        <v>1259</v>
      </c>
      <c r="B369" s="1012" t="s">
        <v>283</v>
      </c>
      <c r="C369" s="1012" t="s">
        <v>1260</v>
      </c>
      <c r="D369" s="1012" t="s">
        <v>1261</v>
      </c>
      <c r="E369" s="1012" t="s">
        <v>6</v>
      </c>
      <c r="F369" s="1013">
        <v>40773</v>
      </c>
      <c r="G369" s="1012" t="s">
        <v>283</v>
      </c>
      <c r="H369" s="1015"/>
      <c r="I369" s="1015"/>
      <c r="J369" s="1015"/>
      <c r="K369" s="1012" t="s">
        <v>283</v>
      </c>
      <c r="L369" s="1015">
        <v>7000000</v>
      </c>
      <c r="M369" s="1015"/>
      <c r="N369" s="1016">
        <v>7000</v>
      </c>
      <c r="O369" s="1015">
        <v>1000</v>
      </c>
      <c r="P369" s="1015"/>
      <c r="Q369" s="1015"/>
      <c r="R369" s="1015"/>
      <c r="S369" s="1016"/>
    </row>
    <row r="370" spans="1:19">
      <c r="A370" s="1012" t="s">
        <v>1259</v>
      </c>
      <c r="B370" s="1012" t="s">
        <v>283</v>
      </c>
      <c r="C370" s="1012" t="s">
        <v>1260</v>
      </c>
      <c r="D370" s="1012" t="s">
        <v>1261</v>
      </c>
      <c r="E370" s="1012" t="s">
        <v>6</v>
      </c>
      <c r="F370" s="1013">
        <v>40814</v>
      </c>
      <c r="G370" s="1012" t="s">
        <v>283</v>
      </c>
      <c r="H370" s="1015"/>
      <c r="I370" s="1015"/>
      <c r="J370" s="1015"/>
      <c r="K370" s="1012" t="s">
        <v>283</v>
      </c>
      <c r="L370" s="1015"/>
      <c r="M370" s="1015"/>
      <c r="N370" s="1016"/>
      <c r="O370" s="1015"/>
      <c r="P370" s="1015"/>
      <c r="Q370" s="1015"/>
      <c r="R370" s="1015">
        <v>185016.8</v>
      </c>
      <c r="S370" s="1016">
        <v>79067</v>
      </c>
    </row>
    <row r="371" spans="1:19">
      <c r="A371" s="1012" t="s">
        <v>1262</v>
      </c>
      <c r="B371" s="1012" t="s">
        <v>1263</v>
      </c>
      <c r="C371" s="1012" t="s">
        <v>1264</v>
      </c>
      <c r="D371" s="1012" t="s">
        <v>1265</v>
      </c>
      <c r="E371" s="1012" t="s">
        <v>246</v>
      </c>
      <c r="F371" s="1013">
        <v>39843</v>
      </c>
      <c r="G371" s="1012" t="s">
        <v>284</v>
      </c>
      <c r="H371" s="1015">
        <v>11385000</v>
      </c>
      <c r="I371" s="1015">
        <v>0</v>
      </c>
      <c r="J371" s="1015">
        <v>3800656</v>
      </c>
      <c r="K371" s="1012" t="s">
        <v>897</v>
      </c>
      <c r="L371" s="1015"/>
      <c r="M371" s="1015"/>
      <c r="N371" s="1016"/>
      <c r="O371" s="1015"/>
      <c r="P371" s="1015"/>
      <c r="Q371" s="1015"/>
      <c r="R371" s="1015"/>
      <c r="S371" s="1016"/>
    </row>
    <row r="372" spans="1:19">
      <c r="A372" s="1012" t="s">
        <v>1262</v>
      </c>
      <c r="B372" s="1012" t="s">
        <v>283</v>
      </c>
      <c r="C372" s="1012" t="s">
        <v>1264</v>
      </c>
      <c r="D372" s="1012" t="s">
        <v>1265</v>
      </c>
      <c r="E372" s="1012" t="s">
        <v>246</v>
      </c>
      <c r="F372" s="1013">
        <v>41548</v>
      </c>
      <c r="G372" s="1012" t="s">
        <v>283</v>
      </c>
      <c r="H372" s="1015"/>
      <c r="I372" s="1015"/>
      <c r="J372" s="1015"/>
      <c r="K372" s="1012" t="s">
        <v>283</v>
      </c>
      <c r="L372" s="1015">
        <v>3350000</v>
      </c>
      <c r="M372" s="1015"/>
      <c r="N372" s="1016">
        <v>11385</v>
      </c>
      <c r="O372" s="1015">
        <v>294.24681500000003</v>
      </c>
      <c r="P372" s="1015">
        <v>-8035000</v>
      </c>
      <c r="Q372" s="1015"/>
      <c r="R372" s="1015"/>
      <c r="S372" s="1016"/>
    </row>
    <row r="373" spans="1:19">
      <c r="A373" s="1012" t="s">
        <v>1266</v>
      </c>
      <c r="B373" s="1012" t="s">
        <v>984</v>
      </c>
      <c r="C373" s="1012" t="s">
        <v>1267</v>
      </c>
      <c r="D373" s="1012" t="s">
        <v>1045</v>
      </c>
      <c r="E373" s="1012" t="s">
        <v>239</v>
      </c>
      <c r="F373" s="1013">
        <v>40165</v>
      </c>
      <c r="G373" s="1012" t="s">
        <v>285</v>
      </c>
      <c r="H373" s="1015">
        <v>6056000</v>
      </c>
      <c r="I373" s="1015">
        <v>0</v>
      </c>
      <c r="J373" s="1015">
        <v>6739821.8899999997</v>
      </c>
      <c r="K373" s="1012" t="s">
        <v>1194</v>
      </c>
      <c r="L373" s="1015"/>
      <c r="M373" s="1015"/>
      <c r="N373" s="1016"/>
      <c r="O373" s="1015"/>
      <c r="P373" s="1015"/>
      <c r="Q373" s="1015"/>
      <c r="R373" s="1015"/>
      <c r="S373" s="1016"/>
    </row>
    <row r="374" spans="1:19">
      <c r="A374" s="1012" t="s">
        <v>1266</v>
      </c>
      <c r="B374" s="1012" t="s">
        <v>283</v>
      </c>
      <c r="C374" s="1012" t="s">
        <v>1267</v>
      </c>
      <c r="D374" s="1012" t="s">
        <v>1045</v>
      </c>
      <c r="E374" s="1012" t="s">
        <v>239</v>
      </c>
      <c r="F374" s="1013">
        <v>40738</v>
      </c>
      <c r="G374" s="1012" t="s">
        <v>283</v>
      </c>
      <c r="H374" s="1015"/>
      <c r="I374" s="1015"/>
      <c r="J374" s="1015"/>
      <c r="K374" s="1012" t="s">
        <v>283</v>
      </c>
      <c r="L374" s="1015">
        <v>6056000</v>
      </c>
      <c r="M374" s="1015"/>
      <c r="N374" s="1016">
        <v>6056</v>
      </c>
      <c r="O374" s="1015">
        <v>1000</v>
      </c>
      <c r="P374" s="1015"/>
      <c r="Q374" s="1015"/>
      <c r="R374" s="1015">
        <v>182000</v>
      </c>
      <c r="S374" s="1016">
        <v>182</v>
      </c>
    </row>
    <row r="375" spans="1:19">
      <c r="A375" s="1012" t="s">
        <v>1268</v>
      </c>
      <c r="B375" s="1012" t="s">
        <v>899</v>
      </c>
      <c r="C375" s="1012" t="s">
        <v>1269</v>
      </c>
      <c r="D375" s="1012" t="s">
        <v>1270</v>
      </c>
      <c r="E375" s="1012" t="s">
        <v>1271</v>
      </c>
      <c r="F375" s="1013">
        <v>39850</v>
      </c>
      <c r="G375" s="1012" t="s">
        <v>285</v>
      </c>
      <c r="H375" s="1015">
        <v>7500000</v>
      </c>
      <c r="I375" s="1015">
        <v>0</v>
      </c>
      <c r="J375" s="1015">
        <v>8887791.4199999999</v>
      </c>
      <c r="K375" s="1012" t="s">
        <v>1194</v>
      </c>
      <c r="L375" s="1015"/>
      <c r="M375" s="1015"/>
      <c r="N375" s="1016"/>
      <c r="O375" s="1015"/>
      <c r="P375" s="1015"/>
      <c r="Q375" s="1015"/>
      <c r="R375" s="1015"/>
      <c r="S375" s="1016"/>
    </row>
    <row r="376" spans="1:19">
      <c r="A376" s="1012" t="s">
        <v>1268</v>
      </c>
      <c r="B376" s="1012" t="s">
        <v>283</v>
      </c>
      <c r="C376" s="1012" t="s">
        <v>1269</v>
      </c>
      <c r="D376" s="1012" t="s">
        <v>1270</v>
      </c>
      <c r="E376" s="1012" t="s">
        <v>1271</v>
      </c>
      <c r="F376" s="1013">
        <v>40752</v>
      </c>
      <c r="G376" s="1012" t="s">
        <v>283</v>
      </c>
      <c r="H376" s="1015"/>
      <c r="I376" s="1015"/>
      <c r="J376" s="1015"/>
      <c r="K376" s="1012" t="s">
        <v>283</v>
      </c>
      <c r="L376" s="1015">
        <v>7500000</v>
      </c>
      <c r="M376" s="1015"/>
      <c r="N376" s="1016">
        <v>7500</v>
      </c>
      <c r="O376" s="1015">
        <v>1000</v>
      </c>
      <c r="P376" s="1015"/>
      <c r="Q376" s="1015"/>
      <c r="R376" s="1015">
        <v>375000</v>
      </c>
      <c r="S376" s="1016">
        <v>375</v>
      </c>
    </row>
    <row r="377" spans="1:19">
      <c r="A377" s="1012" t="s">
        <v>1272</v>
      </c>
      <c r="B377" s="1012"/>
      <c r="C377" s="1012" t="s">
        <v>1273</v>
      </c>
      <c r="D377" s="1012" t="s">
        <v>1274</v>
      </c>
      <c r="E377" s="1012" t="s">
        <v>89</v>
      </c>
      <c r="F377" s="1013">
        <v>39822</v>
      </c>
      <c r="G377" s="1012" t="s">
        <v>284</v>
      </c>
      <c r="H377" s="1015">
        <v>32668000</v>
      </c>
      <c r="I377" s="1015">
        <v>0</v>
      </c>
      <c r="J377" s="1015">
        <v>11205387.140000001</v>
      </c>
      <c r="K377" s="1012" t="s">
        <v>897</v>
      </c>
      <c r="L377" s="1015"/>
      <c r="M377" s="1015"/>
      <c r="N377" s="1016"/>
      <c r="O377" s="1015"/>
      <c r="P377" s="1015"/>
      <c r="Q377" s="1015"/>
      <c r="R377" s="1015"/>
      <c r="S377" s="1016"/>
    </row>
    <row r="378" spans="1:19">
      <c r="A378" s="1012" t="s">
        <v>1272</v>
      </c>
      <c r="B378" s="1012" t="s">
        <v>283</v>
      </c>
      <c r="C378" s="1012" t="s">
        <v>1273</v>
      </c>
      <c r="D378" s="1012" t="s">
        <v>1274</v>
      </c>
      <c r="E378" s="1012" t="s">
        <v>89</v>
      </c>
      <c r="F378" s="1013">
        <v>41542</v>
      </c>
      <c r="G378" s="1012" t="s">
        <v>283</v>
      </c>
      <c r="H378" s="1015"/>
      <c r="I378" s="1015"/>
      <c r="J378" s="1015"/>
      <c r="K378" s="1012" t="s">
        <v>283</v>
      </c>
      <c r="L378" s="1015">
        <v>8211450</v>
      </c>
      <c r="M378" s="1015"/>
      <c r="N378" s="1016">
        <v>25266</v>
      </c>
      <c r="O378" s="1015">
        <v>325</v>
      </c>
      <c r="P378" s="1015">
        <v>-17054550</v>
      </c>
      <c r="Q378" s="1015"/>
      <c r="R378" s="1015"/>
      <c r="S378" s="1016"/>
    </row>
    <row r="379" spans="1:19">
      <c r="A379" s="1012" t="s">
        <v>1272</v>
      </c>
      <c r="B379" s="1012" t="s">
        <v>283</v>
      </c>
      <c r="C379" s="1012" t="s">
        <v>1273</v>
      </c>
      <c r="D379" s="1012" t="s">
        <v>1274</v>
      </c>
      <c r="E379" s="1012" t="s">
        <v>89</v>
      </c>
      <c r="F379" s="1013">
        <v>41565</v>
      </c>
      <c r="G379" s="1012" t="s">
        <v>283</v>
      </c>
      <c r="H379" s="1015"/>
      <c r="I379" s="1015"/>
      <c r="J379" s="1015"/>
      <c r="K379" s="1012" t="s">
        <v>283</v>
      </c>
      <c r="L379" s="1015">
        <v>1950000</v>
      </c>
      <c r="M379" s="1015"/>
      <c r="N379" s="1016">
        <v>6000</v>
      </c>
      <c r="O379" s="1015">
        <v>325</v>
      </c>
      <c r="P379" s="1015">
        <v>-4050000</v>
      </c>
      <c r="Q379" s="1015"/>
      <c r="R379" s="1015"/>
      <c r="S379" s="1016"/>
    </row>
    <row r="380" spans="1:19">
      <c r="A380" s="1012" t="s">
        <v>1272</v>
      </c>
      <c r="B380" s="1012" t="s">
        <v>283</v>
      </c>
      <c r="C380" s="1012" t="s">
        <v>1273</v>
      </c>
      <c r="D380" s="1012" t="s">
        <v>1274</v>
      </c>
      <c r="E380" s="1012" t="s">
        <v>89</v>
      </c>
      <c r="F380" s="1013">
        <v>41576</v>
      </c>
      <c r="G380" s="1012" t="s">
        <v>283</v>
      </c>
      <c r="H380" s="1015"/>
      <c r="I380" s="1015"/>
      <c r="J380" s="1015"/>
      <c r="K380" s="1012" t="s">
        <v>283</v>
      </c>
      <c r="L380" s="1015"/>
      <c r="M380" s="1015">
        <v>-82114.5</v>
      </c>
      <c r="N380" s="1016"/>
      <c r="O380" s="1015"/>
      <c r="P380" s="1015"/>
      <c r="Q380" s="1015"/>
      <c r="R380" s="1015"/>
      <c r="S380" s="1016"/>
    </row>
    <row r="381" spans="1:19">
      <c r="A381" s="1012" t="s">
        <v>1272</v>
      </c>
      <c r="B381" s="1012" t="s">
        <v>283</v>
      </c>
      <c r="C381" s="1012" t="s">
        <v>1273</v>
      </c>
      <c r="D381" s="1012" t="s">
        <v>1274</v>
      </c>
      <c r="E381" s="1012" t="s">
        <v>89</v>
      </c>
      <c r="F381" s="1013">
        <v>41645</v>
      </c>
      <c r="G381" s="1012" t="s">
        <v>283</v>
      </c>
      <c r="H381" s="1015"/>
      <c r="I381" s="1015"/>
      <c r="J381" s="1015"/>
      <c r="K381" s="1012" t="s">
        <v>283</v>
      </c>
      <c r="L381" s="1015"/>
      <c r="M381" s="1015">
        <v>-19500</v>
      </c>
      <c r="N381" s="1016"/>
      <c r="O381" s="1015"/>
      <c r="P381" s="1015"/>
      <c r="Q381" s="1015"/>
      <c r="R381" s="1015"/>
      <c r="S381" s="1016"/>
    </row>
    <row r="382" spans="1:19">
      <c r="A382" s="1012" t="s">
        <v>1272</v>
      </c>
      <c r="B382" s="1012" t="s">
        <v>283</v>
      </c>
      <c r="C382" s="1012" t="s">
        <v>1273</v>
      </c>
      <c r="D382" s="1012" t="s">
        <v>1274</v>
      </c>
      <c r="E382" s="1012" t="s">
        <v>89</v>
      </c>
      <c r="F382" s="1013">
        <v>41680</v>
      </c>
      <c r="G382" s="1012" t="s">
        <v>283</v>
      </c>
      <c r="H382" s="1015"/>
      <c r="I382" s="1015"/>
      <c r="J382" s="1015"/>
      <c r="K382" s="1012" t="s">
        <v>283</v>
      </c>
      <c r="L382" s="1015">
        <v>577638.02</v>
      </c>
      <c r="M382" s="1015"/>
      <c r="N382" s="1016">
        <v>1402</v>
      </c>
      <c r="O382" s="1015">
        <v>412.01</v>
      </c>
      <c r="P382" s="1015">
        <v>-824361.98</v>
      </c>
      <c r="Q382" s="1015"/>
      <c r="R382" s="1015"/>
      <c r="S382" s="1016"/>
    </row>
    <row r="383" spans="1:19">
      <c r="A383" s="1012" t="s">
        <v>1272</v>
      </c>
      <c r="B383" s="1012" t="s">
        <v>283</v>
      </c>
      <c r="C383" s="1012" t="s">
        <v>1273</v>
      </c>
      <c r="D383" s="1012" t="s">
        <v>1274</v>
      </c>
      <c r="E383" s="1012" t="s">
        <v>89</v>
      </c>
      <c r="F383" s="1013">
        <v>41717</v>
      </c>
      <c r="G383" s="1012" t="s">
        <v>283</v>
      </c>
      <c r="H383" s="1015"/>
      <c r="I383" s="1015"/>
      <c r="J383" s="1015"/>
      <c r="K383" s="1012" t="s">
        <v>283</v>
      </c>
      <c r="L383" s="1015"/>
      <c r="M383" s="1015">
        <v>-5776.38</v>
      </c>
      <c r="N383" s="1016"/>
      <c r="O383" s="1015"/>
      <c r="P383" s="1015"/>
      <c r="Q383" s="1015"/>
      <c r="R383" s="1015"/>
      <c r="S383" s="1016"/>
    </row>
    <row r="384" spans="1:19">
      <c r="A384" s="1012" t="s">
        <v>1272</v>
      </c>
      <c r="B384" s="1012" t="s">
        <v>283</v>
      </c>
      <c r="C384" s="1012" t="s">
        <v>1273</v>
      </c>
      <c r="D384" s="1012" t="s">
        <v>1274</v>
      </c>
      <c r="E384" s="1012" t="s">
        <v>89</v>
      </c>
      <c r="F384" s="1013">
        <v>41927</v>
      </c>
      <c r="G384" s="1012" t="s">
        <v>283</v>
      </c>
      <c r="H384" s="1015"/>
      <c r="I384" s="1015"/>
      <c r="J384" s="1015"/>
      <c r="K384" s="1012" t="s">
        <v>283</v>
      </c>
      <c r="L384" s="1015"/>
      <c r="M384" s="1015"/>
      <c r="N384" s="1016"/>
      <c r="O384" s="1015"/>
      <c r="P384" s="1015"/>
      <c r="Q384" s="1015"/>
      <c r="R384" s="1015">
        <v>2000</v>
      </c>
      <c r="S384" s="1016">
        <v>508320</v>
      </c>
    </row>
    <row r="385" spans="1:19">
      <c r="A385" s="1012" t="s">
        <v>1275</v>
      </c>
      <c r="B385" s="1012" t="s">
        <v>918</v>
      </c>
      <c r="C385" s="1012" t="s">
        <v>1276</v>
      </c>
      <c r="D385" s="1012" t="s">
        <v>1277</v>
      </c>
      <c r="E385" s="1012" t="s">
        <v>1278</v>
      </c>
      <c r="F385" s="1013">
        <v>39983</v>
      </c>
      <c r="G385" s="1012" t="s">
        <v>921</v>
      </c>
      <c r="H385" s="1015">
        <v>10000000</v>
      </c>
      <c r="I385" s="1015">
        <v>0</v>
      </c>
      <c r="J385" s="1015">
        <v>13186960.25</v>
      </c>
      <c r="K385" s="1012" t="s">
        <v>897</v>
      </c>
      <c r="L385" s="1015"/>
      <c r="M385" s="1015"/>
      <c r="N385" s="1016"/>
      <c r="O385" s="1015"/>
      <c r="P385" s="1015"/>
      <c r="Q385" s="1015"/>
      <c r="R385" s="1015"/>
      <c r="S385" s="1016"/>
    </row>
    <row r="386" spans="1:19">
      <c r="A386" s="1012" t="s">
        <v>1275</v>
      </c>
      <c r="B386" s="1012" t="s">
        <v>283</v>
      </c>
      <c r="C386" s="1012" t="s">
        <v>1276</v>
      </c>
      <c r="D386" s="1012" t="s">
        <v>1277</v>
      </c>
      <c r="E386" s="1012" t="s">
        <v>1278</v>
      </c>
      <c r="F386" s="1013">
        <v>41262</v>
      </c>
      <c r="G386" s="1012" t="s">
        <v>283</v>
      </c>
      <c r="H386" s="1015"/>
      <c r="I386" s="1015"/>
      <c r="J386" s="1015"/>
      <c r="K386" s="1012" t="s">
        <v>283</v>
      </c>
      <c r="L386" s="1015">
        <v>39400</v>
      </c>
      <c r="M386" s="1015"/>
      <c r="N386" s="1016">
        <v>40000</v>
      </c>
      <c r="O386" s="1015">
        <v>0.98499999999999999</v>
      </c>
      <c r="P386" s="1015">
        <v>-600</v>
      </c>
      <c r="Q386" s="1015"/>
      <c r="R386" s="1015">
        <v>198635.58</v>
      </c>
      <c r="S386" s="1016">
        <v>200000</v>
      </c>
    </row>
    <row r="387" spans="1:19">
      <c r="A387" s="1012" t="s">
        <v>1275</v>
      </c>
      <c r="B387" s="1012" t="s">
        <v>283</v>
      </c>
      <c r="C387" s="1012" t="s">
        <v>1276</v>
      </c>
      <c r="D387" s="1012" t="s">
        <v>1277</v>
      </c>
      <c r="E387" s="1012" t="s">
        <v>1278</v>
      </c>
      <c r="F387" s="1013">
        <v>41263</v>
      </c>
      <c r="G387" s="1012" t="s">
        <v>283</v>
      </c>
      <c r="H387" s="1015"/>
      <c r="I387" s="1015"/>
      <c r="J387" s="1015"/>
      <c r="K387" s="1012" t="s">
        <v>283</v>
      </c>
      <c r="L387" s="1015">
        <v>9810600</v>
      </c>
      <c r="M387" s="1015"/>
      <c r="N387" s="1016">
        <v>9960000</v>
      </c>
      <c r="O387" s="1015">
        <v>0.98499999999999999</v>
      </c>
      <c r="P387" s="1015">
        <v>-149400</v>
      </c>
      <c r="Q387" s="1015"/>
      <c r="R387" s="1015">
        <v>297953.37</v>
      </c>
      <c r="S387" s="1016">
        <v>300000</v>
      </c>
    </row>
    <row r="388" spans="1:19">
      <c r="A388" s="1012" t="s">
        <v>1275</v>
      </c>
      <c r="B388" s="1012" t="s">
        <v>283</v>
      </c>
      <c r="C388" s="1012" t="s">
        <v>1276</v>
      </c>
      <c r="D388" s="1012" t="s">
        <v>1277</v>
      </c>
      <c r="E388" s="1012" t="s">
        <v>1278</v>
      </c>
      <c r="F388" s="1013">
        <v>41285</v>
      </c>
      <c r="G388" s="1012" t="s">
        <v>283</v>
      </c>
      <c r="H388" s="1015"/>
      <c r="I388" s="1015"/>
      <c r="J388" s="1015"/>
      <c r="K388" s="1012" t="s">
        <v>283</v>
      </c>
      <c r="L388" s="1015"/>
      <c r="M388" s="1015">
        <v>-98500</v>
      </c>
      <c r="N388" s="1016"/>
      <c r="O388" s="1015"/>
      <c r="P388" s="1015"/>
      <c r="Q388" s="1015"/>
      <c r="R388" s="1015"/>
      <c r="S388" s="1016"/>
    </row>
    <row r="389" spans="1:19">
      <c r="A389" s="1012" t="s">
        <v>1279</v>
      </c>
      <c r="B389" s="1012" t="s">
        <v>1280</v>
      </c>
      <c r="C389" s="1012" t="s">
        <v>1281</v>
      </c>
      <c r="D389" s="1012" t="s">
        <v>1282</v>
      </c>
      <c r="E389" s="1012" t="s">
        <v>42</v>
      </c>
      <c r="F389" s="1013">
        <v>39962</v>
      </c>
      <c r="G389" s="1012" t="s">
        <v>921</v>
      </c>
      <c r="H389" s="1015">
        <v>19817000</v>
      </c>
      <c r="I389" s="1015">
        <v>0</v>
      </c>
      <c r="J389" s="1015">
        <v>32098302.620000001</v>
      </c>
      <c r="K389" s="1012" t="s">
        <v>1194</v>
      </c>
      <c r="L389" s="1015"/>
      <c r="M389" s="1015"/>
      <c r="N389" s="1016"/>
      <c r="O389" s="1015"/>
      <c r="P389" s="1015"/>
      <c r="Q389" s="1015"/>
      <c r="R389" s="1015"/>
      <c r="S389" s="1016"/>
    </row>
    <row r="390" spans="1:19">
      <c r="A390" s="1012" t="s">
        <v>1279</v>
      </c>
      <c r="B390" s="1012" t="s">
        <v>283</v>
      </c>
      <c r="C390" s="1012" t="s">
        <v>1281</v>
      </c>
      <c r="D390" s="1012" t="s">
        <v>1282</v>
      </c>
      <c r="E390" s="1012" t="s">
        <v>42</v>
      </c>
      <c r="F390" s="1013">
        <v>42095</v>
      </c>
      <c r="G390" s="1012" t="s">
        <v>283</v>
      </c>
      <c r="H390" s="1015"/>
      <c r="I390" s="1015"/>
      <c r="J390" s="1015"/>
      <c r="K390" s="1012" t="s">
        <v>283</v>
      </c>
      <c r="L390" s="1015">
        <v>19817000</v>
      </c>
      <c r="M390" s="1015"/>
      <c r="N390" s="1016">
        <v>19817000</v>
      </c>
      <c r="O390" s="1015">
        <v>1</v>
      </c>
      <c r="P390" s="1015"/>
      <c r="Q390" s="1015"/>
      <c r="R390" s="1015">
        <v>991000</v>
      </c>
      <c r="S390" s="1016">
        <v>991000</v>
      </c>
    </row>
    <row r="391" spans="1:19">
      <c r="A391" s="1012" t="s">
        <v>1283</v>
      </c>
      <c r="B391" s="1012" t="s">
        <v>923</v>
      </c>
      <c r="C391" s="1012" t="s">
        <v>1284</v>
      </c>
      <c r="D391" s="1012" t="s">
        <v>1285</v>
      </c>
      <c r="E391" s="1012" t="s">
        <v>89</v>
      </c>
      <c r="F391" s="1013">
        <v>40025</v>
      </c>
      <c r="G391" s="1012" t="s">
        <v>285</v>
      </c>
      <c r="H391" s="1015">
        <v>7000000</v>
      </c>
      <c r="I391" s="1015">
        <v>0</v>
      </c>
      <c r="J391" s="1015">
        <v>8981348.8100000005</v>
      </c>
      <c r="K391" s="1012" t="s">
        <v>897</v>
      </c>
      <c r="L391" s="1015"/>
      <c r="M391" s="1015"/>
      <c r="N391" s="1016"/>
      <c r="O391" s="1015"/>
      <c r="P391" s="1015"/>
      <c r="Q391" s="1015"/>
      <c r="R391" s="1015"/>
      <c r="S391" s="1016"/>
    </row>
    <row r="392" spans="1:19">
      <c r="A392" s="1012" t="s">
        <v>1283</v>
      </c>
      <c r="B392" s="1012" t="s">
        <v>283</v>
      </c>
      <c r="C392" s="1012" t="s">
        <v>1284</v>
      </c>
      <c r="D392" s="1012" t="s">
        <v>1285</v>
      </c>
      <c r="E392" s="1012" t="s">
        <v>89</v>
      </c>
      <c r="F392" s="1013">
        <v>41712</v>
      </c>
      <c r="G392" s="1012" t="s">
        <v>283</v>
      </c>
      <c r="H392" s="1015"/>
      <c r="I392" s="1015"/>
      <c r="J392" s="1015"/>
      <c r="K392" s="1012" t="s">
        <v>283</v>
      </c>
      <c r="L392" s="1015">
        <v>257660</v>
      </c>
      <c r="M392" s="1015"/>
      <c r="N392" s="1016">
        <v>260</v>
      </c>
      <c r="O392" s="1015">
        <v>991</v>
      </c>
      <c r="P392" s="1015">
        <v>-2340</v>
      </c>
      <c r="Q392" s="1015"/>
      <c r="R392" s="1015"/>
      <c r="S392" s="1016"/>
    </row>
    <row r="393" spans="1:19">
      <c r="A393" s="1012" t="s">
        <v>1283</v>
      </c>
      <c r="B393" s="1012" t="s">
        <v>283</v>
      </c>
      <c r="C393" s="1012" t="s">
        <v>1284</v>
      </c>
      <c r="D393" s="1012" t="s">
        <v>1285</v>
      </c>
      <c r="E393" s="1012" t="s">
        <v>89</v>
      </c>
      <c r="F393" s="1013">
        <v>41715</v>
      </c>
      <c r="G393" s="1012" t="s">
        <v>283</v>
      </c>
      <c r="H393" s="1015"/>
      <c r="I393" s="1015"/>
      <c r="J393" s="1015"/>
      <c r="K393" s="1012" t="s">
        <v>283</v>
      </c>
      <c r="L393" s="1015">
        <v>6679340</v>
      </c>
      <c r="M393" s="1015"/>
      <c r="N393" s="1016">
        <v>6740</v>
      </c>
      <c r="O393" s="1015">
        <v>991</v>
      </c>
      <c r="P393" s="1015">
        <v>-60660</v>
      </c>
      <c r="Q393" s="1015"/>
      <c r="R393" s="1015">
        <v>347193</v>
      </c>
      <c r="S393" s="1016">
        <v>350</v>
      </c>
    </row>
    <row r="394" spans="1:19">
      <c r="A394" s="1012" t="s">
        <v>1283</v>
      </c>
      <c r="B394" s="1012" t="s">
        <v>283</v>
      </c>
      <c r="C394" s="1012" t="s">
        <v>1284</v>
      </c>
      <c r="D394" s="1012" t="s">
        <v>1285</v>
      </c>
      <c r="E394" s="1012" t="s">
        <v>89</v>
      </c>
      <c r="F394" s="1013">
        <v>41754</v>
      </c>
      <c r="G394" s="1012" t="s">
        <v>283</v>
      </c>
      <c r="H394" s="1015"/>
      <c r="I394" s="1015"/>
      <c r="J394" s="1015"/>
      <c r="K394" s="1012" t="s">
        <v>283</v>
      </c>
      <c r="L394" s="1015"/>
      <c r="M394" s="1015">
        <v>-69370</v>
      </c>
      <c r="N394" s="1016"/>
      <c r="O394" s="1015"/>
      <c r="P394" s="1015"/>
      <c r="Q394" s="1015"/>
      <c r="R394" s="1015"/>
      <c r="S394" s="1016"/>
    </row>
    <row r="395" spans="1:19">
      <c r="A395" s="1012" t="s">
        <v>1286</v>
      </c>
      <c r="B395" s="1012" t="s">
        <v>1287</v>
      </c>
      <c r="C395" s="1012" t="s">
        <v>1288</v>
      </c>
      <c r="D395" s="1012" t="s">
        <v>286</v>
      </c>
      <c r="E395" s="1012" t="s">
        <v>56</v>
      </c>
      <c r="F395" s="1013">
        <v>39813</v>
      </c>
      <c r="G395" s="1012" t="s">
        <v>284</v>
      </c>
      <c r="H395" s="1015">
        <v>2330000000</v>
      </c>
      <c r="I395" s="1015">
        <v>0</v>
      </c>
      <c r="J395" s="1015">
        <v>43687500</v>
      </c>
      <c r="K395" s="1012" t="s">
        <v>2928</v>
      </c>
      <c r="L395" s="1015"/>
      <c r="M395" s="1015"/>
      <c r="N395" s="1016"/>
      <c r="O395" s="1015"/>
      <c r="P395" s="1015"/>
      <c r="Q395" s="1015"/>
      <c r="R395" s="1015"/>
      <c r="S395" s="1016"/>
    </row>
    <row r="396" spans="1:19">
      <c r="A396" s="1012" t="s">
        <v>1286</v>
      </c>
      <c r="B396" s="1012" t="s">
        <v>283</v>
      </c>
      <c r="C396" s="1012" t="s">
        <v>1288</v>
      </c>
      <c r="D396" s="1012" t="s">
        <v>286</v>
      </c>
      <c r="E396" s="1012" t="s">
        <v>56</v>
      </c>
      <c r="F396" s="1013">
        <v>40157</v>
      </c>
      <c r="G396" s="1012" t="s">
        <v>283</v>
      </c>
      <c r="H396" s="1015"/>
      <c r="I396" s="1015"/>
      <c r="J396" s="1015"/>
      <c r="K396" s="1012" t="s">
        <v>283</v>
      </c>
      <c r="L396" s="1015"/>
      <c r="M396" s="1015"/>
      <c r="N396" s="1016"/>
      <c r="O396" s="1015"/>
      <c r="P396" s="1015">
        <v>-2330000000</v>
      </c>
      <c r="Q396" s="1015"/>
      <c r="R396" s="1015"/>
      <c r="S396" s="1016"/>
    </row>
    <row r="397" spans="1:19">
      <c r="A397" s="1012" t="s">
        <v>287</v>
      </c>
      <c r="B397" s="1012" t="s">
        <v>859</v>
      </c>
      <c r="C397" s="1012" t="s">
        <v>288</v>
      </c>
      <c r="D397" s="1012" t="s">
        <v>286</v>
      </c>
      <c r="E397" s="1012" t="s">
        <v>56</v>
      </c>
      <c r="F397" s="1013">
        <v>39749</v>
      </c>
      <c r="G397" s="1012" t="s">
        <v>284</v>
      </c>
      <c r="H397" s="1015">
        <v>25000000000</v>
      </c>
      <c r="I397" s="1015">
        <v>0</v>
      </c>
      <c r="J397" s="1015">
        <v>32839267986.459999</v>
      </c>
      <c r="K397" s="1012" t="s">
        <v>1194</v>
      </c>
      <c r="L397" s="1015"/>
      <c r="M397" s="1015"/>
      <c r="N397" s="1016"/>
      <c r="O397" s="1015"/>
      <c r="P397" s="1015"/>
      <c r="Q397" s="1015"/>
      <c r="R397" s="1015"/>
      <c r="S397" s="1016"/>
    </row>
    <row r="398" spans="1:19">
      <c r="A398" s="1012" t="s">
        <v>287</v>
      </c>
      <c r="B398" s="1012" t="s">
        <v>283</v>
      </c>
      <c r="C398" s="1012" t="s">
        <v>288</v>
      </c>
      <c r="D398" s="1012" t="s">
        <v>286</v>
      </c>
      <c r="E398" s="1012" t="s">
        <v>56</v>
      </c>
      <c r="F398" s="1013">
        <v>40522</v>
      </c>
      <c r="G398" s="1012" t="s">
        <v>283</v>
      </c>
      <c r="H398" s="1015"/>
      <c r="I398" s="1015"/>
      <c r="J398" s="1015"/>
      <c r="K398" s="1012" t="s">
        <v>283</v>
      </c>
      <c r="L398" s="1015">
        <v>25000000000</v>
      </c>
      <c r="M398" s="1015"/>
      <c r="N398" s="1016">
        <v>7692307692</v>
      </c>
      <c r="O398" s="1015">
        <v>4.1408060000000004</v>
      </c>
      <c r="P398" s="1015"/>
      <c r="Q398" s="1015">
        <v>6852354470.9499998</v>
      </c>
      <c r="R398" s="1015"/>
      <c r="S398" s="1016"/>
    </row>
    <row r="399" spans="1:19">
      <c r="A399" s="1012" t="s">
        <v>287</v>
      </c>
      <c r="B399" s="1012" t="s">
        <v>283</v>
      </c>
      <c r="C399" s="1012" t="s">
        <v>288</v>
      </c>
      <c r="D399" s="1012" t="s">
        <v>286</v>
      </c>
      <c r="E399" s="1012" t="s">
        <v>56</v>
      </c>
      <c r="F399" s="1013">
        <v>40574</v>
      </c>
      <c r="G399" s="1012" t="s">
        <v>283</v>
      </c>
      <c r="H399" s="1015"/>
      <c r="I399" s="1015"/>
      <c r="J399" s="1015"/>
      <c r="K399" s="1012" t="s">
        <v>283</v>
      </c>
      <c r="L399" s="1015"/>
      <c r="M399" s="1015"/>
      <c r="N399" s="1016"/>
      <c r="O399" s="1015"/>
      <c r="P399" s="1015"/>
      <c r="Q399" s="1015"/>
      <c r="R399" s="1015">
        <v>54621848.840000004</v>
      </c>
      <c r="S399" s="1016">
        <v>210084034</v>
      </c>
    </row>
    <row r="400" spans="1:19">
      <c r="A400" s="1012" t="s">
        <v>1289</v>
      </c>
      <c r="B400" s="1012" t="s">
        <v>858</v>
      </c>
      <c r="C400" s="1012" t="s">
        <v>1290</v>
      </c>
      <c r="D400" s="1012" t="s">
        <v>1291</v>
      </c>
      <c r="E400" s="1012" t="s">
        <v>239</v>
      </c>
      <c r="F400" s="1013">
        <v>39829</v>
      </c>
      <c r="G400" s="1012" t="s">
        <v>284</v>
      </c>
      <c r="H400" s="1015">
        <v>26440000</v>
      </c>
      <c r="I400" s="1015">
        <v>0</v>
      </c>
      <c r="J400" s="1015">
        <v>28889100</v>
      </c>
      <c r="K400" s="1012" t="s">
        <v>1194</v>
      </c>
      <c r="L400" s="1015"/>
      <c r="M400" s="1015"/>
      <c r="N400" s="1016"/>
      <c r="O400" s="1015"/>
      <c r="P400" s="1015"/>
      <c r="Q400" s="1015"/>
      <c r="R400" s="1015"/>
      <c r="S400" s="1016"/>
    </row>
    <row r="401" spans="1:19">
      <c r="A401" s="1012" t="s">
        <v>1289</v>
      </c>
      <c r="B401" s="1012" t="s">
        <v>283</v>
      </c>
      <c r="C401" s="1012" t="s">
        <v>1290</v>
      </c>
      <c r="D401" s="1012" t="s">
        <v>1291</v>
      </c>
      <c r="E401" s="1012" t="s">
        <v>239</v>
      </c>
      <c r="F401" s="1013">
        <v>40394</v>
      </c>
      <c r="G401" s="1012" t="s">
        <v>283</v>
      </c>
      <c r="H401" s="1015"/>
      <c r="I401" s="1015"/>
      <c r="J401" s="1015"/>
      <c r="K401" s="1012" t="s">
        <v>283</v>
      </c>
      <c r="L401" s="1015">
        <v>26440000</v>
      </c>
      <c r="M401" s="1015"/>
      <c r="N401" s="1016">
        <v>26440</v>
      </c>
      <c r="O401" s="1015">
        <v>1000</v>
      </c>
      <c r="P401" s="1015"/>
      <c r="Q401" s="1015"/>
      <c r="R401" s="1015"/>
      <c r="S401" s="1016"/>
    </row>
    <row r="402" spans="1:19">
      <c r="A402" s="1012" t="s">
        <v>1289</v>
      </c>
      <c r="B402" s="1012" t="s">
        <v>283</v>
      </c>
      <c r="C402" s="1012" t="s">
        <v>1290</v>
      </c>
      <c r="D402" s="1012" t="s">
        <v>1291</v>
      </c>
      <c r="E402" s="1012" t="s">
        <v>239</v>
      </c>
      <c r="F402" s="1013">
        <v>40422</v>
      </c>
      <c r="G402" s="1012" t="s">
        <v>283</v>
      </c>
      <c r="H402" s="1015"/>
      <c r="I402" s="1015"/>
      <c r="J402" s="1015"/>
      <c r="K402" s="1012" t="s">
        <v>283</v>
      </c>
      <c r="L402" s="1015"/>
      <c r="M402" s="1015"/>
      <c r="N402" s="1016"/>
      <c r="O402" s="1015"/>
      <c r="P402" s="1015"/>
      <c r="Q402" s="1015"/>
      <c r="R402" s="1015">
        <v>400000</v>
      </c>
      <c r="S402" s="1016">
        <v>194794</v>
      </c>
    </row>
    <row r="403" spans="1:19">
      <c r="A403" s="1012" t="s">
        <v>1292</v>
      </c>
      <c r="B403" s="1012" t="s">
        <v>1293</v>
      </c>
      <c r="C403" s="1012" t="s">
        <v>1294</v>
      </c>
      <c r="D403" s="1012" t="s">
        <v>1295</v>
      </c>
      <c r="E403" s="1012" t="s">
        <v>6</v>
      </c>
      <c r="F403" s="1013">
        <v>39805</v>
      </c>
      <c r="G403" s="1012" t="s">
        <v>285</v>
      </c>
      <c r="H403" s="1015">
        <v>10400000</v>
      </c>
      <c r="I403" s="1015">
        <v>0</v>
      </c>
      <c r="J403" s="1015">
        <v>223571.11</v>
      </c>
      <c r="K403" s="1012" t="s">
        <v>1097</v>
      </c>
      <c r="L403" s="1015"/>
      <c r="M403" s="1015"/>
      <c r="N403" s="1016"/>
      <c r="O403" s="1015"/>
      <c r="P403" s="1015"/>
      <c r="Q403" s="1015"/>
      <c r="R403" s="1015"/>
      <c r="S403" s="1016"/>
    </row>
    <row r="404" spans="1:19">
      <c r="A404" s="1012" t="s">
        <v>1292</v>
      </c>
      <c r="B404" s="1012" t="s">
        <v>283</v>
      </c>
      <c r="C404" s="1012" t="s">
        <v>1294</v>
      </c>
      <c r="D404" s="1012" t="s">
        <v>1295</v>
      </c>
      <c r="E404" s="1012" t="s">
        <v>6</v>
      </c>
      <c r="F404" s="1013">
        <v>40809</v>
      </c>
      <c r="G404" s="1012" t="s">
        <v>283</v>
      </c>
      <c r="H404" s="1015"/>
      <c r="I404" s="1015"/>
      <c r="J404" s="1015"/>
      <c r="K404" s="1012" t="s">
        <v>283</v>
      </c>
      <c r="L404" s="1015"/>
      <c r="M404" s="1015"/>
      <c r="N404" s="1016"/>
      <c r="O404" s="1015"/>
      <c r="P404" s="1015">
        <v>-10400000</v>
      </c>
      <c r="Q404" s="1015"/>
      <c r="R404" s="1015"/>
      <c r="S404" s="1016"/>
    </row>
    <row r="405" spans="1:19">
      <c r="A405" s="1012" t="s">
        <v>1296</v>
      </c>
      <c r="B405" s="1012" t="s">
        <v>904</v>
      </c>
      <c r="C405" s="1012" t="s">
        <v>1297</v>
      </c>
      <c r="D405" s="1012" t="s">
        <v>1298</v>
      </c>
      <c r="E405" s="1012" t="s">
        <v>996</v>
      </c>
      <c r="F405" s="1013">
        <v>39962</v>
      </c>
      <c r="G405" s="1012" t="s">
        <v>285</v>
      </c>
      <c r="H405" s="1015">
        <v>24990000</v>
      </c>
      <c r="I405" s="1015">
        <v>0</v>
      </c>
      <c r="J405" s="1015">
        <v>13952381.449999999</v>
      </c>
      <c r="K405" s="1012" t="s">
        <v>897</v>
      </c>
      <c r="L405" s="1015"/>
      <c r="M405" s="1015"/>
      <c r="N405" s="1016"/>
      <c r="O405" s="1015"/>
      <c r="P405" s="1015"/>
      <c r="Q405" s="1015"/>
      <c r="R405" s="1015"/>
      <c r="S405" s="1016"/>
    </row>
    <row r="406" spans="1:19">
      <c r="A406" s="1012" t="s">
        <v>1296</v>
      </c>
      <c r="B406" s="1012" t="s">
        <v>283</v>
      </c>
      <c r="C406" s="1012" t="s">
        <v>1297</v>
      </c>
      <c r="D406" s="1012" t="s">
        <v>1298</v>
      </c>
      <c r="E406" s="1012" t="s">
        <v>996</v>
      </c>
      <c r="F406" s="1013">
        <v>41312</v>
      </c>
      <c r="G406" s="1012" t="s">
        <v>283</v>
      </c>
      <c r="H406" s="1015"/>
      <c r="I406" s="1015"/>
      <c r="J406" s="1015"/>
      <c r="K406" s="1012" t="s">
        <v>283</v>
      </c>
      <c r="L406" s="1015">
        <v>6657375</v>
      </c>
      <c r="M406" s="1015"/>
      <c r="N406" s="1016">
        <v>12990</v>
      </c>
      <c r="O406" s="1015">
        <v>512.5</v>
      </c>
      <c r="P406" s="1015">
        <v>-6332625</v>
      </c>
      <c r="Q406" s="1015"/>
      <c r="R406" s="1015">
        <v>258018.75</v>
      </c>
      <c r="S406" s="1016">
        <v>500</v>
      </c>
    </row>
    <row r="407" spans="1:19">
      <c r="A407" s="1012" t="s">
        <v>1296</v>
      </c>
      <c r="B407" s="1012" t="s">
        <v>283</v>
      </c>
      <c r="C407" s="1012" t="s">
        <v>1297</v>
      </c>
      <c r="D407" s="1012" t="s">
        <v>1298</v>
      </c>
      <c r="E407" s="1012" t="s">
        <v>996</v>
      </c>
      <c r="F407" s="1013">
        <v>41313</v>
      </c>
      <c r="G407" s="1012" t="s">
        <v>283</v>
      </c>
      <c r="H407" s="1015"/>
      <c r="I407" s="1015"/>
      <c r="J407" s="1015"/>
      <c r="K407" s="1012" t="s">
        <v>283</v>
      </c>
      <c r="L407" s="1015">
        <v>6150000</v>
      </c>
      <c r="M407" s="1015"/>
      <c r="N407" s="1016">
        <v>12000</v>
      </c>
      <c r="O407" s="1015">
        <v>512.5</v>
      </c>
      <c r="P407" s="1015">
        <v>-5850000</v>
      </c>
      <c r="Q407" s="1015"/>
      <c r="R407" s="1015">
        <v>387028.12</v>
      </c>
      <c r="S407" s="1016">
        <v>750</v>
      </c>
    </row>
    <row r="408" spans="1:19">
      <c r="A408" s="1012" t="s">
        <v>1296</v>
      </c>
      <c r="B408" s="1012" t="s">
        <v>283</v>
      </c>
      <c r="C408" s="1012" t="s">
        <v>1297</v>
      </c>
      <c r="D408" s="1012" t="s">
        <v>1298</v>
      </c>
      <c r="E408" s="1012" t="s">
        <v>996</v>
      </c>
      <c r="F408" s="1013">
        <v>41359</v>
      </c>
      <c r="G408" s="1012" t="s">
        <v>283</v>
      </c>
      <c r="H408" s="1015"/>
      <c r="I408" s="1015"/>
      <c r="J408" s="1015"/>
      <c r="K408" s="1012" t="s">
        <v>283</v>
      </c>
      <c r="L408" s="1015"/>
      <c r="M408" s="1015">
        <v>-128073.75</v>
      </c>
      <c r="N408" s="1016"/>
      <c r="O408" s="1015"/>
      <c r="P408" s="1015"/>
      <c r="Q408" s="1015"/>
      <c r="R408" s="1015"/>
      <c r="S408" s="1016"/>
    </row>
    <row r="409" spans="1:19">
      <c r="A409" s="1012" t="s">
        <v>16</v>
      </c>
      <c r="B409" s="1012" t="s">
        <v>1192</v>
      </c>
      <c r="C409" s="1012" t="s">
        <v>1299</v>
      </c>
      <c r="D409" s="1012" t="s">
        <v>1300</v>
      </c>
      <c r="E409" s="1012" t="s">
        <v>19</v>
      </c>
      <c r="F409" s="1013">
        <v>39878</v>
      </c>
      <c r="G409" s="1012" t="s">
        <v>7</v>
      </c>
      <c r="H409" s="1015">
        <v>7462000</v>
      </c>
      <c r="I409" s="1015">
        <v>0</v>
      </c>
      <c r="J409" s="1015">
        <v>7997813.2199999997</v>
      </c>
      <c r="K409" s="1012" t="s">
        <v>1194</v>
      </c>
      <c r="L409" s="1015"/>
      <c r="M409" s="1015"/>
      <c r="N409" s="1016"/>
      <c r="O409" s="1015"/>
      <c r="P409" s="1015"/>
      <c r="Q409" s="1015"/>
      <c r="R409" s="1015"/>
      <c r="S409" s="1016"/>
    </row>
    <row r="410" spans="1:19">
      <c r="A410" s="1012" t="s">
        <v>16</v>
      </c>
      <c r="B410" s="1012" t="s">
        <v>283</v>
      </c>
      <c r="C410" s="1012" t="s">
        <v>1299</v>
      </c>
      <c r="D410" s="1012" t="s">
        <v>1300</v>
      </c>
      <c r="E410" s="1012" t="s">
        <v>19</v>
      </c>
      <c r="F410" s="1013">
        <v>40403</v>
      </c>
      <c r="G410" s="1012" t="s">
        <v>283</v>
      </c>
      <c r="H410" s="1015"/>
      <c r="I410" s="1015"/>
      <c r="J410" s="1015"/>
      <c r="K410" s="1012" t="s">
        <v>283</v>
      </c>
      <c r="L410" s="1015">
        <v>7462000</v>
      </c>
      <c r="M410" s="1015"/>
      <c r="N410" s="1016">
        <v>7462</v>
      </c>
      <c r="O410" s="1015">
        <v>1000</v>
      </c>
      <c r="P410" s="1015"/>
      <c r="Q410" s="1015"/>
      <c r="R410" s="1015"/>
      <c r="S410" s="1016"/>
    </row>
    <row r="411" spans="1:19">
      <c r="A411" s="1012" t="s">
        <v>1301</v>
      </c>
      <c r="B411" s="1012" t="s">
        <v>923</v>
      </c>
      <c r="C411" s="1012" t="s">
        <v>1302</v>
      </c>
      <c r="D411" s="1012" t="s">
        <v>1303</v>
      </c>
      <c r="E411" s="1012" t="s">
        <v>52</v>
      </c>
      <c r="F411" s="1013">
        <v>39892</v>
      </c>
      <c r="G411" s="1012" t="s">
        <v>285</v>
      </c>
      <c r="H411" s="1015">
        <v>2400000</v>
      </c>
      <c r="I411" s="1015">
        <v>0</v>
      </c>
      <c r="J411" s="1015">
        <v>2353330.6</v>
      </c>
      <c r="K411" s="1012" t="s">
        <v>897</v>
      </c>
      <c r="L411" s="1015"/>
      <c r="M411" s="1015"/>
      <c r="N411" s="1016"/>
      <c r="O411" s="1015"/>
      <c r="P411" s="1015"/>
      <c r="Q411" s="1015"/>
      <c r="R411" s="1015"/>
      <c r="S411" s="1016"/>
    </row>
    <row r="412" spans="1:19">
      <c r="A412" s="1012" t="s">
        <v>1301</v>
      </c>
      <c r="B412" s="1012" t="s">
        <v>283</v>
      </c>
      <c r="C412" s="1012" t="s">
        <v>1302</v>
      </c>
      <c r="D412" s="1012" t="s">
        <v>1303</v>
      </c>
      <c r="E412" s="1012" t="s">
        <v>52</v>
      </c>
      <c r="F412" s="1013">
        <v>42184</v>
      </c>
      <c r="G412" s="1012" t="s">
        <v>283</v>
      </c>
      <c r="H412" s="1015"/>
      <c r="I412" s="1015"/>
      <c r="J412" s="1015"/>
      <c r="K412" s="1012" t="s">
        <v>283</v>
      </c>
      <c r="L412" s="1015">
        <v>1560312</v>
      </c>
      <c r="M412" s="1015"/>
      <c r="N412" s="1016">
        <v>2400</v>
      </c>
      <c r="O412" s="1015">
        <v>650.13</v>
      </c>
      <c r="P412" s="1015">
        <v>-839688</v>
      </c>
      <c r="Q412" s="1015"/>
      <c r="R412" s="1015">
        <v>53015.6</v>
      </c>
      <c r="S412" s="1016">
        <v>120</v>
      </c>
    </row>
    <row r="413" spans="1:19">
      <c r="A413" s="1012" t="s">
        <v>1301</v>
      </c>
      <c r="B413" s="1012" t="s">
        <v>283</v>
      </c>
      <c r="C413" s="1012" t="s">
        <v>1302</v>
      </c>
      <c r="D413" s="1012" t="s">
        <v>1303</v>
      </c>
      <c r="E413" s="1012" t="s">
        <v>52</v>
      </c>
      <c r="F413" s="1013">
        <v>42222</v>
      </c>
      <c r="G413" s="1012" t="s">
        <v>283</v>
      </c>
      <c r="H413" s="1015"/>
      <c r="I413" s="1015"/>
      <c r="J413" s="1015"/>
      <c r="K413" s="1012" t="s">
        <v>283</v>
      </c>
      <c r="L413" s="1015"/>
      <c r="M413" s="1015">
        <v>-25000</v>
      </c>
      <c r="N413" s="1016"/>
      <c r="O413" s="1015"/>
      <c r="P413" s="1015"/>
      <c r="Q413" s="1015"/>
      <c r="R413" s="1015"/>
      <c r="S413" s="1016"/>
    </row>
    <row r="414" spans="1:19">
      <c r="A414" s="1012" t="s">
        <v>1304</v>
      </c>
      <c r="B414" s="1012" t="s">
        <v>3026</v>
      </c>
      <c r="C414" s="1012" t="s">
        <v>1305</v>
      </c>
      <c r="D414" s="1012" t="s">
        <v>1306</v>
      </c>
      <c r="E414" s="1012" t="s">
        <v>1307</v>
      </c>
      <c r="F414" s="1013">
        <v>39850</v>
      </c>
      <c r="G414" s="1012" t="s">
        <v>285</v>
      </c>
      <c r="H414" s="1015">
        <v>6300000</v>
      </c>
      <c r="I414" s="1015">
        <v>0</v>
      </c>
      <c r="J414" s="1015">
        <v>4980258.54</v>
      </c>
      <c r="K414" s="1012" t="s">
        <v>897</v>
      </c>
      <c r="L414" s="1015"/>
      <c r="M414" s="1015"/>
      <c r="N414" s="1016"/>
      <c r="O414" s="1015"/>
      <c r="P414" s="1015"/>
      <c r="Q414" s="1015"/>
      <c r="R414" s="1015"/>
      <c r="S414" s="1016"/>
    </row>
    <row r="415" spans="1:19">
      <c r="A415" s="1012" t="s">
        <v>1304</v>
      </c>
      <c r="B415" s="1012" t="s">
        <v>283</v>
      </c>
      <c r="C415" s="1012" t="s">
        <v>1305</v>
      </c>
      <c r="D415" s="1012" t="s">
        <v>1306</v>
      </c>
      <c r="E415" s="1012" t="s">
        <v>1307</v>
      </c>
      <c r="F415" s="1013">
        <v>42794</v>
      </c>
      <c r="G415" s="1012" t="s">
        <v>283</v>
      </c>
      <c r="H415" s="1015"/>
      <c r="I415" s="1015"/>
      <c r="J415" s="1015"/>
      <c r="K415" s="1012" t="s">
        <v>283</v>
      </c>
      <c r="L415" s="1015">
        <v>4800000.04</v>
      </c>
      <c r="M415" s="1015"/>
      <c r="N415" s="1016">
        <v>10909091</v>
      </c>
      <c r="O415" s="1015">
        <v>0.44</v>
      </c>
      <c r="P415" s="1015">
        <v>-1499999.96</v>
      </c>
      <c r="Q415" s="1015"/>
      <c r="R415" s="1015"/>
      <c r="S415" s="1016"/>
    </row>
    <row r="416" spans="1:19">
      <c r="A416" s="1012" t="s">
        <v>1308</v>
      </c>
      <c r="B416" s="1012" t="s">
        <v>899</v>
      </c>
      <c r="C416" s="1012" t="s">
        <v>1309</v>
      </c>
      <c r="D416" s="1012" t="s">
        <v>1310</v>
      </c>
      <c r="E416" s="1012" t="s">
        <v>246</v>
      </c>
      <c r="F416" s="1013">
        <v>39805</v>
      </c>
      <c r="G416" s="1012" t="s">
        <v>285</v>
      </c>
      <c r="H416" s="1015">
        <v>3000000</v>
      </c>
      <c r="I416" s="1015">
        <v>0</v>
      </c>
      <c r="J416" s="1015">
        <v>3574645.84</v>
      </c>
      <c r="K416" s="1012" t="s">
        <v>1194</v>
      </c>
      <c r="L416" s="1015"/>
      <c r="M416" s="1015"/>
      <c r="N416" s="1016"/>
      <c r="O416" s="1015"/>
      <c r="P416" s="1015"/>
      <c r="Q416" s="1015"/>
      <c r="R416" s="1015"/>
      <c r="S416" s="1016"/>
    </row>
    <row r="417" spans="1:19">
      <c r="A417" s="1012" t="s">
        <v>1308</v>
      </c>
      <c r="B417" s="1012" t="s">
        <v>283</v>
      </c>
      <c r="C417" s="1012" t="s">
        <v>1309</v>
      </c>
      <c r="D417" s="1012" t="s">
        <v>1310</v>
      </c>
      <c r="E417" s="1012" t="s">
        <v>246</v>
      </c>
      <c r="F417" s="1013">
        <v>40752</v>
      </c>
      <c r="G417" s="1012" t="s">
        <v>283</v>
      </c>
      <c r="H417" s="1015"/>
      <c r="I417" s="1015"/>
      <c r="J417" s="1015"/>
      <c r="K417" s="1012" t="s">
        <v>283</v>
      </c>
      <c r="L417" s="1015">
        <v>3000000</v>
      </c>
      <c r="M417" s="1015"/>
      <c r="N417" s="1016">
        <v>3000</v>
      </c>
      <c r="O417" s="1015">
        <v>1000</v>
      </c>
      <c r="P417" s="1015"/>
      <c r="Q417" s="1015"/>
      <c r="R417" s="1015">
        <v>150000</v>
      </c>
      <c r="S417" s="1016">
        <v>150</v>
      </c>
    </row>
    <row r="418" spans="1:19">
      <c r="A418" s="1012" t="s">
        <v>1311</v>
      </c>
      <c r="B418" s="1012" t="s">
        <v>858</v>
      </c>
      <c r="C418" s="1012" t="s">
        <v>1312</v>
      </c>
      <c r="D418" s="1012" t="s">
        <v>1313</v>
      </c>
      <c r="E418" s="1012" t="s">
        <v>1307</v>
      </c>
      <c r="F418" s="1013">
        <v>39801</v>
      </c>
      <c r="G418" s="1012" t="s">
        <v>284</v>
      </c>
      <c r="H418" s="1015">
        <v>8779000</v>
      </c>
      <c r="I418" s="1015">
        <v>0</v>
      </c>
      <c r="J418" s="1015">
        <v>12236725.890000001</v>
      </c>
      <c r="K418" s="1012" t="s">
        <v>1194</v>
      </c>
      <c r="L418" s="1015"/>
      <c r="M418" s="1015"/>
      <c r="N418" s="1016"/>
      <c r="O418" s="1015"/>
      <c r="P418" s="1015"/>
      <c r="Q418" s="1015"/>
      <c r="R418" s="1015"/>
      <c r="S418" s="1016"/>
    </row>
    <row r="419" spans="1:19">
      <c r="A419" s="1012" t="s">
        <v>1311</v>
      </c>
      <c r="B419" s="1012" t="s">
        <v>283</v>
      </c>
      <c r="C419" s="1012" t="s">
        <v>1312</v>
      </c>
      <c r="D419" s="1012" t="s">
        <v>1313</v>
      </c>
      <c r="E419" s="1012" t="s">
        <v>1307</v>
      </c>
      <c r="F419" s="1013">
        <v>40590</v>
      </c>
      <c r="G419" s="1012" t="s">
        <v>283</v>
      </c>
      <c r="H419" s="1015"/>
      <c r="I419" s="1015"/>
      <c r="J419" s="1015"/>
      <c r="K419" s="1012" t="s">
        <v>283</v>
      </c>
      <c r="L419" s="1015">
        <v>2212308</v>
      </c>
      <c r="M419" s="1015"/>
      <c r="N419" s="1016">
        <v>63</v>
      </c>
      <c r="O419" s="1015">
        <v>35116</v>
      </c>
      <c r="P419" s="1015"/>
      <c r="Q419" s="1015"/>
      <c r="R419" s="1015"/>
      <c r="S419" s="1016"/>
    </row>
    <row r="420" spans="1:19">
      <c r="A420" s="1012" t="s">
        <v>1311</v>
      </c>
      <c r="B420" s="1012" t="s">
        <v>283</v>
      </c>
      <c r="C420" s="1012" t="s">
        <v>1312</v>
      </c>
      <c r="D420" s="1012" t="s">
        <v>1313</v>
      </c>
      <c r="E420" s="1012" t="s">
        <v>1307</v>
      </c>
      <c r="F420" s="1013">
        <v>41318</v>
      </c>
      <c r="G420" s="1012" t="s">
        <v>283</v>
      </c>
      <c r="H420" s="1015"/>
      <c r="I420" s="1015"/>
      <c r="J420" s="1015"/>
      <c r="K420" s="1012" t="s">
        <v>283</v>
      </c>
      <c r="L420" s="1015">
        <v>3300904</v>
      </c>
      <c r="M420" s="1015"/>
      <c r="N420" s="1016">
        <v>94</v>
      </c>
      <c r="O420" s="1015">
        <v>35116</v>
      </c>
      <c r="P420" s="1015"/>
      <c r="Q420" s="1015"/>
      <c r="R420" s="1015"/>
      <c r="S420" s="1016"/>
    </row>
    <row r="421" spans="1:19">
      <c r="A421" s="1012" t="s">
        <v>1311</v>
      </c>
      <c r="B421" s="1012" t="s">
        <v>283</v>
      </c>
      <c r="C421" s="1012" t="s">
        <v>1312</v>
      </c>
      <c r="D421" s="1012" t="s">
        <v>1313</v>
      </c>
      <c r="E421" s="1012" t="s">
        <v>1307</v>
      </c>
      <c r="F421" s="1013">
        <v>41654</v>
      </c>
      <c r="G421" s="1012" t="s">
        <v>283</v>
      </c>
      <c r="H421" s="1015"/>
      <c r="I421" s="1015"/>
      <c r="J421" s="1015"/>
      <c r="K421" s="1012" t="s">
        <v>283</v>
      </c>
      <c r="L421" s="1015">
        <v>3265788</v>
      </c>
      <c r="M421" s="1015"/>
      <c r="N421" s="1016">
        <v>93</v>
      </c>
      <c r="O421" s="1015">
        <v>35116</v>
      </c>
      <c r="P421" s="1015"/>
      <c r="Q421" s="1015"/>
      <c r="R421" s="1015"/>
      <c r="S421" s="1016"/>
    </row>
    <row r="422" spans="1:19">
      <c r="A422" s="1012" t="s">
        <v>1311</v>
      </c>
      <c r="B422" s="1012" t="s">
        <v>283</v>
      </c>
      <c r="C422" s="1012" t="s">
        <v>1312</v>
      </c>
      <c r="D422" s="1012" t="s">
        <v>1313</v>
      </c>
      <c r="E422" s="1012" t="s">
        <v>1307</v>
      </c>
      <c r="F422" s="1013">
        <v>42109</v>
      </c>
      <c r="G422" s="1012" t="s">
        <v>283</v>
      </c>
      <c r="H422" s="1015"/>
      <c r="I422" s="1015"/>
      <c r="J422" s="1015"/>
      <c r="K422" s="1012" t="s">
        <v>283</v>
      </c>
      <c r="L422" s="1015"/>
      <c r="M422" s="1015"/>
      <c r="N422" s="1016"/>
      <c r="O422" s="1015"/>
      <c r="P422" s="1015"/>
      <c r="Q422" s="1015"/>
      <c r="R422" s="1015">
        <v>1705802.78</v>
      </c>
      <c r="S422" s="1016">
        <v>254218</v>
      </c>
    </row>
    <row r="423" spans="1:19">
      <c r="A423" s="1012" t="s">
        <v>1314</v>
      </c>
      <c r="B423" s="1012" t="s">
        <v>1315</v>
      </c>
      <c r="C423" s="1012" t="s">
        <v>1316</v>
      </c>
      <c r="D423" s="1012" t="s">
        <v>1317</v>
      </c>
      <c r="E423" s="1012" t="s">
        <v>1078</v>
      </c>
      <c r="F423" s="1013">
        <v>39794</v>
      </c>
      <c r="G423" s="1012" t="s">
        <v>284</v>
      </c>
      <c r="H423" s="1015">
        <v>300000000</v>
      </c>
      <c r="I423" s="1015">
        <v>0</v>
      </c>
      <c r="J423" s="1015">
        <v>381395557.07999998</v>
      </c>
      <c r="K423" s="1012" t="s">
        <v>1194</v>
      </c>
      <c r="L423" s="1015"/>
      <c r="M423" s="1015"/>
      <c r="N423" s="1016"/>
      <c r="O423" s="1015"/>
      <c r="P423" s="1015"/>
      <c r="Q423" s="1015"/>
      <c r="R423" s="1015"/>
      <c r="S423" s="1016"/>
    </row>
    <row r="424" spans="1:19">
      <c r="A424" s="1012" t="s">
        <v>1314</v>
      </c>
      <c r="B424" s="1012" t="s">
        <v>283</v>
      </c>
      <c r="C424" s="1012" t="s">
        <v>1316</v>
      </c>
      <c r="D424" s="1012" t="s">
        <v>1317</v>
      </c>
      <c r="E424" s="1012" t="s">
        <v>1078</v>
      </c>
      <c r="F424" s="1013">
        <v>41376</v>
      </c>
      <c r="G424" s="1012" t="s">
        <v>283</v>
      </c>
      <c r="H424" s="1015"/>
      <c r="I424" s="1015"/>
      <c r="J424" s="1015"/>
      <c r="K424" s="1012" t="s">
        <v>283</v>
      </c>
      <c r="L424" s="1015">
        <v>300000000</v>
      </c>
      <c r="M424" s="1015"/>
      <c r="N424" s="1016">
        <v>300000</v>
      </c>
      <c r="O424" s="1015">
        <v>1000</v>
      </c>
      <c r="P424" s="1015"/>
      <c r="Q424" s="1015"/>
      <c r="R424" s="1015"/>
      <c r="S424" s="1016"/>
    </row>
    <row r="425" spans="1:19">
      <c r="A425" s="1012" t="s">
        <v>1314</v>
      </c>
      <c r="B425" s="1012" t="s">
        <v>283</v>
      </c>
      <c r="C425" s="1012" t="s">
        <v>1316</v>
      </c>
      <c r="D425" s="1012" t="s">
        <v>1317</v>
      </c>
      <c r="E425" s="1012" t="s">
        <v>1078</v>
      </c>
      <c r="F425" s="1013">
        <v>42137</v>
      </c>
      <c r="G425" s="1012" t="s">
        <v>283</v>
      </c>
      <c r="H425" s="1015"/>
      <c r="I425" s="1015"/>
      <c r="J425" s="1015"/>
      <c r="K425" s="1012" t="s">
        <v>283</v>
      </c>
      <c r="L425" s="1015"/>
      <c r="M425" s="1015"/>
      <c r="N425" s="1016"/>
      <c r="O425" s="1015"/>
      <c r="P425" s="1015"/>
      <c r="Q425" s="1015"/>
      <c r="R425" s="1015">
        <v>12150120.439999999</v>
      </c>
      <c r="S425" s="1016">
        <v>2571998.4</v>
      </c>
    </row>
    <row r="426" spans="1:19">
      <c r="A426" s="1012" t="s">
        <v>1318</v>
      </c>
      <c r="B426" s="1012" t="s">
        <v>951</v>
      </c>
      <c r="C426" s="1012" t="s">
        <v>1319</v>
      </c>
      <c r="D426" s="1012" t="s">
        <v>896</v>
      </c>
      <c r="E426" s="1012" t="s">
        <v>105</v>
      </c>
      <c r="F426" s="1013">
        <v>39794</v>
      </c>
      <c r="G426" s="1012" t="s">
        <v>284</v>
      </c>
      <c r="H426" s="1015">
        <v>20500000</v>
      </c>
      <c r="I426" s="1015">
        <v>0</v>
      </c>
      <c r="J426" s="1015">
        <v>23572379.219999999</v>
      </c>
      <c r="K426" s="1012" t="s">
        <v>1194</v>
      </c>
      <c r="L426" s="1015"/>
      <c r="M426" s="1015"/>
      <c r="N426" s="1016"/>
      <c r="O426" s="1015"/>
      <c r="P426" s="1015"/>
      <c r="Q426" s="1015"/>
      <c r="R426" s="1015"/>
      <c r="S426" s="1016"/>
    </row>
    <row r="427" spans="1:19">
      <c r="A427" s="1012" t="s">
        <v>1318</v>
      </c>
      <c r="B427" s="1012" t="s">
        <v>283</v>
      </c>
      <c r="C427" s="1012" t="s">
        <v>1319</v>
      </c>
      <c r="D427" s="1012" t="s">
        <v>896</v>
      </c>
      <c r="E427" s="1012" t="s">
        <v>105</v>
      </c>
      <c r="F427" s="1013">
        <v>40808</v>
      </c>
      <c r="G427" s="1012" t="s">
        <v>283</v>
      </c>
      <c r="H427" s="1015"/>
      <c r="I427" s="1015"/>
      <c r="J427" s="1015"/>
      <c r="K427" s="1012" t="s">
        <v>283</v>
      </c>
      <c r="L427" s="1015">
        <v>20500000</v>
      </c>
      <c r="M427" s="1015"/>
      <c r="N427" s="1016">
        <v>20500</v>
      </c>
      <c r="O427" s="1015">
        <v>1000</v>
      </c>
      <c r="P427" s="1015"/>
      <c r="Q427" s="1015"/>
      <c r="R427" s="1015"/>
      <c r="S427" s="1016"/>
    </row>
    <row r="428" spans="1:19">
      <c r="A428" s="1012" t="s">
        <v>1318</v>
      </c>
      <c r="B428" s="1012" t="s">
        <v>283</v>
      </c>
      <c r="C428" s="1012" t="s">
        <v>1319</v>
      </c>
      <c r="D428" s="1012" t="s">
        <v>896</v>
      </c>
      <c r="E428" s="1012" t="s">
        <v>105</v>
      </c>
      <c r="F428" s="1013">
        <v>40856</v>
      </c>
      <c r="G428" s="1012" t="s">
        <v>283</v>
      </c>
      <c r="H428" s="1015"/>
      <c r="I428" s="1015"/>
      <c r="J428" s="1015"/>
      <c r="K428" s="1012" t="s">
        <v>283</v>
      </c>
      <c r="L428" s="1015"/>
      <c r="M428" s="1015"/>
      <c r="N428" s="1016"/>
      <c r="O428" s="1015"/>
      <c r="P428" s="1015"/>
      <c r="Q428" s="1015"/>
      <c r="R428" s="1015">
        <v>225157</v>
      </c>
      <c r="S428" s="1016">
        <v>450313.5</v>
      </c>
    </row>
    <row r="429" spans="1:19">
      <c r="A429" s="1012" t="s">
        <v>1320</v>
      </c>
      <c r="B429" s="1012" t="s">
        <v>2962</v>
      </c>
      <c r="C429" s="1012" t="s">
        <v>1322</v>
      </c>
      <c r="D429" s="1012" t="s">
        <v>1323</v>
      </c>
      <c r="E429" s="1012" t="s">
        <v>83</v>
      </c>
      <c r="F429" s="1013">
        <v>39913</v>
      </c>
      <c r="G429" s="1012" t="s">
        <v>7</v>
      </c>
      <c r="H429" s="1015">
        <v>9439000</v>
      </c>
      <c r="I429" s="1015">
        <v>0</v>
      </c>
      <c r="J429" s="1015">
        <v>2508609</v>
      </c>
      <c r="K429" s="1012" t="s">
        <v>897</v>
      </c>
      <c r="L429" s="1015"/>
      <c r="M429" s="1015"/>
      <c r="N429" s="1016"/>
      <c r="O429" s="1015"/>
      <c r="P429" s="1015"/>
      <c r="Q429" s="1015"/>
      <c r="R429" s="1015"/>
      <c r="S429" s="1016"/>
    </row>
    <row r="430" spans="1:19">
      <c r="A430" s="1012" t="s">
        <v>1320</v>
      </c>
      <c r="B430" s="1012" t="s">
        <v>283</v>
      </c>
      <c r="C430" s="1012" t="s">
        <v>1322</v>
      </c>
      <c r="D430" s="1012" t="s">
        <v>1323</v>
      </c>
      <c r="E430" s="1012" t="s">
        <v>83</v>
      </c>
      <c r="F430" s="1013">
        <v>42223</v>
      </c>
      <c r="G430" s="1012" t="s">
        <v>283</v>
      </c>
      <c r="H430" s="1015"/>
      <c r="I430" s="1015"/>
      <c r="J430" s="1015"/>
      <c r="K430" s="1012" t="s">
        <v>283</v>
      </c>
      <c r="L430" s="1015">
        <v>2226750</v>
      </c>
      <c r="M430" s="1015"/>
      <c r="N430" s="1016">
        <v>9439</v>
      </c>
      <c r="O430" s="1015">
        <v>235.909524</v>
      </c>
      <c r="P430" s="1015">
        <v>-7212250</v>
      </c>
      <c r="Q430" s="1015"/>
      <c r="R430" s="1015"/>
      <c r="S430" s="1016"/>
    </row>
    <row r="431" spans="1:19">
      <c r="A431" s="1012" t="s">
        <v>1324</v>
      </c>
      <c r="B431" s="1012" t="s">
        <v>858</v>
      </c>
      <c r="C431" s="1012" t="s">
        <v>1325</v>
      </c>
      <c r="D431" s="1012" t="s">
        <v>1326</v>
      </c>
      <c r="E431" s="1012" t="s">
        <v>6</v>
      </c>
      <c r="F431" s="1013">
        <v>39773</v>
      </c>
      <c r="G431" s="1012" t="s">
        <v>284</v>
      </c>
      <c r="H431" s="1015">
        <v>400000000</v>
      </c>
      <c r="I431" s="1015">
        <v>0</v>
      </c>
      <c r="J431" s="1015">
        <v>442416666.67000002</v>
      </c>
      <c r="K431" s="1012" t="s">
        <v>1194</v>
      </c>
      <c r="L431" s="1015"/>
      <c r="M431" s="1015"/>
      <c r="N431" s="1016"/>
      <c r="O431" s="1015"/>
      <c r="P431" s="1015"/>
      <c r="Q431" s="1015"/>
      <c r="R431" s="1015"/>
      <c r="S431" s="1016"/>
    </row>
    <row r="432" spans="1:19">
      <c r="A432" s="1012" t="s">
        <v>1324</v>
      </c>
      <c r="B432" s="1012" t="s">
        <v>283</v>
      </c>
      <c r="C432" s="1012" t="s">
        <v>1325</v>
      </c>
      <c r="D432" s="1012" t="s">
        <v>1326</v>
      </c>
      <c r="E432" s="1012" t="s">
        <v>6</v>
      </c>
      <c r="F432" s="1013">
        <v>40177</v>
      </c>
      <c r="G432" s="1012" t="s">
        <v>283</v>
      </c>
      <c r="H432" s="1015"/>
      <c r="I432" s="1015"/>
      <c r="J432" s="1015"/>
      <c r="K432" s="1012" t="s">
        <v>283</v>
      </c>
      <c r="L432" s="1015">
        <v>200000000</v>
      </c>
      <c r="M432" s="1015"/>
      <c r="N432" s="1016">
        <v>200000</v>
      </c>
      <c r="O432" s="1015">
        <v>1000</v>
      </c>
      <c r="P432" s="1015"/>
      <c r="Q432" s="1015"/>
      <c r="R432" s="1015"/>
      <c r="S432" s="1016"/>
    </row>
    <row r="433" spans="1:19">
      <c r="A433" s="1012" t="s">
        <v>1324</v>
      </c>
      <c r="B433" s="1012" t="s">
        <v>283</v>
      </c>
      <c r="C433" s="1012" t="s">
        <v>1325</v>
      </c>
      <c r="D433" s="1012" t="s">
        <v>1326</v>
      </c>
      <c r="E433" s="1012" t="s">
        <v>6</v>
      </c>
      <c r="F433" s="1013">
        <v>40240</v>
      </c>
      <c r="G433" s="1012" t="s">
        <v>283</v>
      </c>
      <c r="H433" s="1015"/>
      <c r="I433" s="1015"/>
      <c r="J433" s="1015"/>
      <c r="K433" s="1012" t="s">
        <v>283</v>
      </c>
      <c r="L433" s="1015">
        <v>200000000</v>
      </c>
      <c r="M433" s="1015"/>
      <c r="N433" s="1016">
        <v>200000</v>
      </c>
      <c r="O433" s="1015">
        <v>1000</v>
      </c>
      <c r="P433" s="1015"/>
      <c r="Q433" s="1015"/>
      <c r="R433" s="1015"/>
      <c r="S433" s="1016"/>
    </row>
    <row r="434" spans="1:19">
      <c r="A434" s="1012" t="s">
        <v>1324</v>
      </c>
      <c r="B434" s="1012" t="s">
        <v>283</v>
      </c>
      <c r="C434" s="1012" t="s">
        <v>1325</v>
      </c>
      <c r="D434" s="1012" t="s">
        <v>1326</v>
      </c>
      <c r="E434" s="1012" t="s">
        <v>6</v>
      </c>
      <c r="F434" s="1013">
        <v>40275</v>
      </c>
      <c r="G434" s="1012" t="s">
        <v>283</v>
      </c>
      <c r="H434" s="1015"/>
      <c r="I434" s="1015"/>
      <c r="J434" s="1015"/>
      <c r="K434" s="1012" t="s">
        <v>283</v>
      </c>
      <c r="L434" s="1015"/>
      <c r="M434" s="1015"/>
      <c r="N434" s="1016"/>
      <c r="O434" s="1015"/>
      <c r="P434" s="1015"/>
      <c r="Q434" s="1015"/>
      <c r="R434" s="1015">
        <v>18500000</v>
      </c>
      <c r="S434" s="1016">
        <v>1128668</v>
      </c>
    </row>
    <row r="435" spans="1:19">
      <c r="A435" s="1012" t="s">
        <v>1327</v>
      </c>
      <c r="B435" s="1012" t="s">
        <v>904</v>
      </c>
      <c r="C435" s="1012" t="s">
        <v>1328</v>
      </c>
      <c r="D435" s="1012" t="s">
        <v>1329</v>
      </c>
      <c r="E435" s="1012" t="s">
        <v>11</v>
      </c>
      <c r="F435" s="1013">
        <v>39899</v>
      </c>
      <c r="G435" s="1012" t="s">
        <v>285</v>
      </c>
      <c r="H435" s="1015">
        <v>3000000</v>
      </c>
      <c r="I435" s="1015">
        <v>0</v>
      </c>
      <c r="J435" s="1015">
        <v>3318585.05</v>
      </c>
      <c r="K435" s="1012" t="s">
        <v>897</v>
      </c>
      <c r="L435" s="1015"/>
      <c r="M435" s="1015"/>
      <c r="N435" s="1016"/>
      <c r="O435" s="1015"/>
      <c r="P435" s="1015"/>
      <c r="Q435" s="1015"/>
      <c r="R435" s="1015"/>
      <c r="S435" s="1016"/>
    </row>
    <row r="436" spans="1:19">
      <c r="A436" s="1012" t="s">
        <v>1327</v>
      </c>
      <c r="B436" s="1012" t="s">
        <v>283</v>
      </c>
      <c r="C436" s="1012" t="s">
        <v>1328</v>
      </c>
      <c r="D436" s="1012" t="s">
        <v>1329</v>
      </c>
      <c r="E436" s="1012" t="s">
        <v>11</v>
      </c>
      <c r="F436" s="1013">
        <v>41241</v>
      </c>
      <c r="G436" s="1012" t="s">
        <v>283</v>
      </c>
      <c r="H436" s="1015"/>
      <c r="I436" s="1015"/>
      <c r="J436" s="1015"/>
      <c r="K436" s="1012" t="s">
        <v>283</v>
      </c>
      <c r="L436" s="1015">
        <v>955825.5</v>
      </c>
      <c r="M436" s="1015"/>
      <c r="N436" s="1016">
        <v>1095</v>
      </c>
      <c r="O436" s="1015">
        <v>872.9</v>
      </c>
      <c r="P436" s="1015">
        <v>-139174.5</v>
      </c>
      <c r="Q436" s="1015"/>
      <c r="R436" s="1015"/>
      <c r="S436" s="1016"/>
    </row>
    <row r="437" spans="1:19">
      <c r="A437" s="1012" t="s">
        <v>1327</v>
      </c>
      <c r="B437" s="1012" t="s">
        <v>283</v>
      </c>
      <c r="C437" s="1012" t="s">
        <v>1328</v>
      </c>
      <c r="D437" s="1012" t="s">
        <v>1329</v>
      </c>
      <c r="E437" s="1012" t="s">
        <v>11</v>
      </c>
      <c r="F437" s="1013">
        <v>41242</v>
      </c>
      <c r="G437" s="1012" t="s">
        <v>283</v>
      </c>
      <c r="H437" s="1015"/>
      <c r="I437" s="1015"/>
      <c r="J437" s="1015"/>
      <c r="K437" s="1012" t="s">
        <v>283</v>
      </c>
      <c r="L437" s="1015">
        <v>1662874.5</v>
      </c>
      <c r="M437" s="1015"/>
      <c r="N437" s="1016">
        <v>1905</v>
      </c>
      <c r="O437" s="1015">
        <v>872.9</v>
      </c>
      <c r="P437" s="1015">
        <v>-242125.5</v>
      </c>
      <c r="Q437" s="1015"/>
      <c r="R437" s="1015">
        <v>114021.5</v>
      </c>
      <c r="S437" s="1016">
        <v>150</v>
      </c>
    </row>
    <row r="438" spans="1:19">
      <c r="A438" s="1012" t="s">
        <v>1327</v>
      </c>
      <c r="B438" s="1012" t="s">
        <v>283</v>
      </c>
      <c r="C438" s="1012" t="s">
        <v>1328</v>
      </c>
      <c r="D438" s="1012" t="s">
        <v>1329</v>
      </c>
      <c r="E438" s="1012" t="s">
        <v>11</v>
      </c>
      <c r="F438" s="1013">
        <v>41285</v>
      </c>
      <c r="G438" s="1012" t="s">
        <v>283</v>
      </c>
      <c r="H438" s="1015"/>
      <c r="I438" s="1015"/>
      <c r="J438" s="1015"/>
      <c r="K438" s="1012" t="s">
        <v>283</v>
      </c>
      <c r="L438" s="1015"/>
      <c r="M438" s="1015">
        <v>-25000</v>
      </c>
      <c r="N438" s="1016"/>
      <c r="O438" s="1015"/>
      <c r="P438" s="1015"/>
      <c r="Q438" s="1015"/>
      <c r="R438" s="1015"/>
      <c r="S438" s="1016"/>
    </row>
    <row r="439" spans="1:19">
      <c r="A439" s="1012" t="s">
        <v>1330</v>
      </c>
      <c r="B439" s="1012" t="s">
        <v>1331</v>
      </c>
      <c r="C439" s="1012" t="s">
        <v>1332</v>
      </c>
      <c r="D439" s="1012" t="s">
        <v>1333</v>
      </c>
      <c r="E439" s="1012" t="s">
        <v>893</v>
      </c>
      <c r="F439" s="1013">
        <v>39787</v>
      </c>
      <c r="G439" s="1012" t="s">
        <v>284</v>
      </c>
      <c r="H439" s="1015">
        <v>9950000</v>
      </c>
      <c r="I439" s="1015">
        <v>0</v>
      </c>
      <c r="J439" s="1015">
        <v>11166897.789999999</v>
      </c>
      <c r="K439" s="1012" t="s">
        <v>897</v>
      </c>
      <c r="L439" s="1015"/>
      <c r="M439" s="1015"/>
      <c r="N439" s="1016"/>
      <c r="O439" s="1015"/>
      <c r="P439" s="1015"/>
      <c r="Q439" s="1015"/>
      <c r="R439" s="1015"/>
      <c r="S439" s="1016"/>
    </row>
    <row r="440" spans="1:19">
      <c r="A440" s="1012" t="s">
        <v>1330</v>
      </c>
      <c r="B440" s="1012" t="s">
        <v>283</v>
      </c>
      <c r="C440" s="1012" t="s">
        <v>1332</v>
      </c>
      <c r="D440" s="1012" t="s">
        <v>1333</v>
      </c>
      <c r="E440" s="1012" t="s">
        <v>893</v>
      </c>
      <c r="F440" s="1013">
        <v>41341</v>
      </c>
      <c r="G440" s="1012" t="s">
        <v>283</v>
      </c>
      <c r="H440" s="1015"/>
      <c r="I440" s="1015"/>
      <c r="J440" s="1015"/>
      <c r="K440" s="1012" t="s">
        <v>283</v>
      </c>
      <c r="L440" s="1015">
        <v>3772645</v>
      </c>
      <c r="M440" s="1015"/>
      <c r="N440" s="1016">
        <v>3950</v>
      </c>
      <c r="O440" s="1015">
        <v>955.1</v>
      </c>
      <c r="P440" s="1015">
        <v>-177355</v>
      </c>
      <c r="Q440" s="1015"/>
      <c r="R440" s="1015"/>
      <c r="S440" s="1016"/>
    </row>
    <row r="441" spans="1:19">
      <c r="A441" s="1012" t="s">
        <v>1330</v>
      </c>
      <c r="B441" s="1012" t="s">
        <v>283</v>
      </c>
      <c r="C441" s="1012" t="s">
        <v>1332</v>
      </c>
      <c r="D441" s="1012" t="s">
        <v>1333</v>
      </c>
      <c r="E441" s="1012" t="s">
        <v>893</v>
      </c>
      <c r="F441" s="1013">
        <v>41344</v>
      </c>
      <c r="G441" s="1012" t="s">
        <v>283</v>
      </c>
      <c r="H441" s="1015"/>
      <c r="I441" s="1015"/>
      <c r="J441" s="1015"/>
      <c r="K441" s="1012" t="s">
        <v>283</v>
      </c>
      <c r="L441" s="1015">
        <v>5730600</v>
      </c>
      <c r="M441" s="1015"/>
      <c r="N441" s="1016">
        <v>6000</v>
      </c>
      <c r="O441" s="1015">
        <v>955.1</v>
      </c>
      <c r="P441" s="1015">
        <v>-269400</v>
      </c>
      <c r="Q441" s="1015"/>
      <c r="R441" s="1015"/>
      <c r="S441" s="1016"/>
    </row>
    <row r="442" spans="1:19">
      <c r="A442" s="1012" t="s">
        <v>1330</v>
      </c>
      <c r="B442" s="1012" t="s">
        <v>283</v>
      </c>
      <c r="C442" s="1012" t="s">
        <v>1332</v>
      </c>
      <c r="D442" s="1012" t="s">
        <v>1333</v>
      </c>
      <c r="E442" s="1012" t="s">
        <v>893</v>
      </c>
      <c r="F442" s="1013">
        <v>41373</v>
      </c>
      <c r="G442" s="1012" t="s">
        <v>283</v>
      </c>
      <c r="H442" s="1015"/>
      <c r="I442" s="1015"/>
      <c r="J442" s="1015"/>
      <c r="K442" s="1012" t="s">
        <v>283</v>
      </c>
      <c r="L442" s="1015"/>
      <c r="M442" s="1015">
        <v>-95032.45</v>
      </c>
      <c r="N442" s="1016"/>
      <c r="O442" s="1015"/>
      <c r="P442" s="1015"/>
      <c r="Q442" s="1015"/>
      <c r="R442" s="1015"/>
      <c r="S442" s="1016"/>
    </row>
    <row r="443" spans="1:19">
      <c r="A443" s="1012" t="s">
        <v>1330</v>
      </c>
      <c r="B443" s="1012" t="s">
        <v>283</v>
      </c>
      <c r="C443" s="1012" t="s">
        <v>1332</v>
      </c>
      <c r="D443" s="1012" t="s">
        <v>1333</v>
      </c>
      <c r="E443" s="1012" t="s">
        <v>893</v>
      </c>
      <c r="F443" s="1013">
        <v>41374</v>
      </c>
      <c r="G443" s="1012" t="s">
        <v>283</v>
      </c>
      <c r="H443" s="1015"/>
      <c r="I443" s="1015"/>
      <c r="J443" s="1015"/>
      <c r="K443" s="1012" t="s">
        <v>283</v>
      </c>
      <c r="L443" s="1015"/>
      <c r="M443" s="1015"/>
      <c r="N443" s="1016"/>
      <c r="O443" s="1015"/>
      <c r="P443" s="1015"/>
      <c r="Q443" s="1015"/>
      <c r="R443" s="1015">
        <v>99000</v>
      </c>
      <c r="S443" s="1016">
        <v>60000</v>
      </c>
    </row>
    <row r="444" spans="1:19">
      <c r="A444" s="1012" t="s">
        <v>1330</v>
      </c>
      <c r="B444" s="1012" t="s">
        <v>283</v>
      </c>
      <c r="C444" s="1012" t="s">
        <v>1332</v>
      </c>
      <c r="D444" s="1012" t="s">
        <v>1333</v>
      </c>
      <c r="E444" s="1012" t="s">
        <v>893</v>
      </c>
      <c r="F444" s="1013">
        <v>41437</v>
      </c>
      <c r="G444" s="1012" t="s">
        <v>283</v>
      </c>
      <c r="H444" s="1015"/>
      <c r="I444" s="1015"/>
      <c r="J444" s="1015"/>
      <c r="K444" s="1012" t="s">
        <v>283</v>
      </c>
      <c r="L444" s="1015"/>
      <c r="M444" s="1015"/>
      <c r="N444" s="1016"/>
      <c r="O444" s="1015"/>
      <c r="P444" s="1015"/>
      <c r="Q444" s="1015"/>
      <c r="R444" s="1015">
        <v>225647.45</v>
      </c>
      <c r="S444" s="1016">
        <v>145579</v>
      </c>
    </row>
    <row r="445" spans="1:19">
      <c r="A445" s="1012" t="s">
        <v>1334</v>
      </c>
      <c r="B445" s="1012" t="s">
        <v>970</v>
      </c>
      <c r="C445" s="1012" t="s">
        <v>1335</v>
      </c>
      <c r="D445" s="1012" t="s">
        <v>1336</v>
      </c>
      <c r="E445" s="1012" t="s">
        <v>11</v>
      </c>
      <c r="F445" s="1013">
        <v>40053</v>
      </c>
      <c r="G445" s="1012" t="s">
        <v>285</v>
      </c>
      <c r="H445" s="1015">
        <v>16015000</v>
      </c>
      <c r="I445" s="1015">
        <v>0</v>
      </c>
      <c r="J445" s="1015">
        <v>14257487.710000001</v>
      </c>
      <c r="K445" s="1012" t="s">
        <v>897</v>
      </c>
      <c r="L445" s="1015"/>
      <c r="M445" s="1015"/>
      <c r="N445" s="1016"/>
      <c r="O445" s="1015"/>
      <c r="P445" s="1015"/>
      <c r="Q445" s="1015"/>
      <c r="R445" s="1015"/>
      <c r="S445" s="1016"/>
    </row>
    <row r="446" spans="1:19">
      <c r="A446" s="1012" t="s">
        <v>1334</v>
      </c>
      <c r="B446" s="1012" t="s">
        <v>283</v>
      </c>
      <c r="C446" s="1012" t="s">
        <v>1335</v>
      </c>
      <c r="D446" s="1012" t="s">
        <v>1336</v>
      </c>
      <c r="E446" s="1012" t="s">
        <v>11</v>
      </c>
      <c r="F446" s="1013">
        <v>41341</v>
      </c>
      <c r="G446" s="1012" t="s">
        <v>283</v>
      </c>
      <c r="H446" s="1015"/>
      <c r="I446" s="1015"/>
      <c r="J446" s="1015"/>
      <c r="K446" s="1012" t="s">
        <v>283</v>
      </c>
      <c r="L446" s="1015">
        <v>397550</v>
      </c>
      <c r="M446" s="1015"/>
      <c r="N446" s="1016">
        <v>500</v>
      </c>
      <c r="O446" s="1015">
        <v>795.1</v>
      </c>
      <c r="P446" s="1015">
        <v>-102450</v>
      </c>
      <c r="Q446" s="1015"/>
      <c r="R446" s="1015">
        <v>389857.05</v>
      </c>
      <c r="S446" s="1016">
        <v>450</v>
      </c>
    </row>
    <row r="447" spans="1:19">
      <c r="A447" s="1012" t="s">
        <v>1334</v>
      </c>
      <c r="B447" s="1012" t="s">
        <v>283</v>
      </c>
      <c r="C447" s="1012" t="s">
        <v>1335</v>
      </c>
      <c r="D447" s="1012" t="s">
        <v>1336</v>
      </c>
      <c r="E447" s="1012" t="s">
        <v>11</v>
      </c>
      <c r="F447" s="1013">
        <v>41344</v>
      </c>
      <c r="G447" s="1012" t="s">
        <v>283</v>
      </c>
      <c r="H447" s="1015"/>
      <c r="I447" s="1015"/>
      <c r="J447" s="1015"/>
      <c r="K447" s="1012" t="s">
        <v>283</v>
      </c>
      <c r="L447" s="1015">
        <v>12335976.5</v>
      </c>
      <c r="M447" s="1015"/>
      <c r="N447" s="1016">
        <v>15515</v>
      </c>
      <c r="O447" s="1015">
        <v>795.1</v>
      </c>
      <c r="P447" s="1015">
        <v>-3179023.5</v>
      </c>
      <c r="Q447" s="1015"/>
      <c r="R447" s="1015">
        <v>25990.47</v>
      </c>
      <c r="S447" s="1016">
        <v>30</v>
      </c>
    </row>
    <row r="448" spans="1:19">
      <c r="A448" s="1012" t="s">
        <v>1334</v>
      </c>
      <c r="B448" s="1012" t="s">
        <v>283</v>
      </c>
      <c r="C448" s="1012" t="s">
        <v>1335</v>
      </c>
      <c r="D448" s="1012" t="s">
        <v>1336</v>
      </c>
      <c r="E448" s="1012" t="s">
        <v>11</v>
      </c>
      <c r="F448" s="1013">
        <v>41373</v>
      </c>
      <c r="G448" s="1012" t="s">
        <v>283</v>
      </c>
      <c r="H448" s="1015"/>
      <c r="I448" s="1015"/>
      <c r="J448" s="1015"/>
      <c r="K448" s="1012" t="s">
        <v>283</v>
      </c>
      <c r="L448" s="1015"/>
      <c r="M448" s="1015">
        <v>-127335.27</v>
      </c>
      <c r="N448" s="1016"/>
      <c r="O448" s="1015"/>
      <c r="P448" s="1015"/>
      <c r="Q448" s="1015"/>
      <c r="R448" s="1015"/>
      <c r="S448" s="1016"/>
    </row>
    <row r="449" spans="1:19">
      <c r="A449" s="1012" t="s">
        <v>1337</v>
      </c>
      <c r="B449" s="1012" t="s">
        <v>951</v>
      </c>
      <c r="C449" s="1012" t="s">
        <v>1338</v>
      </c>
      <c r="D449" s="1012" t="s">
        <v>1033</v>
      </c>
      <c r="E449" s="1012" t="s">
        <v>929</v>
      </c>
      <c r="F449" s="1013">
        <v>39801</v>
      </c>
      <c r="G449" s="1012" t="s">
        <v>284</v>
      </c>
      <c r="H449" s="1015">
        <v>64450000</v>
      </c>
      <c r="I449" s="1015">
        <v>0</v>
      </c>
      <c r="J449" s="1015">
        <v>73357086.719999999</v>
      </c>
      <c r="K449" s="1012" t="s">
        <v>1194</v>
      </c>
      <c r="L449" s="1015"/>
      <c r="M449" s="1015"/>
      <c r="N449" s="1016"/>
      <c r="O449" s="1015"/>
      <c r="P449" s="1015"/>
      <c r="Q449" s="1015"/>
      <c r="R449" s="1015"/>
      <c r="S449" s="1016"/>
    </row>
    <row r="450" spans="1:19">
      <c r="A450" s="1012" t="s">
        <v>1337</v>
      </c>
      <c r="B450" s="1012" t="s">
        <v>283</v>
      </c>
      <c r="C450" s="1012" t="s">
        <v>1338</v>
      </c>
      <c r="D450" s="1012" t="s">
        <v>1033</v>
      </c>
      <c r="E450" s="1012" t="s">
        <v>929</v>
      </c>
      <c r="F450" s="1013">
        <v>40794</v>
      </c>
      <c r="G450" s="1012" t="s">
        <v>283</v>
      </c>
      <c r="H450" s="1015"/>
      <c r="I450" s="1015"/>
      <c r="J450" s="1015"/>
      <c r="K450" s="1012" t="s">
        <v>283</v>
      </c>
      <c r="L450" s="1015">
        <v>64450000</v>
      </c>
      <c r="M450" s="1015"/>
      <c r="N450" s="1016">
        <v>64450</v>
      </c>
      <c r="O450" s="1015">
        <v>1000</v>
      </c>
      <c r="P450" s="1015"/>
      <c r="Q450" s="1015"/>
      <c r="R450" s="1015"/>
      <c r="S450" s="1016"/>
    </row>
    <row r="451" spans="1:19">
      <c r="A451" s="1012" t="s">
        <v>1337</v>
      </c>
      <c r="B451" s="1012" t="s">
        <v>283</v>
      </c>
      <c r="C451" s="1012" t="s">
        <v>1338</v>
      </c>
      <c r="D451" s="1012" t="s">
        <v>1033</v>
      </c>
      <c r="E451" s="1012" t="s">
        <v>929</v>
      </c>
      <c r="F451" s="1013">
        <v>40870</v>
      </c>
      <c r="G451" s="1012" t="s">
        <v>283</v>
      </c>
      <c r="H451" s="1015"/>
      <c r="I451" s="1015"/>
      <c r="J451" s="1015"/>
      <c r="K451" s="1012" t="s">
        <v>283</v>
      </c>
      <c r="L451" s="1015"/>
      <c r="M451" s="1015"/>
      <c r="N451" s="1016"/>
      <c r="O451" s="1015"/>
      <c r="P451" s="1015"/>
      <c r="Q451" s="1015"/>
      <c r="R451" s="1015">
        <v>143677</v>
      </c>
      <c r="S451" s="1016">
        <v>895968</v>
      </c>
    </row>
    <row r="452" spans="1:19">
      <c r="A452" s="1012" t="s">
        <v>1339</v>
      </c>
      <c r="B452" s="1012" t="s">
        <v>1011</v>
      </c>
      <c r="C452" s="1012" t="s">
        <v>1340</v>
      </c>
      <c r="D452" s="1012" t="s">
        <v>1341</v>
      </c>
      <c r="E452" s="1012" t="s">
        <v>239</v>
      </c>
      <c r="F452" s="1013">
        <v>39822</v>
      </c>
      <c r="G452" s="1012" t="s">
        <v>284</v>
      </c>
      <c r="H452" s="1015">
        <v>16500000</v>
      </c>
      <c r="I452" s="1015">
        <v>0</v>
      </c>
      <c r="J452" s="1015">
        <v>19178479</v>
      </c>
      <c r="K452" s="1012" t="s">
        <v>1194</v>
      </c>
      <c r="L452" s="1015"/>
      <c r="M452" s="1015"/>
      <c r="N452" s="1016"/>
      <c r="O452" s="1015"/>
      <c r="P452" s="1015"/>
      <c r="Q452" s="1015"/>
      <c r="R452" s="1015"/>
      <c r="S452" s="1016"/>
    </row>
    <row r="453" spans="1:19">
      <c r="A453" s="1012" t="s">
        <v>1339</v>
      </c>
      <c r="B453" s="1012" t="s">
        <v>283</v>
      </c>
      <c r="C453" s="1012" t="s">
        <v>1340</v>
      </c>
      <c r="D453" s="1012" t="s">
        <v>1341</v>
      </c>
      <c r="E453" s="1012" t="s">
        <v>239</v>
      </c>
      <c r="F453" s="1013">
        <v>40773</v>
      </c>
      <c r="G453" s="1012" t="s">
        <v>283</v>
      </c>
      <c r="H453" s="1015"/>
      <c r="I453" s="1015"/>
      <c r="J453" s="1015"/>
      <c r="K453" s="1012" t="s">
        <v>283</v>
      </c>
      <c r="L453" s="1015">
        <v>16500000</v>
      </c>
      <c r="M453" s="1015"/>
      <c r="N453" s="1016">
        <v>16500</v>
      </c>
      <c r="O453" s="1015">
        <v>1000</v>
      </c>
      <c r="P453" s="1015"/>
      <c r="Q453" s="1015"/>
      <c r="R453" s="1015"/>
      <c r="S453" s="1016"/>
    </row>
    <row r="454" spans="1:19">
      <c r="A454" s="1012" t="s">
        <v>1339</v>
      </c>
      <c r="B454" s="1012" t="s">
        <v>283</v>
      </c>
      <c r="C454" s="1012" t="s">
        <v>1340</v>
      </c>
      <c r="D454" s="1012" t="s">
        <v>1341</v>
      </c>
      <c r="E454" s="1012" t="s">
        <v>239</v>
      </c>
      <c r="F454" s="1013">
        <v>40814</v>
      </c>
      <c r="G454" s="1012" t="s">
        <v>283</v>
      </c>
      <c r="H454" s="1015"/>
      <c r="I454" s="1015"/>
      <c r="J454" s="1015"/>
      <c r="K454" s="1012" t="s">
        <v>283</v>
      </c>
      <c r="L454" s="1015"/>
      <c r="M454" s="1015"/>
      <c r="N454" s="1016"/>
      <c r="O454" s="1015"/>
      <c r="P454" s="1015"/>
      <c r="Q454" s="1015"/>
      <c r="R454" s="1015">
        <v>526604</v>
      </c>
      <c r="S454" s="1016">
        <v>263859</v>
      </c>
    </row>
    <row r="455" spans="1:19">
      <c r="A455" s="1012" t="s">
        <v>1342</v>
      </c>
      <c r="B455" s="1012" t="s">
        <v>904</v>
      </c>
      <c r="C455" s="1012" t="s">
        <v>1343</v>
      </c>
      <c r="D455" s="1012" t="s">
        <v>1344</v>
      </c>
      <c r="E455" s="1012" t="s">
        <v>929</v>
      </c>
      <c r="F455" s="1013">
        <v>39857</v>
      </c>
      <c r="G455" s="1012" t="s">
        <v>285</v>
      </c>
      <c r="H455" s="1015">
        <v>10000000</v>
      </c>
      <c r="I455" s="1015">
        <v>0</v>
      </c>
      <c r="J455" s="1015">
        <v>10670784.029999999</v>
      </c>
      <c r="K455" s="1012" t="s">
        <v>897</v>
      </c>
      <c r="L455" s="1015"/>
      <c r="M455" s="1015"/>
      <c r="N455" s="1016"/>
      <c r="O455" s="1015"/>
      <c r="P455" s="1015"/>
      <c r="Q455" s="1015"/>
      <c r="R455" s="1015"/>
      <c r="S455" s="1016"/>
    </row>
    <row r="456" spans="1:19">
      <c r="A456" s="1012" t="s">
        <v>1342</v>
      </c>
      <c r="B456" s="1012" t="s">
        <v>283</v>
      </c>
      <c r="C456" s="1012" t="s">
        <v>1343</v>
      </c>
      <c r="D456" s="1012" t="s">
        <v>1344</v>
      </c>
      <c r="E456" s="1012" t="s">
        <v>929</v>
      </c>
      <c r="F456" s="1013">
        <v>41474</v>
      </c>
      <c r="G456" s="1012" t="s">
        <v>283</v>
      </c>
      <c r="H456" s="1015"/>
      <c r="I456" s="1015"/>
      <c r="J456" s="1015"/>
      <c r="K456" s="1012" t="s">
        <v>283</v>
      </c>
      <c r="L456" s="1015">
        <v>46995</v>
      </c>
      <c r="M456" s="1015"/>
      <c r="N456" s="1016">
        <v>52</v>
      </c>
      <c r="O456" s="1015">
        <v>903.75</v>
      </c>
      <c r="P456" s="1015">
        <v>-5005</v>
      </c>
      <c r="Q456" s="1015"/>
      <c r="R456" s="1015"/>
      <c r="S456" s="1016"/>
    </row>
    <row r="457" spans="1:19">
      <c r="A457" s="1012" t="s">
        <v>1342</v>
      </c>
      <c r="B457" s="1012" t="s">
        <v>283</v>
      </c>
      <c r="C457" s="1012" t="s">
        <v>1343</v>
      </c>
      <c r="D457" s="1012" t="s">
        <v>1344</v>
      </c>
      <c r="E457" s="1012" t="s">
        <v>929</v>
      </c>
      <c r="F457" s="1013">
        <v>41477</v>
      </c>
      <c r="G457" s="1012" t="s">
        <v>283</v>
      </c>
      <c r="H457" s="1015"/>
      <c r="I457" s="1015"/>
      <c r="J457" s="1015"/>
      <c r="K457" s="1012" t="s">
        <v>283</v>
      </c>
      <c r="L457" s="1015">
        <v>8990505</v>
      </c>
      <c r="M457" s="1015"/>
      <c r="N457" s="1016">
        <v>9948</v>
      </c>
      <c r="O457" s="1015">
        <v>903.75</v>
      </c>
      <c r="P457" s="1015">
        <v>-957495</v>
      </c>
      <c r="Q457" s="1015"/>
      <c r="R457" s="1015">
        <v>494381.25</v>
      </c>
      <c r="S457" s="1016">
        <v>50</v>
      </c>
    </row>
    <row r="458" spans="1:19">
      <c r="A458" s="1012" t="s">
        <v>1342</v>
      </c>
      <c r="B458" s="1012" t="s">
        <v>283</v>
      </c>
      <c r="C458" s="1012" t="s">
        <v>1343</v>
      </c>
      <c r="D458" s="1012" t="s">
        <v>1344</v>
      </c>
      <c r="E458" s="1012" t="s">
        <v>929</v>
      </c>
      <c r="F458" s="1013">
        <v>41529</v>
      </c>
      <c r="G458" s="1012" t="s">
        <v>283</v>
      </c>
      <c r="H458" s="1015"/>
      <c r="I458" s="1015"/>
      <c r="J458" s="1015"/>
      <c r="K458" s="1012" t="s">
        <v>283</v>
      </c>
      <c r="L458" s="1015"/>
      <c r="M458" s="1015">
        <v>-90375</v>
      </c>
      <c r="N458" s="1016"/>
      <c r="O458" s="1015"/>
      <c r="P458" s="1015"/>
      <c r="Q458" s="1015"/>
      <c r="R458" s="1015"/>
      <c r="S458" s="1016"/>
    </row>
    <row r="459" spans="1:19">
      <c r="A459" s="1012" t="s">
        <v>1345</v>
      </c>
      <c r="B459" s="1012" t="s">
        <v>890</v>
      </c>
      <c r="C459" s="1012" t="s">
        <v>1346</v>
      </c>
      <c r="D459" s="1012" t="s">
        <v>1347</v>
      </c>
      <c r="E459" s="1012" t="s">
        <v>239</v>
      </c>
      <c r="F459" s="1013">
        <v>39899</v>
      </c>
      <c r="G459" s="1012" t="s">
        <v>285</v>
      </c>
      <c r="H459" s="1015">
        <v>574000</v>
      </c>
      <c r="I459" s="1015">
        <v>0</v>
      </c>
      <c r="J459" s="1015">
        <v>668142.53</v>
      </c>
      <c r="K459" s="1012" t="s">
        <v>1194</v>
      </c>
      <c r="L459" s="1015"/>
      <c r="M459" s="1015"/>
      <c r="N459" s="1016"/>
      <c r="O459" s="1015"/>
      <c r="P459" s="1015"/>
      <c r="Q459" s="1015"/>
      <c r="R459" s="1015"/>
      <c r="S459" s="1016"/>
    </row>
    <row r="460" spans="1:19">
      <c r="A460" s="1012" t="s">
        <v>1345</v>
      </c>
      <c r="B460" s="1012" t="s">
        <v>283</v>
      </c>
      <c r="C460" s="1012" t="s">
        <v>1346</v>
      </c>
      <c r="D460" s="1012" t="s">
        <v>1347</v>
      </c>
      <c r="E460" s="1012" t="s">
        <v>239</v>
      </c>
      <c r="F460" s="1013">
        <v>40842</v>
      </c>
      <c r="G460" s="1012" t="s">
        <v>283</v>
      </c>
      <c r="H460" s="1015"/>
      <c r="I460" s="1015"/>
      <c r="J460" s="1015"/>
      <c r="K460" s="1012" t="s">
        <v>283</v>
      </c>
      <c r="L460" s="1015">
        <v>574000</v>
      </c>
      <c r="M460" s="1015"/>
      <c r="N460" s="1016">
        <v>574</v>
      </c>
      <c r="O460" s="1015">
        <v>1000</v>
      </c>
      <c r="P460" s="1015"/>
      <c r="Q460" s="1015"/>
      <c r="R460" s="1015">
        <v>29000</v>
      </c>
      <c r="S460" s="1016">
        <v>29</v>
      </c>
    </row>
    <row r="461" spans="1:19">
      <c r="A461" s="1012" t="s">
        <v>1348</v>
      </c>
      <c r="B461" s="1012"/>
      <c r="C461" s="1012" t="s">
        <v>1349</v>
      </c>
      <c r="D461" s="1012" t="s">
        <v>1350</v>
      </c>
      <c r="E461" s="1012" t="s">
        <v>19</v>
      </c>
      <c r="F461" s="1013">
        <v>39822</v>
      </c>
      <c r="G461" s="1012" t="s">
        <v>284</v>
      </c>
      <c r="H461" s="1015">
        <v>28000000</v>
      </c>
      <c r="I461" s="1015">
        <v>0</v>
      </c>
      <c r="J461" s="1015">
        <v>26480089.199999999</v>
      </c>
      <c r="K461" s="1012" t="s">
        <v>897</v>
      </c>
      <c r="L461" s="1015"/>
      <c r="M461" s="1015"/>
      <c r="N461" s="1016"/>
      <c r="O461" s="1015"/>
      <c r="P461" s="1015"/>
      <c r="Q461" s="1015"/>
      <c r="R461" s="1015"/>
      <c r="S461" s="1016"/>
    </row>
    <row r="462" spans="1:19">
      <c r="A462" s="1012" t="s">
        <v>1348</v>
      </c>
      <c r="B462" s="1012" t="s">
        <v>283</v>
      </c>
      <c r="C462" s="1012" t="s">
        <v>1349</v>
      </c>
      <c r="D462" s="1012" t="s">
        <v>1350</v>
      </c>
      <c r="E462" s="1012" t="s">
        <v>19</v>
      </c>
      <c r="F462" s="1013">
        <v>41312</v>
      </c>
      <c r="G462" s="1012" t="s">
        <v>283</v>
      </c>
      <c r="H462" s="1015"/>
      <c r="I462" s="1015"/>
      <c r="J462" s="1015"/>
      <c r="K462" s="1012" t="s">
        <v>283</v>
      </c>
      <c r="L462" s="1015">
        <v>21633944.710000001</v>
      </c>
      <c r="M462" s="1015"/>
      <c r="N462" s="1016">
        <v>27661</v>
      </c>
      <c r="O462" s="1015">
        <v>782.11</v>
      </c>
      <c r="P462" s="1015">
        <v>-6027055.29</v>
      </c>
      <c r="Q462" s="1015"/>
      <c r="R462" s="1015"/>
      <c r="S462" s="1016"/>
    </row>
    <row r="463" spans="1:19">
      <c r="A463" s="1012" t="s">
        <v>1348</v>
      </c>
      <c r="B463" s="1012" t="s">
        <v>283</v>
      </c>
      <c r="C463" s="1012" t="s">
        <v>1349</v>
      </c>
      <c r="D463" s="1012" t="s">
        <v>1350</v>
      </c>
      <c r="E463" s="1012" t="s">
        <v>19</v>
      </c>
      <c r="F463" s="1013">
        <v>41313</v>
      </c>
      <c r="G463" s="1012" t="s">
        <v>283</v>
      </c>
      <c r="H463" s="1015"/>
      <c r="I463" s="1015"/>
      <c r="J463" s="1015"/>
      <c r="K463" s="1012" t="s">
        <v>283</v>
      </c>
      <c r="L463" s="1015">
        <v>265135.28999999998</v>
      </c>
      <c r="M463" s="1015"/>
      <c r="N463" s="1016">
        <v>339</v>
      </c>
      <c r="O463" s="1015">
        <v>782.11</v>
      </c>
      <c r="P463" s="1015">
        <v>-73864.710000000006</v>
      </c>
      <c r="Q463" s="1015"/>
      <c r="R463" s="1015"/>
      <c r="S463" s="1016"/>
    </row>
    <row r="464" spans="1:19">
      <c r="A464" s="1012" t="s">
        <v>1348</v>
      </c>
      <c r="B464" s="1012" t="s">
        <v>283</v>
      </c>
      <c r="C464" s="1012" t="s">
        <v>1349</v>
      </c>
      <c r="D464" s="1012" t="s">
        <v>1350</v>
      </c>
      <c r="E464" s="1012" t="s">
        <v>19</v>
      </c>
      <c r="F464" s="1013">
        <v>41359</v>
      </c>
      <c r="G464" s="1012" t="s">
        <v>283</v>
      </c>
      <c r="H464" s="1015"/>
      <c r="I464" s="1015"/>
      <c r="J464" s="1015"/>
      <c r="K464" s="1012" t="s">
        <v>283</v>
      </c>
      <c r="L464" s="1015"/>
      <c r="M464" s="1015">
        <v>-218990.8</v>
      </c>
      <c r="N464" s="1016"/>
      <c r="O464" s="1015"/>
      <c r="P464" s="1015"/>
      <c r="Q464" s="1015"/>
      <c r="R464" s="1015"/>
      <c r="S464" s="1016"/>
    </row>
    <row r="465" spans="1:19">
      <c r="A465" s="1012" t="s">
        <v>1348</v>
      </c>
      <c r="B465" s="1012" t="s">
        <v>283</v>
      </c>
      <c r="C465" s="1012" t="s">
        <v>1349</v>
      </c>
      <c r="D465" s="1012" t="s">
        <v>1350</v>
      </c>
      <c r="E465" s="1012" t="s">
        <v>19</v>
      </c>
      <c r="F465" s="1013">
        <v>41437</v>
      </c>
      <c r="G465" s="1012" t="s">
        <v>283</v>
      </c>
      <c r="H465" s="1015"/>
      <c r="I465" s="1015"/>
      <c r="J465" s="1015"/>
      <c r="K465" s="1012" t="s">
        <v>283</v>
      </c>
      <c r="L465" s="1015"/>
      <c r="M465" s="1015"/>
      <c r="N465" s="1016"/>
      <c r="O465" s="1015"/>
      <c r="P465" s="1015"/>
      <c r="Q465" s="1015"/>
      <c r="R465" s="1015">
        <v>810000</v>
      </c>
      <c r="S465" s="1016">
        <v>500000</v>
      </c>
    </row>
    <row r="466" spans="1:19">
      <c r="A466" s="1012" t="s">
        <v>1351</v>
      </c>
      <c r="B466" s="1012" t="s">
        <v>1352</v>
      </c>
      <c r="C466" s="1012" t="s">
        <v>1353</v>
      </c>
      <c r="D466" s="1012" t="s">
        <v>1354</v>
      </c>
      <c r="E466" s="1012" t="s">
        <v>188</v>
      </c>
      <c r="F466" s="1013">
        <v>39773</v>
      </c>
      <c r="G466" s="1012" t="s">
        <v>284</v>
      </c>
      <c r="H466" s="1015">
        <v>76898000</v>
      </c>
      <c r="I466" s="1015">
        <v>0</v>
      </c>
      <c r="J466" s="1015">
        <v>86821419.219999999</v>
      </c>
      <c r="K466" s="1012" t="s">
        <v>1194</v>
      </c>
      <c r="L466" s="1015"/>
      <c r="M466" s="1015"/>
      <c r="N466" s="1016"/>
      <c r="O466" s="1015"/>
      <c r="P466" s="1015"/>
      <c r="Q466" s="1015"/>
      <c r="R466" s="1015"/>
      <c r="S466" s="1016"/>
    </row>
    <row r="467" spans="1:19">
      <c r="A467" s="1012" t="s">
        <v>1351</v>
      </c>
      <c r="B467" s="1012" t="s">
        <v>283</v>
      </c>
      <c r="C467" s="1012" t="s">
        <v>1353</v>
      </c>
      <c r="D467" s="1012" t="s">
        <v>1354</v>
      </c>
      <c r="E467" s="1012" t="s">
        <v>188</v>
      </c>
      <c r="F467" s="1013">
        <v>40401</v>
      </c>
      <c r="G467" s="1012" t="s">
        <v>283</v>
      </c>
      <c r="H467" s="1015"/>
      <c r="I467" s="1015"/>
      <c r="J467" s="1015"/>
      <c r="K467" s="1012" t="s">
        <v>283</v>
      </c>
      <c r="L467" s="1015">
        <v>76898000</v>
      </c>
      <c r="M467" s="1015"/>
      <c r="N467" s="1016">
        <v>76898</v>
      </c>
      <c r="O467" s="1015">
        <v>1000</v>
      </c>
      <c r="P467" s="1015"/>
      <c r="Q467" s="1015"/>
      <c r="R467" s="1015"/>
      <c r="S467" s="1016"/>
    </row>
    <row r="468" spans="1:19">
      <c r="A468" s="1012" t="s">
        <v>1351</v>
      </c>
      <c r="B468" s="1012" t="s">
        <v>283</v>
      </c>
      <c r="C468" s="1012" t="s">
        <v>1353</v>
      </c>
      <c r="D468" s="1012" t="s">
        <v>1354</v>
      </c>
      <c r="E468" s="1012" t="s">
        <v>188</v>
      </c>
      <c r="F468" s="1013">
        <v>40422</v>
      </c>
      <c r="G468" s="1012" t="s">
        <v>283</v>
      </c>
      <c r="H468" s="1015"/>
      <c r="I468" s="1015"/>
      <c r="J468" s="1015"/>
      <c r="K468" s="1012" t="s">
        <v>283</v>
      </c>
      <c r="L468" s="1015"/>
      <c r="M468" s="1015"/>
      <c r="N468" s="1016"/>
      <c r="O468" s="1015"/>
      <c r="P468" s="1015"/>
      <c r="Q468" s="1015"/>
      <c r="R468" s="1015">
        <v>3301647</v>
      </c>
      <c r="S468" s="1016">
        <v>398023</v>
      </c>
    </row>
    <row r="469" spans="1:19">
      <c r="A469" s="1012" t="s">
        <v>1355</v>
      </c>
      <c r="B469" s="1012" t="s">
        <v>899</v>
      </c>
      <c r="C469" s="1012" t="s">
        <v>1356</v>
      </c>
      <c r="D469" s="1012" t="s">
        <v>1357</v>
      </c>
      <c r="E469" s="1012" t="s">
        <v>929</v>
      </c>
      <c r="F469" s="1013">
        <v>39871</v>
      </c>
      <c r="G469" s="1012" t="s">
        <v>285</v>
      </c>
      <c r="H469" s="1015">
        <v>2260000</v>
      </c>
      <c r="I469" s="1015">
        <v>0</v>
      </c>
      <c r="J469" s="1015">
        <v>2689478.64</v>
      </c>
      <c r="K469" s="1012" t="s">
        <v>1194</v>
      </c>
      <c r="L469" s="1015"/>
      <c r="M469" s="1015"/>
      <c r="N469" s="1016"/>
      <c r="O469" s="1015"/>
      <c r="P469" s="1015"/>
      <c r="Q469" s="1015"/>
      <c r="R469" s="1015"/>
      <c r="S469" s="1016"/>
    </row>
    <row r="470" spans="1:19">
      <c r="A470" s="1012" t="s">
        <v>1355</v>
      </c>
      <c r="B470" s="1012" t="s">
        <v>283</v>
      </c>
      <c r="C470" s="1012" t="s">
        <v>1356</v>
      </c>
      <c r="D470" s="1012" t="s">
        <v>1357</v>
      </c>
      <c r="E470" s="1012" t="s">
        <v>929</v>
      </c>
      <c r="F470" s="1013">
        <v>40808</v>
      </c>
      <c r="G470" s="1012" t="s">
        <v>283</v>
      </c>
      <c r="H470" s="1015"/>
      <c r="I470" s="1015"/>
      <c r="J470" s="1015"/>
      <c r="K470" s="1012" t="s">
        <v>283</v>
      </c>
      <c r="L470" s="1015">
        <v>2260000</v>
      </c>
      <c r="M470" s="1015"/>
      <c r="N470" s="1016">
        <v>2260</v>
      </c>
      <c r="O470" s="1015">
        <v>1000</v>
      </c>
      <c r="P470" s="1015"/>
      <c r="Q470" s="1015"/>
      <c r="R470" s="1015">
        <v>113000</v>
      </c>
      <c r="S470" s="1016">
        <v>113</v>
      </c>
    </row>
    <row r="471" spans="1:19">
      <c r="A471" s="1012" t="s">
        <v>1358</v>
      </c>
      <c r="B471" s="1012" t="s">
        <v>858</v>
      </c>
      <c r="C471" s="1012" t="s">
        <v>1359</v>
      </c>
      <c r="D471" s="1012" t="s">
        <v>1360</v>
      </c>
      <c r="E471" s="1012" t="s">
        <v>166</v>
      </c>
      <c r="F471" s="1013">
        <v>39766</v>
      </c>
      <c r="G471" s="1012" t="s">
        <v>284</v>
      </c>
      <c r="H471" s="1015">
        <v>2250000000</v>
      </c>
      <c r="I471" s="1015">
        <v>0</v>
      </c>
      <c r="J471" s="1015">
        <v>2582039543.4000001</v>
      </c>
      <c r="K471" s="1012" t="s">
        <v>1194</v>
      </c>
      <c r="L471" s="1015"/>
      <c r="M471" s="1015"/>
      <c r="N471" s="1016"/>
      <c r="O471" s="1015"/>
      <c r="P471" s="1015"/>
      <c r="Q471" s="1015"/>
      <c r="R471" s="1015"/>
      <c r="S471" s="1016"/>
    </row>
    <row r="472" spans="1:19">
      <c r="A472" s="1012" t="s">
        <v>1358</v>
      </c>
      <c r="B472" s="1012" t="s">
        <v>283</v>
      </c>
      <c r="C472" s="1012" t="s">
        <v>1359</v>
      </c>
      <c r="D472" s="1012" t="s">
        <v>1360</v>
      </c>
      <c r="E472" s="1012" t="s">
        <v>166</v>
      </c>
      <c r="F472" s="1013">
        <v>40254</v>
      </c>
      <c r="G472" s="1012" t="s">
        <v>283</v>
      </c>
      <c r="H472" s="1015"/>
      <c r="I472" s="1015"/>
      <c r="J472" s="1015"/>
      <c r="K472" s="1012" t="s">
        <v>283</v>
      </c>
      <c r="L472" s="1015">
        <v>2250000000</v>
      </c>
      <c r="M472" s="1015"/>
      <c r="N472" s="1016">
        <v>2250000</v>
      </c>
      <c r="O472" s="1015">
        <v>1000</v>
      </c>
      <c r="P472" s="1015"/>
      <c r="Q472" s="1015"/>
      <c r="R472" s="1015"/>
      <c r="S472" s="1016"/>
    </row>
    <row r="473" spans="1:19">
      <c r="A473" s="1012" t="s">
        <v>1358</v>
      </c>
      <c r="B473" s="1012" t="s">
        <v>283</v>
      </c>
      <c r="C473" s="1012" t="s">
        <v>1359</v>
      </c>
      <c r="D473" s="1012" t="s">
        <v>1360</v>
      </c>
      <c r="E473" s="1012" t="s">
        <v>166</v>
      </c>
      <c r="F473" s="1013">
        <v>40310</v>
      </c>
      <c r="G473" s="1012" t="s">
        <v>283</v>
      </c>
      <c r="H473" s="1015"/>
      <c r="I473" s="1015"/>
      <c r="J473" s="1015"/>
      <c r="K473" s="1012" t="s">
        <v>283</v>
      </c>
      <c r="L473" s="1015"/>
      <c r="M473" s="1015"/>
      <c r="N473" s="1016"/>
      <c r="O473" s="1015"/>
      <c r="P473" s="1015"/>
      <c r="Q473" s="1015"/>
      <c r="R473" s="1015">
        <v>181102043.40000001</v>
      </c>
      <c r="S473" s="1016">
        <v>11479592</v>
      </c>
    </row>
    <row r="474" spans="1:19">
      <c r="A474" s="1012" t="s">
        <v>1361</v>
      </c>
      <c r="B474" s="1012" t="s">
        <v>858</v>
      </c>
      <c r="C474" s="1012" t="s">
        <v>1362</v>
      </c>
      <c r="D474" s="1012" t="s">
        <v>1363</v>
      </c>
      <c r="E474" s="1012" t="s">
        <v>6</v>
      </c>
      <c r="F474" s="1013">
        <v>39822</v>
      </c>
      <c r="G474" s="1012" t="s">
        <v>284</v>
      </c>
      <c r="H474" s="1015">
        <v>5000000</v>
      </c>
      <c r="I474" s="1015">
        <v>0</v>
      </c>
      <c r="J474" s="1015">
        <v>5602969.6100000003</v>
      </c>
      <c r="K474" s="1012" t="s">
        <v>1194</v>
      </c>
      <c r="L474" s="1015"/>
      <c r="M474" s="1015"/>
      <c r="N474" s="1016"/>
      <c r="O474" s="1015"/>
      <c r="P474" s="1015"/>
      <c r="Q474" s="1015"/>
      <c r="R474" s="1015"/>
      <c r="S474" s="1016"/>
    </row>
    <row r="475" spans="1:19">
      <c r="A475" s="1012" t="s">
        <v>1361</v>
      </c>
      <c r="B475" s="1012" t="s">
        <v>283</v>
      </c>
      <c r="C475" s="1012" t="s">
        <v>1362</v>
      </c>
      <c r="D475" s="1012" t="s">
        <v>1363</v>
      </c>
      <c r="E475" s="1012" t="s">
        <v>6</v>
      </c>
      <c r="F475" s="1013">
        <v>40093</v>
      </c>
      <c r="G475" s="1012" t="s">
        <v>283</v>
      </c>
      <c r="H475" s="1015"/>
      <c r="I475" s="1015"/>
      <c r="J475" s="1015"/>
      <c r="K475" s="1012" t="s">
        <v>283</v>
      </c>
      <c r="L475" s="1015">
        <v>5000000</v>
      </c>
      <c r="M475" s="1015"/>
      <c r="N475" s="1016">
        <v>5000</v>
      </c>
      <c r="O475" s="1015">
        <v>1000</v>
      </c>
      <c r="P475" s="1015"/>
      <c r="Q475" s="1015"/>
      <c r="R475" s="1015"/>
      <c r="S475" s="1016"/>
    </row>
    <row r="476" spans="1:19">
      <c r="A476" s="1012" t="s">
        <v>1361</v>
      </c>
      <c r="B476" s="1012" t="s">
        <v>283</v>
      </c>
      <c r="C476" s="1012" t="s">
        <v>1362</v>
      </c>
      <c r="D476" s="1012" t="s">
        <v>1363</v>
      </c>
      <c r="E476" s="1012" t="s">
        <v>6</v>
      </c>
      <c r="F476" s="1013">
        <v>41548</v>
      </c>
      <c r="G476" s="1012" t="s">
        <v>283</v>
      </c>
      <c r="H476" s="1015"/>
      <c r="I476" s="1015"/>
      <c r="J476" s="1015"/>
      <c r="K476" s="1012" t="s">
        <v>283</v>
      </c>
      <c r="L476" s="1015"/>
      <c r="M476" s="1015"/>
      <c r="N476" s="1016"/>
      <c r="O476" s="1015"/>
      <c r="P476" s="1015"/>
      <c r="Q476" s="1015"/>
      <c r="R476" s="1015">
        <v>566858.5</v>
      </c>
      <c r="S476" s="1016">
        <v>87209</v>
      </c>
    </row>
    <row r="477" spans="1:19">
      <c r="A477" s="1012" t="s">
        <v>1364</v>
      </c>
      <c r="B477" s="1012" t="s">
        <v>918</v>
      </c>
      <c r="C477" s="1012" t="s">
        <v>1365</v>
      </c>
      <c r="D477" s="1012" t="s">
        <v>1366</v>
      </c>
      <c r="E477" s="1012" t="s">
        <v>1307</v>
      </c>
      <c r="F477" s="1013">
        <v>39955</v>
      </c>
      <c r="G477" s="1012" t="s">
        <v>921</v>
      </c>
      <c r="H477" s="1015">
        <v>20400000</v>
      </c>
      <c r="I477" s="1015">
        <v>0</v>
      </c>
      <c r="J477" s="1015">
        <v>21575016.539999999</v>
      </c>
      <c r="K477" s="1012" t="s">
        <v>897</v>
      </c>
      <c r="L477" s="1015"/>
      <c r="M477" s="1015"/>
      <c r="N477" s="1016"/>
      <c r="O477" s="1015"/>
      <c r="P477" s="1015"/>
      <c r="Q477" s="1015"/>
      <c r="R477" s="1015"/>
      <c r="S477" s="1016"/>
    </row>
    <row r="478" spans="1:19">
      <c r="A478" s="1012" t="s">
        <v>1364</v>
      </c>
      <c r="B478" s="1012" t="s">
        <v>283</v>
      </c>
      <c r="C478" s="1012" t="s">
        <v>1365</v>
      </c>
      <c r="D478" s="1012" t="s">
        <v>1366</v>
      </c>
      <c r="E478" s="1012" t="s">
        <v>1307</v>
      </c>
      <c r="F478" s="1013">
        <v>41128</v>
      </c>
      <c r="G478" s="1012" t="s">
        <v>283</v>
      </c>
      <c r="H478" s="1015"/>
      <c r="I478" s="1015"/>
      <c r="J478" s="1015"/>
      <c r="K478" s="1012" t="s">
        <v>283</v>
      </c>
      <c r="L478" s="1015">
        <v>130500</v>
      </c>
      <c r="M478" s="1015"/>
      <c r="N478" s="1016">
        <v>174000</v>
      </c>
      <c r="O478" s="1015">
        <v>0.75</v>
      </c>
      <c r="P478" s="1015">
        <v>-43500</v>
      </c>
      <c r="Q478" s="1015"/>
      <c r="R478" s="1015"/>
      <c r="S478" s="1016"/>
    </row>
    <row r="479" spans="1:19">
      <c r="A479" s="1012" t="s">
        <v>1364</v>
      </c>
      <c r="B479" s="1012" t="s">
        <v>283</v>
      </c>
      <c r="C479" s="1012" t="s">
        <v>1365</v>
      </c>
      <c r="D479" s="1012" t="s">
        <v>1366</v>
      </c>
      <c r="E479" s="1012" t="s">
        <v>1307</v>
      </c>
      <c r="F479" s="1013">
        <v>41129</v>
      </c>
      <c r="G479" s="1012" t="s">
        <v>283</v>
      </c>
      <c r="H479" s="1015"/>
      <c r="I479" s="1015"/>
      <c r="J479" s="1015"/>
      <c r="K479" s="1012" t="s">
        <v>283</v>
      </c>
      <c r="L479" s="1015">
        <v>1469250</v>
      </c>
      <c r="M479" s="1015"/>
      <c r="N479" s="1016">
        <v>1959000</v>
      </c>
      <c r="O479" s="1015">
        <v>0.75</v>
      </c>
      <c r="P479" s="1015">
        <v>-489750</v>
      </c>
      <c r="Q479" s="1015"/>
      <c r="R479" s="1015"/>
      <c r="S479" s="1016"/>
    </row>
    <row r="480" spans="1:19">
      <c r="A480" s="1012" t="s">
        <v>1364</v>
      </c>
      <c r="B480" s="1012" t="s">
        <v>283</v>
      </c>
      <c r="C480" s="1012" t="s">
        <v>1365</v>
      </c>
      <c r="D480" s="1012" t="s">
        <v>1366</v>
      </c>
      <c r="E480" s="1012" t="s">
        <v>1307</v>
      </c>
      <c r="F480" s="1013">
        <v>41130</v>
      </c>
      <c r="G480" s="1012" t="s">
        <v>283</v>
      </c>
      <c r="H480" s="1015"/>
      <c r="I480" s="1015"/>
      <c r="J480" s="1015"/>
      <c r="K480" s="1012" t="s">
        <v>283</v>
      </c>
      <c r="L480" s="1015">
        <v>13100250</v>
      </c>
      <c r="M480" s="1015"/>
      <c r="N480" s="1016">
        <v>17467000</v>
      </c>
      <c r="O480" s="1015">
        <v>0.75</v>
      </c>
      <c r="P480" s="1015">
        <v>-4366750</v>
      </c>
      <c r="Q480" s="1015"/>
      <c r="R480" s="1015">
        <v>792990</v>
      </c>
      <c r="S480" s="1016">
        <v>900000</v>
      </c>
    </row>
    <row r="481" spans="1:19">
      <c r="A481" s="1012" t="s">
        <v>1364</v>
      </c>
      <c r="B481" s="1012" t="s">
        <v>283</v>
      </c>
      <c r="C481" s="1012" t="s">
        <v>1365</v>
      </c>
      <c r="D481" s="1012" t="s">
        <v>1366</v>
      </c>
      <c r="E481" s="1012" t="s">
        <v>1307</v>
      </c>
      <c r="F481" s="1013">
        <v>41131</v>
      </c>
      <c r="G481" s="1012" t="s">
        <v>283</v>
      </c>
      <c r="H481" s="1015"/>
      <c r="I481" s="1015"/>
      <c r="J481" s="1015"/>
      <c r="K481" s="1012" t="s">
        <v>283</v>
      </c>
      <c r="L481" s="1015">
        <v>600000</v>
      </c>
      <c r="M481" s="1015"/>
      <c r="N481" s="1016">
        <v>800000</v>
      </c>
      <c r="O481" s="1015">
        <v>0.75</v>
      </c>
      <c r="P481" s="1015">
        <v>-200000</v>
      </c>
      <c r="Q481" s="1015"/>
      <c r="R481" s="1015">
        <v>105732</v>
      </c>
      <c r="S481" s="1016">
        <v>120000</v>
      </c>
    </row>
    <row r="482" spans="1:19">
      <c r="A482" s="1012" t="s">
        <v>1364</v>
      </c>
      <c r="B482" s="1012" t="s">
        <v>283</v>
      </c>
      <c r="C482" s="1012" t="s">
        <v>1365</v>
      </c>
      <c r="D482" s="1012" t="s">
        <v>1366</v>
      </c>
      <c r="E482" s="1012" t="s">
        <v>1307</v>
      </c>
      <c r="F482" s="1013">
        <v>41163</v>
      </c>
      <c r="G482" s="1012" t="s">
        <v>283</v>
      </c>
      <c r="H482" s="1015"/>
      <c r="I482" s="1015"/>
      <c r="J482" s="1015"/>
      <c r="K482" s="1012" t="s">
        <v>283</v>
      </c>
      <c r="L482" s="1015"/>
      <c r="M482" s="1015">
        <v>-153000</v>
      </c>
      <c r="N482" s="1016"/>
      <c r="O482" s="1015"/>
      <c r="P482" s="1015"/>
      <c r="Q482" s="1015"/>
      <c r="R482" s="1015"/>
      <c r="S482" s="1016"/>
    </row>
    <row r="483" spans="1:19">
      <c r="A483" s="1012" t="s">
        <v>1367</v>
      </c>
      <c r="B483" s="1012" t="s">
        <v>904</v>
      </c>
      <c r="C483" s="1012" t="s">
        <v>1368</v>
      </c>
      <c r="D483" s="1012" t="s">
        <v>881</v>
      </c>
      <c r="E483" s="1012" t="s">
        <v>6</v>
      </c>
      <c r="F483" s="1013">
        <v>39836</v>
      </c>
      <c r="G483" s="1012" t="s">
        <v>285</v>
      </c>
      <c r="H483" s="1015">
        <v>7701000</v>
      </c>
      <c r="I483" s="1015">
        <v>0</v>
      </c>
      <c r="J483" s="1015">
        <v>8451110.7899999991</v>
      </c>
      <c r="K483" s="1012" t="s">
        <v>897</v>
      </c>
      <c r="L483" s="1015"/>
      <c r="M483" s="1015"/>
      <c r="N483" s="1016"/>
      <c r="O483" s="1015"/>
      <c r="P483" s="1015"/>
      <c r="Q483" s="1015"/>
      <c r="R483" s="1015"/>
      <c r="S483" s="1016"/>
    </row>
    <row r="484" spans="1:19">
      <c r="A484" s="1012" t="s">
        <v>1367</v>
      </c>
      <c r="B484" s="1012" t="s">
        <v>283</v>
      </c>
      <c r="C484" s="1012" t="s">
        <v>1368</v>
      </c>
      <c r="D484" s="1012" t="s">
        <v>881</v>
      </c>
      <c r="E484" s="1012" t="s">
        <v>6</v>
      </c>
      <c r="F484" s="1013">
        <v>41472</v>
      </c>
      <c r="G484" s="1012" t="s">
        <v>283</v>
      </c>
      <c r="H484" s="1015"/>
      <c r="I484" s="1015"/>
      <c r="J484" s="1015"/>
      <c r="K484" s="1012" t="s">
        <v>283</v>
      </c>
      <c r="L484" s="1015">
        <v>7323651</v>
      </c>
      <c r="M484" s="1015"/>
      <c r="N484" s="1016">
        <v>7701</v>
      </c>
      <c r="O484" s="1015">
        <v>951</v>
      </c>
      <c r="P484" s="1015">
        <v>-377349</v>
      </c>
      <c r="Q484" s="1015"/>
      <c r="R484" s="1015">
        <v>362427.91</v>
      </c>
      <c r="S484" s="1016">
        <v>385</v>
      </c>
    </row>
    <row r="485" spans="1:19">
      <c r="A485" s="1012" t="s">
        <v>1367</v>
      </c>
      <c r="B485" s="1012" t="s">
        <v>283</v>
      </c>
      <c r="C485" s="1012" t="s">
        <v>1368</v>
      </c>
      <c r="D485" s="1012" t="s">
        <v>881</v>
      </c>
      <c r="E485" s="1012" t="s">
        <v>6</v>
      </c>
      <c r="F485" s="1013">
        <v>41529</v>
      </c>
      <c r="G485" s="1012" t="s">
        <v>283</v>
      </c>
      <c r="H485" s="1015"/>
      <c r="I485" s="1015"/>
      <c r="J485" s="1015"/>
      <c r="K485" s="1012" t="s">
        <v>283</v>
      </c>
      <c r="L485" s="1015"/>
      <c r="M485" s="1015">
        <v>-73236.509999999995</v>
      </c>
      <c r="N485" s="1016"/>
      <c r="O485" s="1015"/>
      <c r="P485" s="1015"/>
      <c r="Q485" s="1015"/>
      <c r="R485" s="1015"/>
      <c r="S485" s="1016"/>
    </row>
    <row r="486" spans="1:19">
      <c r="A486" s="1012" t="s">
        <v>1369</v>
      </c>
      <c r="B486" s="1012" t="s">
        <v>890</v>
      </c>
      <c r="C486" s="1012" t="s">
        <v>1370</v>
      </c>
      <c r="D486" s="1012" t="s">
        <v>1371</v>
      </c>
      <c r="E486" s="1012" t="s">
        <v>6</v>
      </c>
      <c r="F486" s="1013">
        <v>39829</v>
      </c>
      <c r="G486" s="1012" t="s">
        <v>285</v>
      </c>
      <c r="H486" s="1015">
        <v>2550000</v>
      </c>
      <c r="I486" s="1015">
        <v>0</v>
      </c>
      <c r="J486" s="1015">
        <v>2899659.67</v>
      </c>
      <c r="K486" s="1012" t="s">
        <v>1194</v>
      </c>
      <c r="L486" s="1015"/>
      <c r="M486" s="1015"/>
      <c r="N486" s="1016"/>
      <c r="O486" s="1015"/>
      <c r="P486" s="1015"/>
      <c r="Q486" s="1015"/>
      <c r="R486" s="1015"/>
      <c r="S486" s="1016"/>
    </row>
    <row r="487" spans="1:19">
      <c r="A487" s="1012" t="s">
        <v>1369</v>
      </c>
      <c r="B487" s="1012" t="s">
        <v>283</v>
      </c>
      <c r="C487" s="1012" t="s">
        <v>1370</v>
      </c>
      <c r="D487" s="1012" t="s">
        <v>1371</v>
      </c>
      <c r="E487" s="1012" t="s">
        <v>6</v>
      </c>
      <c r="F487" s="1013">
        <v>41262</v>
      </c>
      <c r="G487" s="1012" t="s">
        <v>283</v>
      </c>
      <c r="H487" s="1015"/>
      <c r="I487" s="1015"/>
      <c r="J487" s="1015"/>
      <c r="K487" s="1012" t="s">
        <v>283</v>
      </c>
      <c r="L487" s="1015">
        <v>2550000</v>
      </c>
      <c r="M487" s="1015"/>
      <c r="N487" s="1016">
        <v>2550</v>
      </c>
      <c r="O487" s="1015">
        <v>1000</v>
      </c>
      <c r="P487" s="1015"/>
      <c r="Q487" s="1015"/>
      <c r="R487" s="1015">
        <v>128000</v>
      </c>
      <c r="S487" s="1016">
        <v>128</v>
      </c>
    </row>
    <row r="488" spans="1:19">
      <c r="A488" s="1012" t="s">
        <v>1372</v>
      </c>
      <c r="B488" s="1012" t="s">
        <v>890</v>
      </c>
      <c r="C488" s="1012" t="s">
        <v>1373</v>
      </c>
      <c r="D488" s="1012" t="s">
        <v>1374</v>
      </c>
      <c r="E488" s="1012" t="s">
        <v>946</v>
      </c>
      <c r="F488" s="1013">
        <v>39878</v>
      </c>
      <c r="G488" s="1012" t="s">
        <v>285</v>
      </c>
      <c r="H488" s="1015">
        <v>500000</v>
      </c>
      <c r="I488" s="1015">
        <v>0</v>
      </c>
      <c r="J488" s="1015">
        <v>616741.75</v>
      </c>
      <c r="K488" s="1012" t="s">
        <v>1194</v>
      </c>
      <c r="L488" s="1015"/>
      <c r="M488" s="1015"/>
      <c r="N488" s="1016"/>
      <c r="O488" s="1015"/>
      <c r="P488" s="1015"/>
      <c r="Q488" s="1015"/>
      <c r="R488" s="1015"/>
      <c r="S488" s="1016"/>
    </row>
    <row r="489" spans="1:19">
      <c r="A489" s="1012" t="s">
        <v>1372</v>
      </c>
      <c r="B489" s="1012" t="s">
        <v>283</v>
      </c>
      <c r="C489" s="1012" t="s">
        <v>1373</v>
      </c>
      <c r="D489" s="1012" t="s">
        <v>1374</v>
      </c>
      <c r="E489" s="1012" t="s">
        <v>946</v>
      </c>
      <c r="F489" s="1013">
        <v>41108</v>
      </c>
      <c r="G489" s="1012" t="s">
        <v>283</v>
      </c>
      <c r="H489" s="1015"/>
      <c r="I489" s="1015"/>
      <c r="J489" s="1015"/>
      <c r="K489" s="1012" t="s">
        <v>283</v>
      </c>
      <c r="L489" s="1015">
        <v>500000</v>
      </c>
      <c r="M489" s="1015"/>
      <c r="N489" s="1016">
        <v>500</v>
      </c>
      <c r="O489" s="1015">
        <v>1000</v>
      </c>
      <c r="P489" s="1015"/>
      <c r="Q489" s="1015"/>
      <c r="R489" s="1015">
        <v>25000</v>
      </c>
      <c r="S489" s="1016">
        <v>25</v>
      </c>
    </row>
    <row r="490" spans="1:19">
      <c r="A490" s="1012" t="s">
        <v>84</v>
      </c>
      <c r="B490" s="1012" t="s">
        <v>890</v>
      </c>
      <c r="C490" s="1012" t="s">
        <v>1375</v>
      </c>
      <c r="D490" s="1012" t="s">
        <v>1376</v>
      </c>
      <c r="E490" s="1012" t="s">
        <v>23</v>
      </c>
      <c r="F490" s="1013">
        <v>40067</v>
      </c>
      <c r="G490" s="1012" t="s">
        <v>285</v>
      </c>
      <c r="H490" s="1015">
        <v>52000000</v>
      </c>
      <c r="I490" s="1015">
        <v>0</v>
      </c>
      <c r="J490" s="1015">
        <v>57575699.539999999</v>
      </c>
      <c r="K490" s="1012" t="s">
        <v>1194</v>
      </c>
      <c r="L490" s="1015"/>
      <c r="M490" s="1015"/>
      <c r="N490" s="1016"/>
      <c r="O490" s="1015"/>
      <c r="P490" s="1015"/>
      <c r="Q490" s="1015"/>
      <c r="R490" s="1015"/>
      <c r="S490" s="1016"/>
    </row>
    <row r="491" spans="1:19">
      <c r="A491" s="1012" t="s">
        <v>84</v>
      </c>
      <c r="B491" s="1012" t="s">
        <v>283</v>
      </c>
      <c r="C491" s="1012" t="s">
        <v>1375</v>
      </c>
      <c r="D491" s="1012" t="s">
        <v>1376</v>
      </c>
      <c r="E491" s="1012" t="s">
        <v>23</v>
      </c>
      <c r="F491" s="1013">
        <v>40450</v>
      </c>
      <c r="G491" s="1012" t="s">
        <v>283</v>
      </c>
      <c r="H491" s="1015"/>
      <c r="I491" s="1015"/>
      <c r="J491" s="1015"/>
      <c r="K491" s="1012" t="s">
        <v>283</v>
      </c>
      <c r="L491" s="1015">
        <v>52000000</v>
      </c>
      <c r="M491" s="1015"/>
      <c r="N491" s="1016">
        <v>52000</v>
      </c>
      <c r="O491" s="1015">
        <v>1000</v>
      </c>
      <c r="P491" s="1015"/>
      <c r="Q491" s="1015"/>
      <c r="R491" s="1015">
        <v>2600000</v>
      </c>
      <c r="S491" s="1016">
        <v>2600</v>
      </c>
    </row>
    <row r="492" spans="1:19">
      <c r="A492" s="1012" t="s">
        <v>1377</v>
      </c>
      <c r="B492" s="1012" t="s">
        <v>970</v>
      </c>
      <c r="C492" s="1012" t="s">
        <v>1378</v>
      </c>
      <c r="D492" s="1012" t="s">
        <v>1379</v>
      </c>
      <c r="E492" s="1012" t="s">
        <v>195</v>
      </c>
      <c r="F492" s="1013">
        <v>40018</v>
      </c>
      <c r="G492" s="1012" t="s">
        <v>285</v>
      </c>
      <c r="H492" s="1015">
        <v>3872000</v>
      </c>
      <c r="I492" s="1015">
        <v>0</v>
      </c>
      <c r="J492" s="1015">
        <v>5197157.57</v>
      </c>
      <c r="K492" s="1012" t="s">
        <v>1194</v>
      </c>
      <c r="L492" s="1015"/>
      <c r="M492" s="1015"/>
      <c r="N492" s="1016"/>
      <c r="O492" s="1015"/>
      <c r="P492" s="1015"/>
      <c r="Q492" s="1015"/>
      <c r="R492" s="1015"/>
      <c r="S492" s="1016"/>
    </row>
    <row r="493" spans="1:19">
      <c r="A493" s="1012" t="s">
        <v>1377</v>
      </c>
      <c r="B493" s="1012" t="s">
        <v>283</v>
      </c>
      <c r="C493" s="1012" t="s">
        <v>1378</v>
      </c>
      <c r="D493" s="1012" t="s">
        <v>1379</v>
      </c>
      <c r="E493" s="1012" t="s">
        <v>195</v>
      </c>
      <c r="F493" s="1013">
        <v>42046</v>
      </c>
      <c r="G493" s="1012" t="s">
        <v>283</v>
      </c>
      <c r="H493" s="1015"/>
      <c r="I493" s="1015"/>
      <c r="J493" s="1015"/>
      <c r="K493" s="1012" t="s">
        <v>283</v>
      </c>
      <c r="L493" s="1015">
        <v>3872000</v>
      </c>
      <c r="M493" s="1015"/>
      <c r="N493" s="1016">
        <v>3872</v>
      </c>
      <c r="O493" s="1015">
        <v>1000</v>
      </c>
      <c r="P493" s="1015"/>
      <c r="Q493" s="1015"/>
      <c r="R493" s="1015">
        <v>116000</v>
      </c>
      <c r="S493" s="1016">
        <v>116</v>
      </c>
    </row>
    <row r="494" spans="1:19">
      <c r="A494" s="1012" t="s">
        <v>24</v>
      </c>
      <c r="B494" s="1012" t="s">
        <v>1192</v>
      </c>
      <c r="C494" s="1012" t="s">
        <v>1380</v>
      </c>
      <c r="D494" s="1012" t="s">
        <v>1381</v>
      </c>
      <c r="E494" s="1012" t="s">
        <v>6</v>
      </c>
      <c r="F494" s="1013">
        <v>39829</v>
      </c>
      <c r="G494" s="1012" t="s">
        <v>7</v>
      </c>
      <c r="H494" s="1015">
        <v>1747000</v>
      </c>
      <c r="I494" s="1015">
        <v>0</v>
      </c>
      <c r="J494" s="1015">
        <v>1823188.61</v>
      </c>
      <c r="K494" s="1012" t="s">
        <v>1194</v>
      </c>
      <c r="L494" s="1015"/>
      <c r="M494" s="1015"/>
      <c r="N494" s="1016"/>
      <c r="O494" s="1015"/>
      <c r="P494" s="1015"/>
      <c r="Q494" s="1015"/>
      <c r="R494" s="1015"/>
      <c r="S494" s="1016"/>
    </row>
    <row r="495" spans="1:19">
      <c r="A495" s="1012" t="s">
        <v>24</v>
      </c>
      <c r="B495" s="1012" t="s">
        <v>283</v>
      </c>
      <c r="C495" s="1012" t="s">
        <v>1380</v>
      </c>
      <c r="D495" s="1012" t="s">
        <v>1381</v>
      </c>
      <c r="E495" s="1012" t="s">
        <v>6</v>
      </c>
      <c r="F495" s="1013">
        <v>40450</v>
      </c>
      <c r="G495" s="1012" t="s">
        <v>283</v>
      </c>
      <c r="H495" s="1015"/>
      <c r="I495" s="1015"/>
      <c r="J495" s="1015"/>
      <c r="K495" s="1012" t="s">
        <v>283</v>
      </c>
      <c r="L495" s="1015">
        <v>1747000</v>
      </c>
      <c r="M495" s="1015"/>
      <c r="N495" s="1016">
        <v>1747</v>
      </c>
      <c r="O495" s="1015">
        <v>1000</v>
      </c>
      <c r="P495" s="1015"/>
      <c r="Q495" s="1015"/>
      <c r="R495" s="1015"/>
      <c r="S495" s="1016"/>
    </row>
    <row r="496" spans="1:19">
      <c r="A496" s="1012" t="s">
        <v>1382</v>
      </c>
      <c r="B496" s="1012" t="s">
        <v>1011</v>
      </c>
      <c r="C496" s="1012" t="s">
        <v>1383</v>
      </c>
      <c r="D496" s="1012" t="s">
        <v>1384</v>
      </c>
      <c r="E496" s="1012" t="s">
        <v>153</v>
      </c>
      <c r="F496" s="1013">
        <v>39962</v>
      </c>
      <c r="G496" s="1012" t="s">
        <v>284</v>
      </c>
      <c r="H496" s="1015">
        <v>19468000</v>
      </c>
      <c r="I496" s="1015">
        <v>0</v>
      </c>
      <c r="J496" s="1015">
        <v>22802281.620000001</v>
      </c>
      <c r="K496" s="1012" t="s">
        <v>1194</v>
      </c>
      <c r="L496" s="1015"/>
      <c r="M496" s="1015"/>
      <c r="N496" s="1016"/>
      <c r="O496" s="1015"/>
      <c r="P496" s="1015"/>
      <c r="Q496" s="1015"/>
      <c r="R496" s="1015"/>
      <c r="S496" s="1016"/>
    </row>
    <row r="497" spans="1:19">
      <c r="A497" s="1012" t="s">
        <v>1382</v>
      </c>
      <c r="B497" s="1012" t="s">
        <v>283</v>
      </c>
      <c r="C497" s="1012" t="s">
        <v>1383</v>
      </c>
      <c r="D497" s="1012" t="s">
        <v>1384</v>
      </c>
      <c r="E497" s="1012" t="s">
        <v>153</v>
      </c>
      <c r="F497" s="1013">
        <v>40801</v>
      </c>
      <c r="G497" s="1012" t="s">
        <v>283</v>
      </c>
      <c r="H497" s="1015"/>
      <c r="I497" s="1015"/>
      <c r="J497" s="1015"/>
      <c r="K497" s="1012" t="s">
        <v>283</v>
      </c>
      <c r="L497" s="1015">
        <v>19468000</v>
      </c>
      <c r="M497" s="1015"/>
      <c r="N497" s="1016">
        <v>19468</v>
      </c>
      <c r="O497" s="1015">
        <v>1000</v>
      </c>
      <c r="P497" s="1015"/>
      <c r="Q497" s="1015"/>
      <c r="R497" s="1015"/>
      <c r="S497" s="1016"/>
    </row>
    <row r="498" spans="1:19">
      <c r="A498" s="1012" t="s">
        <v>1382</v>
      </c>
      <c r="B498" s="1012" t="s">
        <v>283</v>
      </c>
      <c r="C498" s="1012" t="s">
        <v>1383</v>
      </c>
      <c r="D498" s="1012" t="s">
        <v>1384</v>
      </c>
      <c r="E498" s="1012" t="s">
        <v>153</v>
      </c>
      <c r="F498" s="1013">
        <v>40835</v>
      </c>
      <c r="G498" s="1012" t="s">
        <v>283</v>
      </c>
      <c r="H498" s="1015"/>
      <c r="I498" s="1015"/>
      <c r="J498" s="1015"/>
      <c r="K498" s="1012" t="s">
        <v>283</v>
      </c>
      <c r="L498" s="1015"/>
      <c r="M498" s="1015"/>
      <c r="N498" s="1016"/>
      <c r="O498" s="1015"/>
      <c r="P498" s="1015"/>
      <c r="Q498" s="1015"/>
      <c r="R498" s="1015">
        <v>1100869.5</v>
      </c>
      <c r="S498" s="1016">
        <v>386270</v>
      </c>
    </row>
    <row r="499" spans="1:19">
      <c r="A499" s="1012" t="s">
        <v>1385</v>
      </c>
      <c r="B499" s="1012" t="s">
        <v>1386</v>
      </c>
      <c r="C499" s="1012" t="s">
        <v>1387</v>
      </c>
      <c r="D499" s="1012" t="s">
        <v>1388</v>
      </c>
      <c r="E499" s="1012" t="s">
        <v>246</v>
      </c>
      <c r="F499" s="1013">
        <v>39801</v>
      </c>
      <c r="G499" s="1012" t="s">
        <v>284</v>
      </c>
      <c r="H499" s="1015">
        <v>17680000</v>
      </c>
      <c r="I499" s="1015">
        <v>0</v>
      </c>
      <c r="J499" s="1015">
        <v>23135879.120000001</v>
      </c>
      <c r="K499" s="1012" t="s">
        <v>1194</v>
      </c>
      <c r="L499" s="1015"/>
      <c r="M499" s="1015"/>
      <c r="N499" s="1016"/>
      <c r="O499" s="1015"/>
      <c r="P499" s="1015"/>
      <c r="Q499" s="1015"/>
      <c r="R499" s="1015"/>
      <c r="S499" s="1016"/>
    </row>
    <row r="500" spans="1:19">
      <c r="A500" s="1012" t="s">
        <v>1385</v>
      </c>
      <c r="B500" s="1012" t="s">
        <v>283</v>
      </c>
      <c r="C500" s="1012" t="s">
        <v>1387</v>
      </c>
      <c r="D500" s="1012" t="s">
        <v>1388</v>
      </c>
      <c r="E500" s="1012" t="s">
        <v>246</v>
      </c>
      <c r="F500" s="1013">
        <v>41479</v>
      </c>
      <c r="G500" s="1012" t="s">
        <v>283</v>
      </c>
      <c r="H500" s="1015"/>
      <c r="I500" s="1015"/>
      <c r="J500" s="1015"/>
      <c r="K500" s="1012" t="s">
        <v>283</v>
      </c>
      <c r="L500" s="1015">
        <v>4500000</v>
      </c>
      <c r="M500" s="1015"/>
      <c r="N500" s="1016">
        <v>4500</v>
      </c>
      <c r="O500" s="1015">
        <v>1000</v>
      </c>
      <c r="P500" s="1015"/>
      <c r="Q500" s="1015"/>
      <c r="R500" s="1015"/>
      <c r="S500" s="1016"/>
    </row>
    <row r="501" spans="1:19">
      <c r="A501" s="1012" t="s">
        <v>1385</v>
      </c>
      <c r="B501" s="1012" t="s">
        <v>283</v>
      </c>
      <c r="C501" s="1012" t="s">
        <v>1387</v>
      </c>
      <c r="D501" s="1012" t="s">
        <v>1388</v>
      </c>
      <c r="E501" s="1012" t="s">
        <v>246</v>
      </c>
      <c r="F501" s="1013">
        <v>41598</v>
      </c>
      <c r="G501" s="1012" t="s">
        <v>283</v>
      </c>
      <c r="H501" s="1015"/>
      <c r="I501" s="1015"/>
      <c r="J501" s="1015"/>
      <c r="K501" s="1012" t="s">
        <v>283</v>
      </c>
      <c r="L501" s="1015">
        <v>2500000</v>
      </c>
      <c r="M501" s="1015"/>
      <c r="N501" s="1016">
        <v>2500</v>
      </c>
      <c r="O501" s="1015">
        <v>1000</v>
      </c>
      <c r="P501" s="1015"/>
      <c r="Q501" s="1015"/>
      <c r="R501" s="1015"/>
      <c r="S501" s="1016"/>
    </row>
    <row r="502" spans="1:19">
      <c r="A502" s="1012" t="s">
        <v>1385</v>
      </c>
      <c r="B502" s="1012" t="s">
        <v>283</v>
      </c>
      <c r="C502" s="1012" t="s">
        <v>1387</v>
      </c>
      <c r="D502" s="1012" t="s">
        <v>1388</v>
      </c>
      <c r="E502" s="1012" t="s">
        <v>246</v>
      </c>
      <c r="F502" s="1013">
        <v>41752</v>
      </c>
      <c r="G502" s="1012" t="s">
        <v>283</v>
      </c>
      <c r="H502" s="1015"/>
      <c r="I502" s="1015"/>
      <c r="J502" s="1015"/>
      <c r="K502" s="1012" t="s">
        <v>283</v>
      </c>
      <c r="L502" s="1015">
        <v>10680000</v>
      </c>
      <c r="M502" s="1015"/>
      <c r="N502" s="1016">
        <v>10680</v>
      </c>
      <c r="O502" s="1015">
        <v>1000</v>
      </c>
      <c r="P502" s="1015"/>
      <c r="Q502" s="1015"/>
      <c r="R502" s="1015"/>
      <c r="S502" s="1016"/>
    </row>
    <row r="503" spans="1:19">
      <c r="A503" s="1012" t="s">
        <v>1385</v>
      </c>
      <c r="B503" s="1012" t="s">
        <v>283</v>
      </c>
      <c r="C503" s="1012" t="s">
        <v>1387</v>
      </c>
      <c r="D503" s="1012" t="s">
        <v>1388</v>
      </c>
      <c r="E503" s="1012" t="s">
        <v>246</v>
      </c>
      <c r="F503" s="1013">
        <v>41794</v>
      </c>
      <c r="G503" s="1012" t="s">
        <v>283</v>
      </c>
      <c r="H503" s="1015"/>
      <c r="I503" s="1015"/>
      <c r="J503" s="1015"/>
      <c r="K503" s="1012" t="s">
        <v>283</v>
      </c>
      <c r="L503" s="1015"/>
      <c r="M503" s="1015"/>
      <c r="N503" s="1016"/>
      <c r="O503" s="1015"/>
      <c r="P503" s="1015"/>
      <c r="Q503" s="1015"/>
      <c r="R503" s="1015">
        <v>780000</v>
      </c>
      <c r="S503" s="1016">
        <v>780000</v>
      </c>
    </row>
    <row r="504" spans="1:19">
      <c r="A504" s="1012" t="s">
        <v>1389</v>
      </c>
      <c r="B504" s="1012" t="s">
        <v>904</v>
      </c>
      <c r="C504" s="1012" t="s">
        <v>1390</v>
      </c>
      <c r="D504" s="1012" t="s">
        <v>1391</v>
      </c>
      <c r="E504" s="1012" t="s">
        <v>6</v>
      </c>
      <c r="F504" s="1013">
        <v>39871</v>
      </c>
      <c r="G504" s="1012" t="s">
        <v>285</v>
      </c>
      <c r="H504" s="1015">
        <v>3976000</v>
      </c>
      <c r="I504" s="1015">
        <v>0</v>
      </c>
      <c r="J504" s="1015">
        <v>4674050.16</v>
      </c>
      <c r="K504" s="1012" t="s">
        <v>897</v>
      </c>
      <c r="L504" s="1015"/>
      <c r="M504" s="1015"/>
      <c r="N504" s="1016"/>
      <c r="O504" s="1015"/>
      <c r="P504" s="1015"/>
      <c r="Q504" s="1015"/>
      <c r="R504" s="1015"/>
      <c r="S504" s="1016"/>
    </row>
    <row r="505" spans="1:19">
      <c r="A505" s="1012" t="s">
        <v>1389</v>
      </c>
      <c r="B505" s="1012" t="s">
        <v>283</v>
      </c>
      <c r="C505" s="1012" t="s">
        <v>1390</v>
      </c>
      <c r="D505" s="1012" t="s">
        <v>1391</v>
      </c>
      <c r="E505" s="1012" t="s">
        <v>6</v>
      </c>
      <c r="F505" s="1013">
        <v>41243</v>
      </c>
      <c r="G505" s="1012" t="s">
        <v>283</v>
      </c>
      <c r="H505" s="1015"/>
      <c r="I505" s="1015"/>
      <c r="J505" s="1015"/>
      <c r="K505" s="1012" t="s">
        <v>283</v>
      </c>
      <c r="L505" s="1015">
        <v>3717560</v>
      </c>
      <c r="M505" s="1015"/>
      <c r="N505" s="1016">
        <v>3976</v>
      </c>
      <c r="O505" s="1015">
        <v>935</v>
      </c>
      <c r="P505" s="1015">
        <v>-258440</v>
      </c>
      <c r="Q505" s="1015"/>
      <c r="R505" s="1015">
        <v>167035</v>
      </c>
      <c r="S505" s="1016">
        <v>199</v>
      </c>
    </row>
    <row r="506" spans="1:19">
      <c r="A506" s="1012" t="s">
        <v>1389</v>
      </c>
      <c r="B506" s="1012" t="s">
        <v>283</v>
      </c>
      <c r="C506" s="1012" t="s">
        <v>1390</v>
      </c>
      <c r="D506" s="1012" t="s">
        <v>1391</v>
      </c>
      <c r="E506" s="1012" t="s">
        <v>6</v>
      </c>
      <c r="F506" s="1013">
        <v>41285</v>
      </c>
      <c r="G506" s="1012" t="s">
        <v>283</v>
      </c>
      <c r="H506" s="1015"/>
      <c r="I506" s="1015"/>
      <c r="J506" s="1015"/>
      <c r="K506" s="1012" t="s">
        <v>283</v>
      </c>
      <c r="L506" s="1015"/>
      <c r="M506" s="1015">
        <v>-25000</v>
      </c>
      <c r="N506" s="1016"/>
      <c r="O506" s="1015"/>
      <c r="P506" s="1015"/>
      <c r="Q506" s="1015"/>
      <c r="R506" s="1015"/>
      <c r="S506" s="1016"/>
    </row>
    <row r="507" spans="1:19">
      <c r="A507" s="1012" t="s">
        <v>1392</v>
      </c>
      <c r="B507" s="1012" t="s">
        <v>1393</v>
      </c>
      <c r="C507" s="1012" t="s">
        <v>1394</v>
      </c>
      <c r="D507" s="1012" t="s">
        <v>1395</v>
      </c>
      <c r="E507" s="1012" t="s">
        <v>246</v>
      </c>
      <c r="F507" s="1013">
        <v>39801</v>
      </c>
      <c r="G507" s="1012" t="s">
        <v>284</v>
      </c>
      <c r="H507" s="1015">
        <v>12643000</v>
      </c>
      <c r="I507" s="1015">
        <v>0</v>
      </c>
      <c r="J507" s="1015">
        <v>16080204.939999999</v>
      </c>
      <c r="K507" s="1012" t="s">
        <v>1194</v>
      </c>
      <c r="L507" s="1015"/>
      <c r="M507" s="1015"/>
      <c r="N507" s="1016"/>
      <c r="O507" s="1015"/>
      <c r="P507" s="1015"/>
      <c r="Q507" s="1015"/>
      <c r="R507" s="1015"/>
      <c r="S507" s="1016"/>
    </row>
    <row r="508" spans="1:19">
      <c r="A508" s="1012" t="s">
        <v>1392</v>
      </c>
      <c r="B508" s="1012" t="s">
        <v>283</v>
      </c>
      <c r="C508" s="1012" t="s">
        <v>1394</v>
      </c>
      <c r="D508" s="1012" t="s">
        <v>1395</v>
      </c>
      <c r="E508" s="1012" t="s">
        <v>246</v>
      </c>
      <c r="F508" s="1013">
        <v>41283</v>
      </c>
      <c r="G508" s="1012" t="s">
        <v>283</v>
      </c>
      <c r="H508" s="1015"/>
      <c r="I508" s="1015"/>
      <c r="J508" s="1015"/>
      <c r="K508" s="1012" t="s">
        <v>283</v>
      </c>
      <c r="L508" s="1015">
        <v>12643000</v>
      </c>
      <c r="M508" s="1015"/>
      <c r="N508" s="1016">
        <v>12643</v>
      </c>
      <c r="O508" s="1015">
        <v>1000</v>
      </c>
      <c r="P508" s="1015"/>
      <c r="Q508" s="1015"/>
      <c r="R508" s="1015"/>
      <c r="S508" s="1016"/>
    </row>
    <row r="509" spans="1:19">
      <c r="A509" s="1012" t="s">
        <v>1392</v>
      </c>
      <c r="B509" s="1012" t="s">
        <v>283</v>
      </c>
      <c r="C509" s="1012" t="s">
        <v>1394</v>
      </c>
      <c r="D509" s="1012" t="s">
        <v>1395</v>
      </c>
      <c r="E509" s="1012" t="s">
        <v>246</v>
      </c>
      <c r="F509" s="1013">
        <v>42152</v>
      </c>
      <c r="G509" s="1012" t="s">
        <v>283</v>
      </c>
      <c r="H509" s="1015"/>
      <c r="I509" s="1015"/>
      <c r="J509" s="1015"/>
      <c r="K509" s="1012" t="s">
        <v>283</v>
      </c>
      <c r="L509" s="1015"/>
      <c r="M509" s="1015"/>
      <c r="N509" s="1016"/>
      <c r="O509" s="1015"/>
      <c r="P509" s="1015"/>
      <c r="Q509" s="1015"/>
      <c r="R509" s="1015">
        <v>873485</v>
      </c>
      <c r="S509" s="1016">
        <v>61795.73</v>
      </c>
    </row>
    <row r="510" spans="1:19">
      <c r="A510" s="1012" t="s">
        <v>1396</v>
      </c>
      <c r="B510" s="1012" t="s">
        <v>1397</v>
      </c>
      <c r="C510" s="1012" t="s">
        <v>1398</v>
      </c>
      <c r="D510" s="1012" t="s">
        <v>1399</v>
      </c>
      <c r="E510" s="1012" t="s">
        <v>89</v>
      </c>
      <c r="F510" s="1013">
        <v>39948</v>
      </c>
      <c r="G510" s="1012" t="s">
        <v>285</v>
      </c>
      <c r="H510" s="1015">
        <v>6970000</v>
      </c>
      <c r="I510" s="1015">
        <v>0</v>
      </c>
      <c r="J510" s="1015">
        <v>4240743.82</v>
      </c>
      <c r="K510" s="1012" t="s">
        <v>897</v>
      </c>
      <c r="L510" s="1015"/>
      <c r="M510" s="1015"/>
      <c r="N510" s="1016"/>
      <c r="O510" s="1015"/>
      <c r="P510" s="1015"/>
      <c r="Q510" s="1015"/>
      <c r="R510" s="1015"/>
      <c r="S510" s="1016"/>
    </row>
    <row r="511" spans="1:19">
      <c r="A511" s="1012" t="s">
        <v>1396</v>
      </c>
      <c r="B511" s="1012" t="s">
        <v>283</v>
      </c>
      <c r="C511" s="1012" t="s">
        <v>1398</v>
      </c>
      <c r="D511" s="1012" t="s">
        <v>1399</v>
      </c>
      <c r="E511" s="1012" t="s">
        <v>89</v>
      </c>
      <c r="F511" s="1013">
        <v>41264</v>
      </c>
      <c r="G511" s="1012" t="s">
        <v>283</v>
      </c>
      <c r="H511" s="1015"/>
      <c r="I511" s="1015"/>
      <c r="J511" s="1015"/>
      <c r="K511" s="1012" t="s">
        <v>283</v>
      </c>
      <c r="L511" s="1015">
        <v>3136500</v>
      </c>
      <c r="M511" s="1015"/>
      <c r="N511" s="1016">
        <v>6970</v>
      </c>
      <c r="O511" s="1015">
        <v>450</v>
      </c>
      <c r="P511" s="1015">
        <v>-3833500</v>
      </c>
      <c r="Q511" s="1015"/>
      <c r="R511" s="1015">
        <v>157050</v>
      </c>
      <c r="S511" s="1016">
        <v>349</v>
      </c>
    </row>
    <row r="512" spans="1:19">
      <c r="A512" s="1012" t="s">
        <v>1400</v>
      </c>
      <c r="B512" s="1012" t="s">
        <v>923</v>
      </c>
      <c r="C512" s="1012" t="s">
        <v>1401</v>
      </c>
      <c r="D512" s="1012" t="s">
        <v>1402</v>
      </c>
      <c r="E512" s="1012" t="s">
        <v>42</v>
      </c>
      <c r="F512" s="1013">
        <v>39906</v>
      </c>
      <c r="G512" s="1012" t="s">
        <v>285</v>
      </c>
      <c r="H512" s="1015">
        <v>12725000</v>
      </c>
      <c r="I512" s="1015">
        <v>0</v>
      </c>
      <c r="J512" s="1015">
        <v>16441884.630000001</v>
      </c>
      <c r="K512" s="1012" t="s">
        <v>897</v>
      </c>
      <c r="L512" s="1015"/>
      <c r="M512" s="1015"/>
      <c r="N512" s="1016"/>
      <c r="O512" s="1015"/>
      <c r="P512" s="1015"/>
      <c r="Q512" s="1015"/>
      <c r="R512" s="1015"/>
      <c r="S512" s="1016"/>
    </row>
    <row r="513" spans="1:19">
      <c r="A513" s="1012" t="s">
        <v>1400</v>
      </c>
      <c r="B513" s="1012" t="s">
        <v>283</v>
      </c>
      <c r="C513" s="1012" t="s">
        <v>1401</v>
      </c>
      <c r="D513" s="1012" t="s">
        <v>1402</v>
      </c>
      <c r="E513" s="1012" t="s">
        <v>42</v>
      </c>
      <c r="F513" s="1013">
        <v>41677</v>
      </c>
      <c r="G513" s="1012" t="s">
        <v>283</v>
      </c>
      <c r="H513" s="1015"/>
      <c r="I513" s="1015"/>
      <c r="J513" s="1015"/>
      <c r="K513" s="1012" t="s">
        <v>283</v>
      </c>
      <c r="L513" s="1015">
        <v>3705037.5</v>
      </c>
      <c r="M513" s="1015"/>
      <c r="N513" s="1016">
        <v>3750</v>
      </c>
      <c r="O513" s="1015">
        <v>988.01</v>
      </c>
      <c r="P513" s="1015">
        <v>-44962.5</v>
      </c>
      <c r="Q513" s="1015"/>
      <c r="R513" s="1015">
        <v>85157.88</v>
      </c>
      <c r="S513" s="1016">
        <v>86</v>
      </c>
    </row>
    <row r="514" spans="1:19">
      <c r="A514" s="1012" t="s">
        <v>1400</v>
      </c>
      <c r="B514" s="1012" t="s">
        <v>283</v>
      </c>
      <c r="C514" s="1012" t="s">
        <v>1401</v>
      </c>
      <c r="D514" s="1012" t="s">
        <v>1402</v>
      </c>
      <c r="E514" s="1012" t="s">
        <v>42</v>
      </c>
      <c r="F514" s="1013">
        <v>41680</v>
      </c>
      <c r="G514" s="1012" t="s">
        <v>283</v>
      </c>
      <c r="H514" s="1015"/>
      <c r="I514" s="1015"/>
      <c r="J514" s="1015"/>
      <c r="K514" s="1012" t="s">
        <v>283</v>
      </c>
      <c r="L514" s="1015">
        <v>8867389.75</v>
      </c>
      <c r="M514" s="1015"/>
      <c r="N514" s="1016">
        <v>8975</v>
      </c>
      <c r="O514" s="1015">
        <v>988.01</v>
      </c>
      <c r="P514" s="1015">
        <v>-107610.25</v>
      </c>
      <c r="Q514" s="1015"/>
      <c r="R514" s="1015">
        <v>544614.34</v>
      </c>
      <c r="S514" s="1016">
        <v>550</v>
      </c>
    </row>
    <row r="515" spans="1:19">
      <c r="A515" s="1012" t="s">
        <v>1400</v>
      </c>
      <c r="B515" s="1012" t="s">
        <v>283</v>
      </c>
      <c r="C515" s="1012" t="s">
        <v>1401</v>
      </c>
      <c r="D515" s="1012" t="s">
        <v>1402</v>
      </c>
      <c r="E515" s="1012" t="s">
        <v>42</v>
      </c>
      <c r="F515" s="1013">
        <v>41717</v>
      </c>
      <c r="G515" s="1012" t="s">
        <v>283</v>
      </c>
      <c r="H515" s="1015"/>
      <c r="I515" s="1015"/>
      <c r="J515" s="1015"/>
      <c r="K515" s="1012" t="s">
        <v>283</v>
      </c>
      <c r="L515" s="1015"/>
      <c r="M515" s="1015">
        <v>-125724.27</v>
      </c>
      <c r="N515" s="1016"/>
      <c r="O515" s="1015"/>
      <c r="P515" s="1015"/>
      <c r="Q515" s="1015"/>
      <c r="R515" s="1015"/>
      <c r="S515" s="1016"/>
    </row>
    <row r="516" spans="1:19">
      <c r="A516" s="1012" t="s">
        <v>1403</v>
      </c>
      <c r="B516" s="1012" t="s">
        <v>899</v>
      </c>
      <c r="C516" s="1012" t="s">
        <v>1404</v>
      </c>
      <c r="D516" s="1012" t="s">
        <v>1405</v>
      </c>
      <c r="E516" s="1012" t="s">
        <v>60</v>
      </c>
      <c r="F516" s="1013">
        <v>39892</v>
      </c>
      <c r="G516" s="1012" t="s">
        <v>285</v>
      </c>
      <c r="H516" s="1015">
        <v>20000000</v>
      </c>
      <c r="I516" s="1015">
        <v>0</v>
      </c>
      <c r="J516" s="1015">
        <v>23628111.329999998</v>
      </c>
      <c r="K516" s="1012" t="s">
        <v>1194</v>
      </c>
      <c r="L516" s="1015"/>
      <c r="M516" s="1015"/>
      <c r="N516" s="1016"/>
      <c r="O516" s="1015"/>
      <c r="P516" s="1015"/>
      <c r="Q516" s="1015"/>
      <c r="R516" s="1015"/>
      <c r="S516" s="1016"/>
    </row>
    <row r="517" spans="1:19">
      <c r="A517" s="1012" t="s">
        <v>1403</v>
      </c>
      <c r="B517" s="1012" t="s">
        <v>283</v>
      </c>
      <c r="C517" s="1012" t="s">
        <v>1404</v>
      </c>
      <c r="D517" s="1012" t="s">
        <v>1405</v>
      </c>
      <c r="E517" s="1012" t="s">
        <v>60</v>
      </c>
      <c r="F517" s="1013">
        <v>40773</v>
      </c>
      <c r="G517" s="1012" t="s">
        <v>283</v>
      </c>
      <c r="H517" s="1015"/>
      <c r="I517" s="1015"/>
      <c r="J517" s="1015"/>
      <c r="K517" s="1012" t="s">
        <v>283</v>
      </c>
      <c r="L517" s="1015">
        <v>20000000</v>
      </c>
      <c r="M517" s="1015"/>
      <c r="N517" s="1016">
        <v>20000</v>
      </c>
      <c r="O517" s="1015">
        <v>1000</v>
      </c>
      <c r="P517" s="1015"/>
      <c r="Q517" s="1015"/>
      <c r="R517" s="1015">
        <v>1000000</v>
      </c>
      <c r="S517" s="1016">
        <v>1000</v>
      </c>
    </row>
    <row r="518" spans="1:19">
      <c r="A518" s="1012" t="s">
        <v>1406</v>
      </c>
      <c r="B518" s="1012" t="s">
        <v>923</v>
      </c>
      <c r="C518" s="1012" t="s">
        <v>1407</v>
      </c>
      <c r="D518" s="1012" t="s">
        <v>1408</v>
      </c>
      <c r="E518" s="1012" t="s">
        <v>60</v>
      </c>
      <c r="F518" s="1013">
        <v>39871</v>
      </c>
      <c r="G518" s="1012" t="s">
        <v>285</v>
      </c>
      <c r="H518" s="1015">
        <v>17806000</v>
      </c>
      <c r="I518" s="1015">
        <v>0</v>
      </c>
      <c r="J518" s="1015">
        <v>7665362.8899999997</v>
      </c>
      <c r="K518" s="1012" t="s">
        <v>897</v>
      </c>
      <c r="L518" s="1015"/>
      <c r="M518" s="1015"/>
      <c r="N518" s="1016"/>
      <c r="O518" s="1015"/>
      <c r="P518" s="1015"/>
      <c r="Q518" s="1015"/>
      <c r="R518" s="1015"/>
      <c r="S518" s="1016"/>
    </row>
    <row r="519" spans="1:19">
      <c r="A519" s="1012" t="s">
        <v>1406</v>
      </c>
      <c r="B519" s="1012" t="s">
        <v>283</v>
      </c>
      <c r="C519" s="1012" t="s">
        <v>1407</v>
      </c>
      <c r="D519" s="1012" t="s">
        <v>1408</v>
      </c>
      <c r="E519" s="1012" t="s">
        <v>60</v>
      </c>
      <c r="F519" s="1013">
        <v>41740</v>
      </c>
      <c r="G519" s="1012" t="s">
        <v>283</v>
      </c>
      <c r="H519" s="1015"/>
      <c r="I519" s="1015"/>
      <c r="J519" s="1015"/>
      <c r="K519" s="1012" t="s">
        <v>283</v>
      </c>
      <c r="L519" s="1015">
        <v>1322500.5</v>
      </c>
      <c r="M519" s="1015"/>
      <c r="N519" s="1016">
        <v>4401</v>
      </c>
      <c r="O519" s="1015">
        <v>300.5</v>
      </c>
      <c r="P519" s="1015">
        <v>-3078499.5</v>
      </c>
      <c r="Q519" s="1015"/>
      <c r="R519" s="1015">
        <v>72314.55</v>
      </c>
      <c r="S519" s="1016">
        <v>140</v>
      </c>
    </row>
    <row r="520" spans="1:19">
      <c r="A520" s="1012" t="s">
        <v>1406</v>
      </c>
      <c r="B520" s="1012" t="s">
        <v>283</v>
      </c>
      <c r="C520" s="1012" t="s">
        <v>1407</v>
      </c>
      <c r="D520" s="1012" t="s">
        <v>1408</v>
      </c>
      <c r="E520" s="1012" t="s">
        <v>60</v>
      </c>
      <c r="F520" s="1013">
        <v>41743</v>
      </c>
      <c r="G520" s="1012" t="s">
        <v>283</v>
      </c>
      <c r="H520" s="1015"/>
      <c r="I520" s="1015"/>
      <c r="J520" s="1015"/>
      <c r="K520" s="1012" t="s">
        <v>283</v>
      </c>
      <c r="L520" s="1015">
        <v>4028202.5</v>
      </c>
      <c r="M520" s="1015"/>
      <c r="N520" s="1016">
        <v>13405</v>
      </c>
      <c r="O520" s="1015">
        <v>300.5</v>
      </c>
      <c r="P520" s="1015">
        <v>-9376797.5</v>
      </c>
      <c r="Q520" s="1015"/>
      <c r="R520" s="1015">
        <v>387399.37</v>
      </c>
      <c r="S520" s="1016">
        <v>750</v>
      </c>
    </row>
    <row r="521" spans="1:19">
      <c r="A521" s="1012" t="s">
        <v>1406</v>
      </c>
      <c r="B521" s="1012" t="s">
        <v>283</v>
      </c>
      <c r="C521" s="1012" t="s">
        <v>1407</v>
      </c>
      <c r="D521" s="1012" t="s">
        <v>1408</v>
      </c>
      <c r="E521" s="1012" t="s">
        <v>60</v>
      </c>
      <c r="F521" s="1013">
        <v>41838</v>
      </c>
      <c r="G521" s="1012" t="s">
        <v>283</v>
      </c>
      <c r="H521" s="1015"/>
      <c r="I521" s="1015"/>
      <c r="J521" s="1015"/>
      <c r="K521" s="1012" t="s">
        <v>283</v>
      </c>
      <c r="L521" s="1015"/>
      <c r="M521" s="1015">
        <v>-53507.03</v>
      </c>
      <c r="N521" s="1016"/>
      <c r="O521" s="1015"/>
      <c r="P521" s="1015"/>
      <c r="Q521" s="1015"/>
      <c r="R521" s="1015"/>
      <c r="S521" s="1016"/>
    </row>
    <row r="522" spans="1:19">
      <c r="A522" s="1012" t="s">
        <v>1409</v>
      </c>
      <c r="B522" s="1012" t="s">
        <v>1410</v>
      </c>
      <c r="C522" s="1012" t="s">
        <v>1411</v>
      </c>
      <c r="D522" s="1012" t="s">
        <v>1376</v>
      </c>
      <c r="E522" s="1012" t="s">
        <v>23</v>
      </c>
      <c r="F522" s="1013">
        <v>39850</v>
      </c>
      <c r="G522" s="1012" t="s">
        <v>285</v>
      </c>
      <c r="H522" s="1015">
        <v>1050000</v>
      </c>
      <c r="I522" s="1015">
        <v>0</v>
      </c>
      <c r="J522" s="1015">
        <v>1220300.6499999999</v>
      </c>
      <c r="K522" s="1012" t="s">
        <v>897</v>
      </c>
      <c r="L522" s="1015"/>
      <c r="M522" s="1015"/>
      <c r="N522" s="1016"/>
      <c r="O522" s="1015"/>
      <c r="P522" s="1015"/>
      <c r="Q522" s="1015"/>
      <c r="R522" s="1015"/>
      <c r="S522" s="1016"/>
    </row>
    <row r="523" spans="1:19">
      <c r="A523" s="1012" t="s">
        <v>1409</v>
      </c>
      <c r="B523" s="1012" t="s">
        <v>283</v>
      </c>
      <c r="C523" s="1012" t="s">
        <v>1411</v>
      </c>
      <c r="D523" s="1012" t="s">
        <v>1376</v>
      </c>
      <c r="E523" s="1012" t="s">
        <v>23</v>
      </c>
      <c r="F523" s="1013">
        <v>41243</v>
      </c>
      <c r="G523" s="1012" t="s">
        <v>283</v>
      </c>
      <c r="H523" s="1015"/>
      <c r="I523" s="1015"/>
      <c r="J523" s="1015"/>
      <c r="K523" s="1012" t="s">
        <v>283</v>
      </c>
      <c r="L523" s="1015">
        <v>1002750</v>
      </c>
      <c r="M523" s="1015"/>
      <c r="N523" s="1016">
        <v>105</v>
      </c>
      <c r="O523" s="1015">
        <v>9550</v>
      </c>
      <c r="P523" s="1015">
        <v>-47250</v>
      </c>
      <c r="Q523" s="1015"/>
      <c r="R523" s="1015">
        <v>25000</v>
      </c>
      <c r="S523" s="1016">
        <v>5</v>
      </c>
    </row>
    <row r="524" spans="1:19">
      <c r="A524" s="1012" t="s">
        <v>1409</v>
      </c>
      <c r="B524" s="1012" t="s">
        <v>283</v>
      </c>
      <c r="C524" s="1012" t="s">
        <v>1411</v>
      </c>
      <c r="D524" s="1012" t="s">
        <v>1376</v>
      </c>
      <c r="E524" s="1012" t="s">
        <v>23</v>
      </c>
      <c r="F524" s="1013">
        <v>41285</v>
      </c>
      <c r="G524" s="1012" t="s">
        <v>283</v>
      </c>
      <c r="H524" s="1015"/>
      <c r="I524" s="1015"/>
      <c r="J524" s="1015"/>
      <c r="K524" s="1012" t="s">
        <v>283</v>
      </c>
      <c r="L524" s="1015"/>
      <c r="M524" s="1015">
        <v>-10027.5</v>
      </c>
      <c r="N524" s="1016"/>
      <c r="O524" s="1015"/>
      <c r="P524" s="1015"/>
      <c r="Q524" s="1015"/>
      <c r="R524" s="1015"/>
      <c r="S524" s="1016"/>
    </row>
    <row r="525" spans="1:19">
      <c r="A525" s="1012" t="s">
        <v>1409</v>
      </c>
      <c r="B525" s="1012" t="s">
        <v>283</v>
      </c>
      <c r="C525" s="1012" t="s">
        <v>1411</v>
      </c>
      <c r="D525" s="1012" t="s">
        <v>1376</v>
      </c>
      <c r="E525" s="1012" t="s">
        <v>23</v>
      </c>
      <c r="F525" s="1013">
        <v>41359</v>
      </c>
      <c r="G525" s="1012" t="s">
        <v>283</v>
      </c>
      <c r="H525" s="1015"/>
      <c r="I525" s="1015"/>
      <c r="J525" s="1015"/>
      <c r="K525" s="1012" t="s">
        <v>283</v>
      </c>
      <c r="L525" s="1015"/>
      <c r="M525" s="1015">
        <v>-14972.5</v>
      </c>
      <c r="N525" s="1016"/>
      <c r="O525" s="1015"/>
      <c r="P525" s="1015"/>
      <c r="Q525" s="1015"/>
      <c r="R525" s="1015"/>
      <c r="S525" s="1016"/>
    </row>
    <row r="526" spans="1:19">
      <c r="A526" s="1012" t="s">
        <v>1412</v>
      </c>
      <c r="B526" s="1012" t="s">
        <v>904</v>
      </c>
      <c r="C526" s="1012" t="s">
        <v>1413</v>
      </c>
      <c r="D526" s="1012" t="s">
        <v>1414</v>
      </c>
      <c r="E526" s="1012" t="s">
        <v>1229</v>
      </c>
      <c r="F526" s="1013">
        <v>39805</v>
      </c>
      <c r="G526" s="1012" t="s">
        <v>285</v>
      </c>
      <c r="H526" s="1015">
        <v>2600000</v>
      </c>
      <c r="I526" s="1015">
        <v>0</v>
      </c>
      <c r="J526" s="1015">
        <v>3115616.28</v>
      </c>
      <c r="K526" s="1012" t="s">
        <v>897</v>
      </c>
      <c r="L526" s="1015"/>
      <c r="M526" s="1015"/>
      <c r="N526" s="1016"/>
      <c r="O526" s="1015"/>
      <c r="P526" s="1015"/>
      <c r="Q526" s="1015"/>
      <c r="R526" s="1015"/>
      <c r="S526" s="1016"/>
    </row>
    <row r="527" spans="1:19">
      <c r="A527" s="1012" t="s">
        <v>1412</v>
      </c>
      <c r="B527" s="1012" t="s">
        <v>283</v>
      </c>
      <c r="C527" s="1012" t="s">
        <v>1413</v>
      </c>
      <c r="D527" s="1012" t="s">
        <v>1414</v>
      </c>
      <c r="E527" s="1012" t="s">
        <v>1229</v>
      </c>
      <c r="F527" s="1013">
        <v>41262</v>
      </c>
      <c r="G527" s="1012" t="s">
        <v>283</v>
      </c>
      <c r="H527" s="1015"/>
      <c r="I527" s="1015"/>
      <c r="J527" s="1015"/>
      <c r="K527" s="1012" t="s">
        <v>283</v>
      </c>
      <c r="L527" s="1015">
        <v>952850</v>
      </c>
      <c r="M527" s="1015"/>
      <c r="N527" s="1016">
        <v>1003</v>
      </c>
      <c r="O527" s="1015">
        <v>950</v>
      </c>
      <c r="P527" s="1015">
        <v>-50150</v>
      </c>
      <c r="Q527" s="1015"/>
      <c r="R527" s="1015"/>
      <c r="S527" s="1016"/>
    </row>
    <row r="528" spans="1:19">
      <c r="A528" s="1012" t="s">
        <v>1412</v>
      </c>
      <c r="B528" s="1012" t="s">
        <v>283</v>
      </c>
      <c r="C528" s="1012" t="s">
        <v>1413</v>
      </c>
      <c r="D528" s="1012" t="s">
        <v>1414</v>
      </c>
      <c r="E528" s="1012" t="s">
        <v>1229</v>
      </c>
      <c r="F528" s="1013">
        <v>41263</v>
      </c>
      <c r="G528" s="1012" t="s">
        <v>283</v>
      </c>
      <c r="H528" s="1015"/>
      <c r="I528" s="1015"/>
      <c r="J528" s="1015"/>
      <c r="K528" s="1012" t="s">
        <v>283</v>
      </c>
      <c r="L528" s="1015">
        <v>1517150</v>
      </c>
      <c r="M528" s="1015"/>
      <c r="N528" s="1016">
        <v>1597</v>
      </c>
      <c r="O528" s="1015">
        <v>950</v>
      </c>
      <c r="P528" s="1015">
        <v>-79850</v>
      </c>
      <c r="Q528" s="1015"/>
      <c r="R528" s="1015">
        <v>105000</v>
      </c>
      <c r="S528" s="1016">
        <v>130</v>
      </c>
    </row>
    <row r="529" spans="1:19">
      <c r="A529" s="1012" t="s">
        <v>1412</v>
      </c>
      <c r="B529" s="1012" t="s">
        <v>283</v>
      </c>
      <c r="C529" s="1012" t="s">
        <v>1413</v>
      </c>
      <c r="D529" s="1012" t="s">
        <v>1414</v>
      </c>
      <c r="E529" s="1012" t="s">
        <v>1229</v>
      </c>
      <c r="F529" s="1013">
        <v>41285</v>
      </c>
      <c r="G529" s="1012" t="s">
        <v>283</v>
      </c>
      <c r="H529" s="1015"/>
      <c r="I529" s="1015"/>
      <c r="J529" s="1015"/>
      <c r="K529" s="1012" t="s">
        <v>283</v>
      </c>
      <c r="L529" s="1015"/>
      <c r="M529" s="1015">
        <v>-24700</v>
      </c>
      <c r="N529" s="1016"/>
      <c r="O529" s="1015"/>
      <c r="P529" s="1015"/>
      <c r="Q529" s="1015"/>
      <c r="R529" s="1015"/>
      <c r="S529" s="1016"/>
    </row>
    <row r="530" spans="1:19">
      <c r="A530" s="1012" t="s">
        <v>1412</v>
      </c>
      <c r="B530" s="1012" t="s">
        <v>283</v>
      </c>
      <c r="C530" s="1012" t="s">
        <v>1413</v>
      </c>
      <c r="D530" s="1012" t="s">
        <v>1414</v>
      </c>
      <c r="E530" s="1012" t="s">
        <v>1229</v>
      </c>
      <c r="F530" s="1013">
        <v>41359</v>
      </c>
      <c r="G530" s="1012" t="s">
        <v>283</v>
      </c>
      <c r="H530" s="1015"/>
      <c r="I530" s="1015"/>
      <c r="J530" s="1015"/>
      <c r="K530" s="1012" t="s">
        <v>283</v>
      </c>
      <c r="L530" s="1015"/>
      <c r="M530" s="1015">
        <v>-300</v>
      </c>
      <c r="N530" s="1016"/>
      <c r="O530" s="1015"/>
      <c r="P530" s="1015"/>
      <c r="Q530" s="1015"/>
      <c r="R530" s="1015"/>
      <c r="S530" s="1016"/>
    </row>
    <row r="531" spans="1:19">
      <c r="A531" s="1012" t="s">
        <v>1415</v>
      </c>
      <c r="B531" s="1012" t="s">
        <v>1011</v>
      </c>
      <c r="C531" s="1012" t="s">
        <v>1416</v>
      </c>
      <c r="D531" s="1012" t="s">
        <v>1417</v>
      </c>
      <c r="E531" s="1012" t="s">
        <v>83</v>
      </c>
      <c r="F531" s="1013">
        <v>39843</v>
      </c>
      <c r="G531" s="1012" t="s">
        <v>284</v>
      </c>
      <c r="H531" s="1015">
        <v>9000000</v>
      </c>
      <c r="I531" s="1015">
        <v>0</v>
      </c>
      <c r="J531" s="1015">
        <v>10598750</v>
      </c>
      <c r="K531" s="1012" t="s">
        <v>1194</v>
      </c>
      <c r="L531" s="1015"/>
      <c r="M531" s="1015"/>
      <c r="N531" s="1016"/>
      <c r="O531" s="1015"/>
      <c r="P531" s="1015"/>
      <c r="Q531" s="1015"/>
      <c r="R531" s="1015"/>
      <c r="S531" s="1016"/>
    </row>
    <row r="532" spans="1:19">
      <c r="A532" s="1012" t="s">
        <v>1415</v>
      </c>
      <c r="B532" s="1012" t="s">
        <v>283</v>
      </c>
      <c r="C532" s="1012" t="s">
        <v>1416</v>
      </c>
      <c r="D532" s="1012" t="s">
        <v>1417</v>
      </c>
      <c r="E532" s="1012" t="s">
        <v>83</v>
      </c>
      <c r="F532" s="1013">
        <v>40766</v>
      </c>
      <c r="G532" s="1012" t="s">
        <v>283</v>
      </c>
      <c r="H532" s="1015"/>
      <c r="I532" s="1015"/>
      <c r="J532" s="1015"/>
      <c r="K532" s="1012" t="s">
        <v>283</v>
      </c>
      <c r="L532" s="1015">
        <v>9000000</v>
      </c>
      <c r="M532" s="1015"/>
      <c r="N532" s="1016">
        <v>9000</v>
      </c>
      <c r="O532" s="1015">
        <v>1000</v>
      </c>
      <c r="P532" s="1015"/>
      <c r="Q532" s="1015"/>
      <c r="R532" s="1015"/>
      <c r="S532" s="1016"/>
    </row>
    <row r="533" spans="1:19">
      <c r="A533" s="1012" t="s">
        <v>1415</v>
      </c>
      <c r="B533" s="1012" t="s">
        <v>283</v>
      </c>
      <c r="C533" s="1012" t="s">
        <v>1416</v>
      </c>
      <c r="D533" s="1012" t="s">
        <v>1417</v>
      </c>
      <c r="E533" s="1012" t="s">
        <v>83</v>
      </c>
      <c r="F533" s="1013">
        <v>40842</v>
      </c>
      <c r="G533" s="1012" t="s">
        <v>283</v>
      </c>
      <c r="H533" s="1015"/>
      <c r="I533" s="1015"/>
      <c r="J533" s="1015"/>
      <c r="K533" s="1012" t="s">
        <v>283</v>
      </c>
      <c r="L533" s="1015"/>
      <c r="M533" s="1015"/>
      <c r="N533" s="1016"/>
      <c r="O533" s="1015"/>
      <c r="P533" s="1015"/>
      <c r="Q533" s="1015"/>
      <c r="R533" s="1015">
        <v>460000</v>
      </c>
      <c r="S533" s="1016">
        <v>311971.65000000002</v>
      </c>
    </row>
    <row r="534" spans="1:19">
      <c r="A534" s="1012" t="s">
        <v>1418</v>
      </c>
      <c r="B534" s="1012" t="s">
        <v>1080</v>
      </c>
      <c r="C534" s="1012" t="s">
        <v>1419</v>
      </c>
      <c r="D534" s="1012" t="s">
        <v>1420</v>
      </c>
      <c r="E534" s="1012" t="s">
        <v>109</v>
      </c>
      <c r="F534" s="1013">
        <v>40130</v>
      </c>
      <c r="G534" s="1012" t="s">
        <v>921</v>
      </c>
      <c r="H534" s="1015">
        <v>4400000</v>
      </c>
      <c r="I534" s="1015">
        <v>0</v>
      </c>
      <c r="J534" s="1015">
        <v>5462045.1399999997</v>
      </c>
      <c r="K534" s="1012" t="s">
        <v>897</v>
      </c>
      <c r="L534" s="1015"/>
      <c r="M534" s="1015"/>
      <c r="N534" s="1016"/>
      <c r="O534" s="1015"/>
      <c r="P534" s="1015"/>
      <c r="Q534" s="1015"/>
      <c r="R534" s="1015"/>
      <c r="S534" s="1016"/>
    </row>
    <row r="535" spans="1:19">
      <c r="A535" s="1012" t="s">
        <v>1418</v>
      </c>
      <c r="B535" s="1012" t="s">
        <v>283</v>
      </c>
      <c r="C535" s="1012" t="s">
        <v>1419</v>
      </c>
      <c r="D535" s="1012" t="s">
        <v>1420</v>
      </c>
      <c r="E535" s="1012" t="s">
        <v>109</v>
      </c>
      <c r="F535" s="1013">
        <v>41498</v>
      </c>
      <c r="G535" s="1012" t="s">
        <v>283</v>
      </c>
      <c r="H535" s="1015"/>
      <c r="I535" s="1015"/>
      <c r="J535" s="1015"/>
      <c r="K535" s="1012" t="s">
        <v>283</v>
      </c>
      <c r="L535" s="1015">
        <v>4400000</v>
      </c>
      <c r="M535" s="1015"/>
      <c r="N535" s="1016">
        <v>4400000</v>
      </c>
      <c r="O535" s="1015">
        <v>1.1102099999999999</v>
      </c>
      <c r="P535" s="1015"/>
      <c r="Q535" s="1015">
        <v>484924</v>
      </c>
      <c r="R535" s="1015">
        <v>177716.96</v>
      </c>
      <c r="S535" s="1016">
        <v>132000</v>
      </c>
    </row>
    <row r="536" spans="1:19">
      <c r="A536" s="1012" t="s">
        <v>1418</v>
      </c>
      <c r="B536" s="1012" t="s">
        <v>283</v>
      </c>
      <c r="C536" s="1012" t="s">
        <v>1419</v>
      </c>
      <c r="D536" s="1012" t="s">
        <v>1420</v>
      </c>
      <c r="E536" s="1012" t="s">
        <v>109</v>
      </c>
      <c r="F536" s="1013">
        <v>41529</v>
      </c>
      <c r="G536" s="1012" t="s">
        <v>283</v>
      </c>
      <c r="H536" s="1015"/>
      <c r="I536" s="1015"/>
      <c r="J536" s="1015"/>
      <c r="K536" s="1012" t="s">
        <v>283</v>
      </c>
      <c r="L536" s="1015"/>
      <c r="M536" s="1015">
        <v>-48849.24</v>
      </c>
      <c r="N536" s="1016"/>
      <c r="O536" s="1015"/>
      <c r="P536" s="1015"/>
      <c r="Q536" s="1015"/>
      <c r="R536" s="1015"/>
      <c r="S536" s="1016"/>
    </row>
    <row r="537" spans="1:19">
      <c r="A537" s="1012" t="s">
        <v>1421</v>
      </c>
      <c r="B537" s="1012" t="s">
        <v>899</v>
      </c>
      <c r="C537" s="1012" t="s">
        <v>1422</v>
      </c>
      <c r="D537" s="1012" t="s">
        <v>1423</v>
      </c>
      <c r="E537" s="1012" t="s">
        <v>52</v>
      </c>
      <c r="F537" s="1013">
        <v>39822</v>
      </c>
      <c r="G537" s="1012" t="s">
        <v>285</v>
      </c>
      <c r="H537" s="1015">
        <v>24000000</v>
      </c>
      <c r="I537" s="1015">
        <v>0</v>
      </c>
      <c r="J537" s="1015">
        <v>28459100</v>
      </c>
      <c r="K537" s="1012" t="s">
        <v>1194</v>
      </c>
      <c r="L537" s="1015"/>
      <c r="M537" s="1015"/>
      <c r="N537" s="1016"/>
      <c r="O537" s="1015"/>
      <c r="P537" s="1015"/>
      <c r="Q537" s="1015"/>
      <c r="R537" s="1015"/>
      <c r="S537" s="1016"/>
    </row>
    <row r="538" spans="1:19">
      <c r="A538" s="1012" t="s">
        <v>1421</v>
      </c>
      <c r="B538" s="1012" t="s">
        <v>283</v>
      </c>
      <c r="C538" s="1012" t="s">
        <v>1422</v>
      </c>
      <c r="D538" s="1012" t="s">
        <v>1423</v>
      </c>
      <c r="E538" s="1012" t="s">
        <v>52</v>
      </c>
      <c r="F538" s="1013">
        <v>40730</v>
      </c>
      <c r="G538" s="1012" t="s">
        <v>283</v>
      </c>
      <c r="H538" s="1015"/>
      <c r="I538" s="1015"/>
      <c r="J538" s="1015"/>
      <c r="K538" s="1012" t="s">
        <v>283</v>
      </c>
      <c r="L538" s="1015">
        <v>24000000</v>
      </c>
      <c r="M538" s="1015"/>
      <c r="N538" s="1016">
        <v>24000</v>
      </c>
      <c r="O538" s="1015">
        <v>1000</v>
      </c>
      <c r="P538" s="1015"/>
      <c r="Q538" s="1015"/>
      <c r="R538" s="1015">
        <v>1200000</v>
      </c>
      <c r="S538" s="1016">
        <v>1200</v>
      </c>
    </row>
    <row r="539" spans="1:19">
      <c r="A539" s="1012" t="s">
        <v>1424</v>
      </c>
      <c r="B539" s="1012"/>
      <c r="C539" s="1012" t="s">
        <v>1425</v>
      </c>
      <c r="D539" s="1012" t="s">
        <v>1426</v>
      </c>
      <c r="E539" s="1012" t="s">
        <v>6</v>
      </c>
      <c r="F539" s="1013">
        <v>39801</v>
      </c>
      <c r="G539" s="1012" t="s">
        <v>284</v>
      </c>
      <c r="H539" s="1015">
        <v>15600000</v>
      </c>
      <c r="I539" s="1015">
        <v>0</v>
      </c>
      <c r="J539" s="1015">
        <v>14341140.33</v>
      </c>
      <c r="K539" s="1012" t="s">
        <v>897</v>
      </c>
      <c r="L539" s="1015"/>
      <c r="M539" s="1015"/>
      <c r="N539" s="1016"/>
      <c r="O539" s="1015"/>
      <c r="P539" s="1015"/>
      <c r="Q539" s="1015"/>
      <c r="R539" s="1015"/>
      <c r="S539" s="1016"/>
    </row>
    <row r="540" spans="1:19">
      <c r="A540" s="1012" t="s">
        <v>1424</v>
      </c>
      <c r="B540" s="1012" t="s">
        <v>283</v>
      </c>
      <c r="C540" s="1012" t="s">
        <v>1425</v>
      </c>
      <c r="D540" s="1012" t="s">
        <v>1426</v>
      </c>
      <c r="E540" s="1012" t="s">
        <v>6</v>
      </c>
      <c r="F540" s="1013">
        <v>41253</v>
      </c>
      <c r="G540" s="1012" t="s">
        <v>283</v>
      </c>
      <c r="H540" s="1015"/>
      <c r="I540" s="1015"/>
      <c r="J540" s="1015"/>
      <c r="K540" s="1012" t="s">
        <v>283</v>
      </c>
      <c r="L540" s="1015">
        <v>2172000</v>
      </c>
      <c r="M540" s="1015"/>
      <c r="N540" s="1016">
        <v>3000</v>
      </c>
      <c r="O540" s="1015">
        <v>724</v>
      </c>
      <c r="P540" s="1015">
        <v>-828000</v>
      </c>
      <c r="Q540" s="1015"/>
      <c r="R540" s="1015"/>
      <c r="S540" s="1016"/>
    </row>
    <row r="541" spans="1:19">
      <c r="A541" s="1012" t="s">
        <v>1424</v>
      </c>
      <c r="B541" s="1012" t="s">
        <v>283</v>
      </c>
      <c r="C541" s="1012" t="s">
        <v>1425</v>
      </c>
      <c r="D541" s="1012" t="s">
        <v>1426</v>
      </c>
      <c r="E541" s="1012" t="s">
        <v>6</v>
      </c>
      <c r="F541" s="1013">
        <v>41254</v>
      </c>
      <c r="G541" s="1012" t="s">
        <v>283</v>
      </c>
      <c r="H541" s="1015"/>
      <c r="I541" s="1015"/>
      <c r="J541" s="1015"/>
      <c r="K541" s="1012" t="s">
        <v>283</v>
      </c>
      <c r="L541" s="1015">
        <v>9122400</v>
      </c>
      <c r="M541" s="1015"/>
      <c r="N541" s="1016">
        <v>12600</v>
      </c>
      <c r="O541" s="1015">
        <v>724</v>
      </c>
      <c r="P541" s="1015">
        <v>-3477600</v>
      </c>
      <c r="Q541" s="1015"/>
      <c r="R541" s="1015"/>
      <c r="S541" s="1016"/>
    </row>
    <row r="542" spans="1:19">
      <c r="A542" s="1012" t="s">
        <v>1424</v>
      </c>
      <c r="B542" s="1012" t="s">
        <v>283</v>
      </c>
      <c r="C542" s="1012" t="s">
        <v>1425</v>
      </c>
      <c r="D542" s="1012" t="s">
        <v>1426</v>
      </c>
      <c r="E542" s="1012" t="s">
        <v>6</v>
      </c>
      <c r="F542" s="1013">
        <v>41285</v>
      </c>
      <c r="G542" s="1012" t="s">
        <v>283</v>
      </c>
      <c r="H542" s="1015"/>
      <c r="I542" s="1015"/>
      <c r="J542" s="1015"/>
      <c r="K542" s="1012" t="s">
        <v>283</v>
      </c>
      <c r="L542" s="1015"/>
      <c r="M542" s="1015">
        <v>-112944</v>
      </c>
      <c r="N542" s="1016"/>
      <c r="O542" s="1015"/>
      <c r="P542" s="1015"/>
      <c r="Q542" s="1015"/>
      <c r="R542" s="1015"/>
      <c r="S542" s="1016"/>
    </row>
    <row r="543" spans="1:19">
      <c r="A543" s="1012" t="s">
        <v>1424</v>
      </c>
      <c r="B543" s="1012" t="s">
        <v>283</v>
      </c>
      <c r="C543" s="1012" t="s">
        <v>1425</v>
      </c>
      <c r="D543" s="1012" t="s">
        <v>1426</v>
      </c>
      <c r="E543" s="1012" t="s">
        <v>6</v>
      </c>
      <c r="F543" s="1013">
        <v>41437</v>
      </c>
      <c r="G543" s="1012" t="s">
        <v>283</v>
      </c>
      <c r="H543" s="1015"/>
      <c r="I543" s="1015"/>
      <c r="J543" s="1015"/>
      <c r="K543" s="1012" t="s">
        <v>283</v>
      </c>
      <c r="L543" s="1015"/>
      <c r="M543" s="1015"/>
      <c r="N543" s="1016"/>
      <c r="O543" s="1015"/>
      <c r="P543" s="1015"/>
      <c r="Q543" s="1015"/>
      <c r="R543" s="1015">
        <v>698351</v>
      </c>
      <c r="S543" s="1016">
        <v>521158</v>
      </c>
    </row>
    <row r="544" spans="1:19">
      <c r="A544" s="1012" t="s">
        <v>1427</v>
      </c>
      <c r="B544" s="1012" t="s">
        <v>1428</v>
      </c>
      <c r="C544" s="1012" t="s">
        <v>1429</v>
      </c>
      <c r="D544" s="1012" t="s">
        <v>1430</v>
      </c>
      <c r="E544" s="1012" t="s">
        <v>105</v>
      </c>
      <c r="F544" s="1013">
        <v>39857</v>
      </c>
      <c r="G544" s="1012" t="s">
        <v>284</v>
      </c>
      <c r="H544" s="1015">
        <v>51500000</v>
      </c>
      <c r="I544" s="1015">
        <v>0</v>
      </c>
      <c r="J544" s="1015">
        <v>12749591.59</v>
      </c>
      <c r="K544" s="1012" t="s">
        <v>897</v>
      </c>
      <c r="L544" s="1015"/>
      <c r="M544" s="1015"/>
      <c r="N544" s="1016"/>
      <c r="O544" s="1015"/>
      <c r="P544" s="1015"/>
      <c r="Q544" s="1015"/>
      <c r="R544" s="1015"/>
      <c r="S544" s="1016"/>
    </row>
    <row r="545" spans="1:19">
      <c r="A545" s="1012" t="s">
        <v>1427</v>
      </c>
      <c r="B545" s="1012" t="s">
        <v>283</v>
      </c>
      <c r="C545" s="1012" t="s">
        <v>1429</v>
      </c>
      <c r="D545" s="1012" t="s">
        <v>1430</v>
      </c>
      <c r="E545" s="1012" t="s">
        <v>105</v>
      </c>
      <c r="F545" s="1013">
        <v>41782</v>
      </c>
      <c r="G545" s="1012" t="s">
        <v>283</v>
      </c>
      <c r="H545" s="1015"/>
      <c r="I545" s="1015"/>
      <c r="J545" s="1015"/>
      <c r="K545" s="1012" t="s">
        <v>283</v>
      </c>
      <c r="L545" s="1015">
        <v>10149929.9</v>
      </c>
      <c r="M545" s="1015"/>
      <c r="N545" s="1016">
        <v>1085554</v>
      </c>
      <c r="O545" s="1015">
        <v>9.35</v>
      </c>
      <c r="P545" s="1015">
        <v>-41350070.100000001</v>
      </c>
      <c r="Q545" s="1015"/>
      <c r="R545" s="1015"/>
      <c r="S545" s="1016"/>
    </row>
    <row r="546" spans="1:19">
      <c r="A546" s="1012" t="s">
        <v>1427</v>
      </c>
      <c r="B546" s="1012" t="s">
        <v>283</v>
      </c>
      <c r="C546" s="1012" t="s">
        <v>1429</v>
      </c>
      <c r="D546" s="1012" t="s">
        <v>1430</v>
      </c>
      <c r="E546" s="1012" t="s">
        <v>105</v>
      </c>
      <c r="F546" s="1013">
        <v>42151</v>
      </c>
      <c r="G546" s="1012" t="s">
        <v>283</v>
      </c>
      <c r="H546" s="1015"/>
      <c r="I546" s="1015"/>
      <c r="J546" s="1015"/>
      <c r="K546" s="1012" t="s">
        <v>283</v>
      </c>
      <c r="L546" s="1015"/>
      <c r="M546" s="1015"/>
      <c r="N546" s="1016"/>
      <c r="O546" s="1015"/>
      <c r="P546" s="1015"/>
      <c r="Q546" s="1015"/>
      <c r="R546" s="1015">
        <v>10356.69</v>
      </c>
      <c r="S546" s="1016">
        <v>22071.43</v>
      </c>
    </row>
    <row r="547" spans="1:19">
      <c r="A547" s="1012" t="s">
        <v>1431</v>
      </c>
      <c r="B547" s="1012" t="s">
        <v>904</v>
      </c>
      <c r="C547" s="1012" t="s">
        <v>1432</v>
      </c>
      <c r="D547" s="1012" t="s">
        <v>1433</v>
      </c>
      <c r="E547" s="1012" t="s">
        <v>11</v>
      </c>
      <c r="F547" s="1013">
        <v>39822</v>
      </c>
      <c r="G547" s="1012" t="s">
        <v>285</v>
      </c>
      <c r="H547" s="1015">
        <v>3285000</v>
      </c>
      <c r="I547" s="1015">
        <v>0</v>
      </c>
      <c r="J547" s="1015">
        <v>3483629.2</v>
      </c>
      <c r="K547" s="1012" t="s">
        <v>897</v>
      </c>
      <c r="L547" s="1015"/>
      <c r="M547" s="1015"/>
      <c r="N547" s="1016"/>
      <c r="O547" s="1015"/>
      <c r="P547" s="1015"/>
      <c r="Q547" s="1015"/>
      <c r="R547" s="1015"/>
      <c r="S547" s="1016"/>
    </row>
    <row r="548" spans="1:19">
      <c r="A548" s="1012" t="s">
        <v>1431</v>
      </c>
      <c r="B548" s="1012" t="s">
        <v>283</v>
      </c>
      <c r="C548" s="1012" t="s">
        <v>1432</v>
      </c>
      <c r="D548" s="1012" t="s">
        <v>1433</v>
      </c>
      <c r="E548" s="1012" t="s">
        <v>11</v>
      </c>
      <c r="F548" s="1013">
        <v>41211</v>
      </c>
      <c r="G548" s="1012" t="s">
        <v>283</v>
      </c>
      <c r="H548" s="1015"/>
      <c r="I548" s="1015"/>
      <c r="J548" s="1015"/>
      <c r="K548" s="1012" t="s">
        <v>283</v>
      </c>
      <c r="L548" s="1015">
        <v>23932.54</v>
      </c>
      <c r="M548" s="1015"/>
      <c r="N548" s="1016">
        <v>29</v>
      </c>
      <c r="O548" s="1015">
        <v>825.26</v>
      </c>
      <c r="P548" s="1015">
        <v>-5067.46</v>
      </c>
      <c r="Q548" s="1015"/>
      <c r="R548" s="1015"/>
      <c r="S548" s="1016"/>
    </row>
    <row r="549" spans="1:19">
      <c r="A549" s="1012" t="s">
        <v>1431</v>
      </c>
      <c r="B549" s="1012" t="s">
        <v>283</v>
      </c>
      <c r="C549" s="1012" t="s">
        <v>1432</v>
      </c>
      <c r="D549" s="1012" t="s">
        <v>1433</v>
      </c>
      <c r="E549" s="1012" t="s">
        <v>11</v>
      </c>
      <c r="F549" s="1013">
        <v>41213</v>
      </c>
      <c r="G549" s="1012" t="s">
        <v>283</v>
      </c>
      <c r="H549" s="1015"/>
      <c r="I549" s="1015"/>
      <c r="J549" s="1015"/>
      <c r="K549" s="1012" t="s">
        <v>283</v>
      </c>
      <c r="L549" s="1015">
        <v>2687046.56</v>
      </c>
      <c r="M549" s="1015"/>
      <c r="N549" s="1016">
        <v>3256</v>
      </c>
      <c r="O549" s="1015">
        <v>825.26</v>
      </c>
      <c r="P549" s="1015">
        <v>-568953.43999999994</v>
      </c>
      <c r="Q549" s="1015"/>
      <c r="R549" s="1015">
        <v>106364</v>
      </c>
      <c r="S549" s="1016">
        <v>164</v>
      </c>
    </row>
    <row r="550" spans="1:19">
      <c r="A550" s="1012" t="s">
        <v>1431</v>
      </c>
      <c r="B550" s="1012" t="s">
        <v>283</v>
      </c>
      <c r="C550" s="1012" t="s">
        <v>1432</v>
      </c>
      <c r="D550" s="1012" t="s">
        <v>1433</v>
      </c>
      <c r="E550" s="1012" t="s">
        <v>11</v>
      </c>
      <c r="F550" s="1013">
        <v>41285</v>
      </c>
      <c r="G550" s="1012" t="s">
        <v>283</v>
      </c>
      <c r="H550" s="1015"/>
      <c r="I550" s="1015"/>
      <c r="J550" s="1015"/>
      <c r="K550" s="1012" t="s">
        <v>283</v>
      </c>
      <c r="L550" s="1015"/>
      <c r="M550" s="1015">
        <v>-25000</v>
      </c>
      <c r="N550" s="1016"/>
      <c r="O550" s="1015"/>
      <c r="P550" s="1015"/>
      <c r="Q550" s="1015"/>
      <c r="R550" s="1015"/>
      <c r="S550" s="1016"/>
    </row>
    <row r="551" spans="1:19">
      <c r="A551" s="1012" t="s">
        <v>1434</v>
      </c>
      <c r="B551" s="1012" t="s">
        <v>904</v>
      </c>
      <c r="C551" s="1012" t="s">
        <v>1435</v>
      </c>
      <c r="D551" s="1012" t="s">
        <v>1436</v>
      </c>
      <c r="E551" s="1012" t="s">
        <v>42</v>
      </c>
      <c r="F551" s="1013">
        <v>39857</v>
      </c>
      <c r="G551" s="1012" t="s">
        <v>285</v>
      </c>
      <c r="H551" s="1015">
        <v>638000</v>
      </c>
      <c r="I551" s="1015">
        <v>0</v>
      </c>
      <c r="J551" s="1015">
        <v>659705.04</v>
      </c>
      <c r="K551" s="1012" t="s">
        <v>897</v>
      </c>
      <c r="L551" s="1015"/>
      <c r="M551" s="1015"/>
      <c r="N551" s="1016"/>
      <c r="O551" s="1015"/>
      <c r="P551" s="1015"/>
      <c r="Q551" s="1015"/>
      <c r="R551" s="1015"/>
      <c r="S551" s="1016"/>
    </row>
    <row r="552" spans="1:19">
      <c r="A552" s="1012" t="s">
        <v>1434</v>
      </c>
      <c r="B552" s="1012" t="s">
        <v>283</v>
      </c>
      <c r="C552" s="1012" t="s">
        <v>1435</v>
      </c>
      <c r="D552" s="1012" t="s">
        <v>1436</v>
      </c>
      <c r="E552" s="1012" t="s">
        <v>42</v>
      </c>
      <c r="F552" s="1013">
        <v>41243</v>
      </c>
      <c r="G552" s="1012" t="s">
        <v>283</v>
      </c>
      <c r="H552" s="1015"/>
      <c r="I552" s="1015"/>
      <c r="J552" s="1015"/>
      <c r="K552" s="1012" t="s">
        <v>283</v>
      </c>
      <c r="L552" s="1015">
        <v>548680</v>
      </c>
      <c r="M552" s="1015"/>
      <c r="N552" s="1016">
        <v>638</v>
      </c>
      <c r="O552" s="1015">
        <v>860</v>
      </c>
      <c r="P552" s="1015">
        <v>-89320</v>
      </c>
      <c r="Q552" s="1015"/>
      <c r="R552" s="1015">
        <v>3960</v>
      </c>
      <c r="S552" s="1016">
        <v>32</v>
      </c>
    </row>
    <row r="553" spans="1:19">
      <c r="A553" s="1012" t="s">
        <v>1434</v>
      </c>
      <c r="B553" s="1012" t="s">
        <v>283</v>
      </c>
      <c r="C553" s="1012" t="s">
        <v>1435</v>
      </c>
      <c r="D553" s="1012" t="s">
        <v>1436</v>
      </c>
      <c r="E553" s="1012" t="s">
        <v>42</v>
      </c>
      <c r="F553" s="1013">
        <v>41285</v>
      </c>
      <c r="G553" s="1012" t="s">
        <v>283</v>
      </c>
      <c r="H553" s="1015"/>
      <c r="I553" s="1015"/>
      <c r="J553" s="1015"/>
      <c r="K553" s="1012" t="s">
        <v>283</v>
      </c>
      <c r="L553" s="1015"/>
      <c r="M553" s="1015">
        <v>-5486.8</v>
      </c>
      <c r="N553" s="1016"/>
      <c r="O553" s="1015"/>
      <c r="P553" s="1015"/>
      <c r="Q553" s="1015"/>
      <c r="R553" s="1015"/>
      <c r="S553" s="1016"/>
    </row>
    <row r="554" spans="1:19">
      <c r="A554" s="1012" t="s">
        <v>1434</v>
      </c>
      <c r="B554" s="1012" t="s">
        <v>283</v>
      </c>
      <c r="C554" s="1012" t="s">
        <v>1435</v>
      </c>
      <c r="D554" s="1012" t="s">
        <v>1436</v>
      </c>
      <c r="E554" s="1012" t="s">
        <v>42</v>
      </c>
      <c r="F554" s="1013">
        <v>41359</v>
      </c>
      <c r="G554" s="1012" t="s">
        <v>283</v>
      </c>
      <c r="H554" s="1015"/>
      <c r="I554" s="1015"/>
      <c r="J554" s="1015"/>
      <c r="K554" s="1012" t="s">
        <v>283</v>
      </c>
      <c r="L554" s="1015"/>
      <c r="M554" s="1015">
        <v>-19513.2</v>
      </c>
      <c r="N554" s="1016"/>
      <c r="O554" s="1015"/>
      <c r="P554" s="1015"/>
      <c r="Q554" s="1015"/>
      <c r="R554" s="1015"/>
      <c r="S554" s="1016"/>
    </row>
    <row r="555" spans="1:19">
      <c r="A555" s="1012" t="s">
        <v>1437</v>
      </c>
      <c r="B555" s="1012" t="s">
        <v>904</v>
      </c>
      <c r="C555" s="1012" t="s">
        <v>1438</v>
      </c>
      <c r="D555" s="1012" t="s">
        <v>1228</v>
      </c>
      <c r="E555" s="1012" t="s">
        <v>902</v>
      </c>
      <c r="F555" s="1013">
        <v>39843</v>
      </c>
      <c r="G555" s="1012" t="s">
        <v>285</v>
      </c>
      <c r="H555" s="1015">
        <v>7525000</v>
      </c>
      <c r="I555" s="1015">
        <v>0</v>
      </c>
      <c r="J555" s="1015">
        <v>8781205.0199999996</v>
      </c>
      <c r="K555" s="1012" t="s">
        <v>897</v>
      </c>
      <c r="L555" s="1015"/>
      <c r="M555" s="1015"/>
      <c r="N555" s="1016"/>
      <c r="O555" s="1015"/>
      <c r="P555" s="1015"/>
      <c r="Q555" s="1015"/>
      <c r="R555" s="1015"/>
      <c r="S555" s="1016"/>
    </row>
    <row r="556" spans="1:19">
      <c r="A556" s="1012" t="s">
        <v>1437</v>
      </c>
      <c r="B556" s="1012" t="s">
        <v>283</v>
      </c>
      <c r="C556" s="1012" t="s">
        <v>1438</v>
      </c>
      <c r="D556" s="1012" t="s">
        <v>1228</v>
      </c>
      <c r="E556" s="1012" t="s">
        <v>902</v>
      </c>
      <c r="F556" s="1013">
        <v>41241</v>
      </c>
      <c r="G556" s="1012" t="s">
        <v>283</v>
      </c>
      <c r="H556" s="1015"/>
      <c r="I556" s="1015"/>
      <c r="J556" s="1015"/>
      <c r="K556" s="1012" t="s">
        <v>283</v>
      </c>
      <c r="L556" s="1015">
        <v>713208.3</v>
      </c>
      <c r="M556" s="1015"/>
      <c r="N556" s="1016">
        <v>777</v>
      </c>
      <c r="O556" s="1015">
        <v>917.9</v>
      </c>
      <c r="P556" s="1015">
        <v>-63791.7</v>
      </c>
      <c r="Q556" s="1015"/>
      <c r="R556" s="1015"/>
      <c r="S556" s="1016"/>
    </row>
    <row r="557" spans="1:19">
      <c r="A557" s="1012" t="s">
        <v>1437</v>
      </c>
      <c r="B557" s="1012" t="s">
        <v>283</v>
      </c>
      <c r="C557" s="1012" t="s">
        <v>1438</v>
      </c>
      <c r="D557" s="1012" t="s">
        <v>1228</v>
      </c>
      <c r="E557" s="1012" t="s">
        <v>902</v>
      </c>
      <c r="F557" s="1013">
        <v>41242</v>
      </c>
      <c r="G557" s="1012" t="s">
        <v>283</v>
      </c>
      <c r="H557" s="1015"/>
      <c r="I557" s="1015"/>
      <c r="J557" s="1015"/>
      <c r="K557" s="1012" t="s">
        <v>283</v>
      </c>
      <c r="L557" s="1015">
        <v>6193989.2000000002</v>
      </c>
      <c r="M557" s="1015"/>
      <c r="N557" s="1016">
        <v>6748</v>
      </c>
      <c r="O557" s="1015">
        <v>917.9</v>
      </c>
      <c r="P557" s="1015">
        <v>-554010.80000000005</v>
      </c>
      <c r="Q557" s="1015"/>
      <c r="R557" s="1015">
        <v>372240</v>
      </c>
      <c r="S557" s="1016">
        <v>376</v>
      </c>
    </row>
    <row r="558" spans="1:19">
      <c r="A558" s="1012" t="s">
        <v>1437</v>
      </c>
      <c r="B558" s="1012" t="s">
        <v>283</v>
      </c>
      <c r="C558" s="1012" t="s">
        <v>1438</v>
      </c>
      <c r="D558" s="1012" t="s">
        <v>1228</v>
      </c>
      <c r="E558" s="1012" t="s">
        <v>902</v>
      </c>
      <c r="F558" s="1013">
        <v>41285</v>
      </c>
      <c r="G558" s="1012" t="s">
        <v>283</v>
      </c>
      <c r="H558" s="1015"/>
      <c r="I558" s="1015"/>
      <c r="J558" s="1015"/>
      <c r="K558" s="1012" t="s">
        <v>283</v>
      </c>
      <c r="L558" s="1015"/>
      <c r="M558" s="1015">
        <v>-69071.98</v>
      </c>
      <c r="N558" s="1016"/>
      <c r="O558" s="1015"/>
      <c r="P558" s="1015"/>
      <c r="Q558" s="1015"/>
      <c r="R558" s="1015"/>
      <c r="S558" s="1016"/>
    </row>
    <row r="559" spans="1:19">
      <c r="A559" s="1012" t="s">
        <v>1439</v>
      </c>
      <c r="B559" s="1012" t="s">
        <v>923</v>
      </c>
      <c r="C559" s="1012" t="s">
        <v>1440</v>
      </c>
      <c r="D559" s="1012" t="s">
        <v>1441</v>
      </c>
      <c r="E559" s="1012" t="s">
        <v>23</v>
      </c>
      <c r="F559" s="1013">
        <v>39969</v>
      </c>
      <c r="G559" s="1012" t="s">
        <v>285</v>
      </c>
      <c r="H559" s="1015">
        <v>5000000</v>
      </c>
      <c r="I559" s="1015">
        <v>0</v>
      </c>
      <c r="J559" s="1015">
        <v>6594635.2699999996</v>
      </c>
      <c r="K559" s="1012" t="s">
        <v>1194</v>
      </c>
      <c r="L559" s="1015"/>
      <c r="M559" s="1015"/>
      <c r="N559" s="1016"/>
      <c r="O559" s="1015"/>
      <c r="P559" s="1015"/>
      <c r="Q559" s="1015"/>
      <c r="R559" s="1015"/>
      <c r="S559" s="1016"/>
    </row>
    <row r="560" spans="1:19">
      <c r="A560" s="1012" t="s">
        <v>1439</v>
      </c>
      <c r="B560" s="1012" t="s">
        <v>283</v>
      </c>
      <c r="C560" s="1012" t="s">
        <v>1440</v>
      </c>
      <c r="D560" s="1012" t="s">
        <v>1441</v>
      </c>
      <c r="E560" s="1012" t="s">
        <v>23</v>
      </c>
      <c r="F560" s="1013">
        <v>41759</v>
      </c>
      <c r="G560" s="1012" t="s">
        <v>283</v>
      </c>
      <c r="H560" s="1015"/>
      <c r="I560" s="1015"/>
      <c r="J560" s="1015"/>
      <c r="K560" s="1012" t="s">
        <v>283</v>
      </c>
      <c r="L560" s="1015">
        <v>5000000</v>
      </c>
      <c r="M560" s="1015"/>
      <c r="N560" s="1016">
        <v>5000</v>
      </c>
      <c r="O560" s="1015">
        <v>1000</v>
      </c>
      <c r="P560" s="1015"/>
      <c r="Q560" s="1015"/>
      <c r="R560" s="1015">
        <v>250000</v>
      </c>
      <c r="S560" s="1016">
        <v>250</v>
      </c>
    </row>
    <row r="561" spans="1:19">
      <c r="A561" s="1012" t="s">
        <v>1442</v>
      </c>
      <c r="B561" s="1012" t="s">
        <v>923</v>
      </c>
      <c r="C561" s="1012" t="s">
        <v>1443</v>
      </c>
      <c r="D561" s="1012" t="s">
        <v>1444</v>
      </c>
      <c r="E561" s="1012" t="s">
        <v>130</v>
      </c>
      <c r="F561" s="1013">
        <v>39864</v>
      </c>
      <c r="G561" s="1012" t="s">
        <v>285</v>
      </c>
      <c r="H561" s="1015">
        <v>3100000</v>
      </c>
      <c r="I561" s="1015">
        <v>0</v>
      </c>
      <c r="J561" s="1015">
        <v>4225732.08</v>
      </c>
      <c r="K561" s="1012" t="s">
        <v>1194</v>
      </c>
      <c r="L561" s="1015"/>
      <c r="M561" s="1015"/>
      <c r="N561" s="1016"/>
      <c r="O561" s="1015"/>
      <c r="P561" s="1015"/>
      <c r="Q561" s="1015"/>
      <c r="R561" s="1015"/>
      <c r="S561" s="1016"/>
    </row>
    <row r="562" spans="1:19">
      <c r="A562" s="1012" t="s">
        <v>1442</v>
      </c>
      <c r="B562" s="1012" t="s">
        <v>283</v>
      </c>
      <c r="C562" s="1012" t="s">
        <v>1443</v>
      </c>
      <c r="D562" s="1012" t="s">
        <v>1444</v>
      </c>
      <c r="E562" s="1012" t="s">
        <v>130</v>
      </c>
      <c r="F562" s="1013">
        <v>41647</v>
      </c>
      <c r="G562" s="1012" t="s">
        <v>283</v>
      </c>
      <c r="H562" s="1015"/>
      <c r="I562" s="1015"/>
      <c r="J562" s="1015"/>
      <c r="K562" s="1012" t="s">
        <v>283</v>
      </c>
      <c r="L562" s="1015">
        <v>1000000</v>
      </c>
      <c r="M562" s="1015"/>
      <c r="N562" s="1016">
        <v>1000</v>
      </c>
      <c r="O562" s="1015">
        <v>1000</v>
      </c>
      <c r="P562" s="1015"/>
      <c r="Q562" s="1015"/>
      <c r="R562" s="1015"/>
      <c r="S562" s="1016"/>
    </row>
    <row r="563" spans="1:19">
      <c r="A563" s="1012" t="s">
        <v>1442</v>
      </c>
      <c r="B563" s="1012" t="s">
        <v>283</v>
      </c>
      <c r="C563" s="1012" t="s">
        <v>1443</v>
      </c>
      <c r="D563" s="1012" t="s">
        <v>1444</v>
      </c>
      <c r="E563" s="1012" t="s">
        <v>130</v>
      </c>
      <c r="F563" s="1013">
        <v>41962</v>
      </c>
      <c r="G563" s="1012" t="s">
        <v>283</v>
      </c>
      <c r="H563" s="1015"/>
      <c r="I563" s="1015"/>
      <c r="J563" s="1015"/>
      <c r="K563" s="1012" t="s">
        <v>283</v>
      </c>
      <c r="L563" s="1015">
        <v>2100000</v>
      </c>
      <c r="M563" s="1015"/>
      <c r="N563" s="1016">
        <v>2100</v>
      </c>
      <c r="O563" s="1015">
        <v>1000</v>
      </c>
      <c r="P563" s="1015"/>
      <c r="Q563" s="1015"/>
      <c r="R563" s="1015">
        <v>155000</v>
      </c>
      <c r="S563" s="1016">
        <v>155</v>
      </c>
    </row>
    <row r="564" spans="1:19">
      <c r="A564" s="1012" t="s">
        <v>1445</v>
      </c>
      <c r="B564" s="1012" t="s">
        <v>1446</v>
      </c>
      <c r="C564" s="1012" t="s">
        <v>1447</v>
      </c>
      <c r="D564" s="1012" t="s">
        <v>1169</v>
      </c>
      <c r="E564" s="1012" t="s">
        <v>105</v>
      </c>
      <c r="F564" s="1013">
        <v>39822</v>
      </c>
      <c r="G564" s="1012" t="s">
        <v>284</v>
      </c>
      <c r="H564" s="1015">
        <v>24900000</v>
      </c>
      <c r="I564" s="1015">
        <v>0</v>
      </c>
      <c r="J564" s="1015">
        <v>33014741.199999999</v>
      </c>
      <c r="K564" s="1012" t="s">
        <v>1194</v>
      </c>
      <c r="L564" s="1015"/>
      <c r="M564" s="1015"/>
      <c r="N564" s="1016"/>
      <c r="O564" s="1015"/>
      <c r="P564" s="1015"/>
      <c r="Q564" s="1015"/>
      <c r="R564" s="1015"/>
      <c r="S564" s="1016"/>
    </row>
    <row r="565" spans="1:19">
      <c r="A565" s="1012" t="s">
        <v>1445</v>
      </c>
      <c r="B565" s="1012" t="s">
        <v>283</v>
      </c>
      <c r="C565" s="1012" t="s">
        <v>1447</v>
      </c>
      <c r="D565" s="1012" t="s">
        <v>1169</v>
      </c>
      <c r="E565" s="1012" t="s">
        <v>105</v>
      </c>
      <c r="F565" s="1013">
        <v>41689</v>
      </c>
      <c r="G565" s="1012" t="s">
        <v>283</v>
      </c>
      <c r="H565" s="1015"/>
      <c r="I565" s="1015"/>
      <c r="J565" s="1015"/>
      <c r="K565" s="1012" t="s">
        <v>283</v>
      </c>
      <c r="L565" s="1015">
        <v>24900000</v>
      </c>
      <c r="M565" s="1015"/>
      <c r="N565" s="1016">
        <v>24900</v>
      </c>
      <c r="O565" s="1015">
        <v>1000</v>
      </c>
      <c r="P565" s="1015"/>
      <c r="Q565" s="1015"/>
      <c r="R565" s="1015"/>
      <c r="S565" s="1016"/>
    </row>
    <row r="566" spans="1:19">
      <c r="A566" s="1012" t="s">
        <v>1445</v>
      </c>
      <c r="B566" s="1012" t="s">
        <v>283</v>
      </c>
      <c r="C566" s="1012" t="s">
        <v>1447</v>
      </c>
      <c r="D566" s="1012" t="s">
        <v>1169</v>
      </c>
      <c r="E566" s="1012" t="s">
        <v>105</v>
      </c>
      <c r="F566" s="1013">
        <v>41801</v>
      </c>
      <c r="G566" s="1012" t="s">
        <v>283</v>
      </c>
      <c r="H566" s="1015"/>
      <c r="I566" s="1015"/>
      <c r="J566" s="1015"/>
      <c r="K566" s="1012" t="s">
        <v>283</v>
      </c>
      <c r="L566" s="1015"/>
      <c r="M566" s="1015"/>
      <c r="N566" s="1016"/>
      <c r="O566" s="1015"/>
      <c r="P566" s="1015"/>
      <c r="Q566" s="1015"/>
      <c r="R566" s="1015">
        <v>1681000</v>
      </c>
      <c r="S566" s="1016">
        <v>833705</v>
      </c>
    </row>
    <row r="567" spans="1:19">
      <c r="A567" s="1012" t="s">
        <v>1448</v>
      </c>
      <c r="B567" s="1012" t="s">
        <v>904</v>
      </c>
      <c r="C567" s="1012" t="s">
        <v>1449</v>
      </c>
      <c r="D567" s="1012" t="s">
        <v>1450</v>
      </c>
      <c r="E567" s="1012" t="s">
        <v>109</v>
      </c>
      <c r="F567" s="1013">
        <v>39836</v>
      </c>
      <c r="G567" s="1012" t="s">
        <v>285</v>
      </c>
      <c r="H567" s="1015">
        <v>10650000</v>
      </c>
      <c r="I567" s="1015">
        <v>0</v>
      </c>
      <c r="J567" s="1015">
        <v>13498324.83</v>
      </c>
      <c r="K567" s="1012" t="s">
        <v>897</v>
      </c>
      <c r="L567" s="1015"/>
      <c r="M567" s="1015"/>
      <c r="N567" s="1016"/>
      <c r="O567" s="1015"/>
      <c r="P567" s="1015"/>
      <c r="Q567" s="1015"/>
      <c r="R567" s="1015"/>
      <c r="S567" s="1016"/>
    </row>
    <row r="568" spans="1:19">
      <c r="A568" s="1012" t="s">
        <v>1448</v>
      </c>
      <c r="B568" s="1012" t="s">
        <v>283</v>
      </c>
      <c r="C568" s="1012" t="s">
        <v>1449</v>
      </c>
      <c r="D568" s="1012" t="s">
        <v>1450</v>
      </c>
      <c r="E568" s="1012" t="s">
        <v>109</v>
      </c>
      <c r="F568" s="1013">
        <v>41474</v>
      </c>
      <c r="G568" s="1012" t="s">
        <v>283</v>
      </c>
      <c r="H568" s="1015"/>
      <c r="I568" s="1015"/>
      <c r="J568" s="1015"/>
      <c r="K568" s="1012" t="s">
        <v>283</v>
      </c>
      <c r="L568" s="1015">
        <v>343794.5</v>
      </c>
      <c r="M568" s="1015"/>
      <c r="N568" s="1016">
        <v>350</v>
      </c>
      <c r="O568" s="1015">
        <v>982.27</v>
      </c>
      <c r="P568" s="1015">
        <v>-6205.5</v>
      </c>
      <c r="Q568" s="1015"/>
      <c r="R568" s="1015"/>
      <c r="S568" s="1016"/>
    </row>
    <row r="569" spans="1:19">
      <c r="A569" s="1012" t="s">
        <v>1448</v>
      </c>
      <c r="B569" s="1012" t="s">
        <v>283</v>
      </c>
      <c r="C569" s="1012" t="s">
        <v>1449</v>
      </c>
      <c r="D569" s="1012" t="s">
        <v>1450</v>
      </c>
      <c r="E569" s="1012" t="s">
        <v>109</v>
      </c>
      <c r="F569" s="1013">
        <v>41477</v>
      </c>
      <c r="G569" s="1012" t="s">
        <v>283</v>
      </c>
      <c r="H569" s="1015"/>
      <c r="I569" s="1015"/>
      <c r="J569" s="1015"/>
      <c r="K569" s="1012" t="s">
        <v>283</v>
      </c>
      <c r="L569" s="1015">
        <v>10117381</v>
      </c>
      <c r="M569" s="1015"/>
      <c r="N569" s="1016">
        <v>10300</v>
      </c>
      <c r="O569" s="1015">
        <v>982.27</v>
      </c>
      <c r="P569" s="1015">
        <v>-182619</v>
      </c>
      <c r="Q569" s="1015"/>
      <c r="R569" s="1015">
        <v>531210.67000000004</v>
      </c>
      <c r="S569" s="1016">
        <v>533</v>
      </c>
    </row>
    <row r="570" spans="1:19">
      <c r="A570" s="1012" t="s">
        <v>1448</v>
      </c>
      <c r="B570" s="1012" t="s">
        <v>283</v>
      </c>
      <c r="C570" s="1012" t="s">
        <v>1449</v>
      </c>
      <c r="D570" s="1012" t="s">
        <v>1450</v>
      </c>
      <c r="E570" s="1012" t="s">
        <v>109</v>
      </c>
      <c r="F570" s="1013">
        <v>41529</v>
      </c>
      <c r="G570" s="1012" t="s">
        <v>283</v>
      </c>
      <c r="H570" s="1015"/>
      <c r="I570" s="1015"/>
      <c r="J570" s="1015"/>
      <c r="K570" s="1012" t="s">
        <v>283</v>
      </c>
      <c r="L570" s="1015"/>
      <c r="M570" s="1015">
        <v>-104611.76</v>
      </c>
      <c r="N570" s="1016"/>
      <c r="O570" s="1015"/>
      <c r="P570" s="1015"/>
      <c r="Q570" s="1015"/>
      <c r="R570" s="1015"/>
      <c r="S570" s="1016"/>
    </row>
    <row r="571" spans="1:19">
      <c r="A571" s="1012" t="s">
        <v>1451</v>
      </c>
      <c r="B571" s="1012" t="s">
        <v>923</v>
      </c>
      <c r="C571" s="1012" t="s">
        <v>1452</v>
      </c>
      <c r="D571" s="1012" t="s">
        <v>1453</v>
      </c>
      <c r="E571" s="1012" t="s">
        <v>19</v>
      </c>
      <c r="F571" s="1013">
        <v>39899</v>
      </c>
      <c r="G571" s="1012" t="s">
        <v>285</v>
      </c>
      <c r="H571" s="1015">
        <v>2400000</v>
      </c>
      <c r="I571" s="1015">
        <v>0</v>
      </c>
      <c r="J571" s="1015">
        <v>3210755.6</v>
      </c>
      <c r="K571" s="1012" t="s">
        <v>897</v>
      </c>
      <c r="L571" s="1015"/>
      <c r="M571" s="1015"/>
      <c r="N571" s="1016"/>
      <c r="O571" s="1015"/>
      <c r="P571" s="1015"/>
      <c r="Q571" s="1015"/>
      <c r="R571" s="1015"/>
      <c r="S571" s="1016"/>
    </row>
    <row r="572" spans="1:19">
      <c r="A572" s="1012" t="s">
        <v>1451</v>
      </c>
      <c r="B572" s="1012" t="s">
        <v>283</v>
      </c>
      <c r="C572" s="1012" t="s">
        <v>1452</v>
      </c>
      <c r="D572" s="1012" t="s">
        <v>1453</v>
      </c>
      <c r="E572" s="1012" t="s">
        <v>19</v>
      </c>
      <c r="F572" s="1013">
        <v>42184</v>
      </c>
      <c r="G572" s="1012" t="s">
        <v>283</v>
      </c>
      <c r="H572" s="1015"/>
      <c r="I572" s="1015"/>
      <c r="J572" s="1015"/>
      <c r="K572" s="1012" t="s">
        <v>283</v>
      </c>
      <c r="L572" s="1015">
        <v>2400000</v>
      </c>
      <c r="M572" s="1015"/>
      <c r="N572" s="1016">
        <v>2400</v>
      </c>
      <c r="O572" s="1015">
        <v>1213.75</v>
      </c>
      <c r="P572" s="1015"/>
      <c r="Q572" s="1015">
        <v>513000</v>
      </c>
      <c r="R572" s="1015">
        <v>141815.6</v>
      </c>
      <c r="S572" s="1016">
        <v>120</v>
      </c>
    </row>
    <row r="573" spans="1:19">
      <c r="A573" s="1012" t="s">
        <v>1451</v>
      </c>
      <c r="B573" s="1012" t="s">
        <v>283</v>
      </c>
      <c r="C573" s="1012" t="s">
        <v>1452</v>
      </c>
      <c r="D573" s="1012" t="s">
        <v>1453</v>
      </c>
      <c r="E573" s="1012" t="s">
        <v>19</v>
      </c>
      <c r="F573" s="1013">
        <v>42222</v>
      </c>
      <c r="G573" s="1012" t="s">
        <v>283</v>
      </c>
      <c r="H573" s="1015"/>
      <c r="I573" s="1015"/>
      <c r="J573" s="1015"/>
      <c r="K573" s="1012" t="s">
        <v>283</v>
      </c>
      <c r="L573" s="1015"/>
      <c r="M573" s="1015">
        <v>-25000</v>
      </c>
      <c r="N573" s="1016"/>
      <c r="O573" s="1015"/>
      <c r="P573" s="1015"/>
      <c r="Q573" s="1015"/>
      <c r="R573" s="1015"/>
      <c r="S573" s="1016"/>
    </row>
    <row r="574" spans="1:19">
      <c r="A574" s="1012" t="s">
        <v>1454</v>
      </c>
      <c r="B574" s="1012" t="s">
        <v>1352</v>
      </c>
      <c r="C574" s="1012" t="s">
        <v>1455</v>
      </c>
      <c r="D574" s="1012" t="s">
        <v>1456</v>
      </c>
      <c r="E574" s="1012" t="s">
        <v>6</v>
      </c>
      <c r="F574" s="1013">
        <v>39787</v>
      </c>
      <c r="G574" s="1012" t="s">
        <v>284</v>
      </c>
      <c r="H574" s="1015">
        <v>130000000</v>
      </c>
      <c r="I574" s="1015">
        <v>0</v>
      </c>
      <c r="J574" s="1015">
        <v>136046583.33000001</v>
      </c>
      <c r="K574" s="1012" t="s">
        <v>1194</v>
      </c>
      <c r="L574" s="1015"/>
      <c r="M574" s="1015"/>
      <c r="N574" s="1016"/>
      <c r="O574" s="1015"/>
      <c r="P574" s="1015"/>
      <c r="Q574" s="1015"/>
      <c r="R574" s="1015"/>
      <c r="S574" s="1016"/>
    </row>
    <row r="575" spans="1:19">
      <c r="A575" s="1012" t="s">
        <v>1454</v>
      </c>
      <c r="B575" s="1012" t="s">
        <v>283</v>
      </c>
      <c r="C575" s="1012" t="s">
        <v>1455</v>
      </c>
      <c r="D575" s="1012" t="s">
        <v>1456</v>
      </c>
      <c r="E575" s="1012" t="s">
        <v>6</v>
      </c>
      <c r="F575" s="1013">
        <v>40051</v>
      </c>
      <c r="G575" s="1012" t="s">
        <v>283</v>
      </c>
      <c r="H575" s="1015"/>
      <c r="I575" s="1015"/>
      <c r="J575" s="1015"/>
      <c r="K575" s="1012" t="s">
        <v>283</v>
      </c>
      <c r="L575" s="1015">
        <v>97500000</v>
      </c>
      <c r="M575" s="1015"/>
      <c r="N575" s="1016">
        <v>97500</v>
      </c>
      <c r="O575" s="1015">
        <v>1000</v>
      </c>
      <c r="P575" s="1015"/>
      <c r="Q575" s="1015"/>
      <c r="R575" s="1015"/>
      <c r="S575" s="1016"/>
    </row>
    <row r="576" spans="1:19">
      <c r="A576" s="1012" t="s">
        <v>1454</v>
      </c>
      <c r="B576" s="1012" t="s">
        <v>283</v>
      </c>
      <c r="C576" s="1012" t="s">
        <v>1455</v>
      </c>
      <c r="D576" s="1012" t="s">
        <v>1456</v>
      </c>
      <c r="E576" s="1012" t="s">
        <v>6</v>
      </c>
      <c r="F576" s="1013">
        <v>40058</v>
      </c>
      <c r="G576" s="1012" t="s">
        <v>283</v>
      </c>
      <c r="H576" s="1015"/>
      <c r="I576" s="1015"/>
      <c r="J576" s="1015"/>
      <c r="K576" s="1012" t="s">
        <v>283</v>
      </c>
      <c r="L576" s="1015">
        <v>32500000</v>
      </c>
      <c r="M576" s="1015"/>
      <c r="N576" s="1016">
        <v>32500</v>
      </c>
      <c r="O576" s="1015">
        <v>1000</v>
      </c>
      <c r="P576" s="1015"/>
      <c r="Q576" s="1015"/>
      <c r="R576" s="1015"/>
      <c r="S576" s="1016"/>
    </row>
    <row r="577" spans="1:19">
      <c r="A577" s="1012" t="s">
        <v>1454</v>
      </c>
      <c r="B577" s="1012" t="s">
        <v>283</v>
      </c>
      <c r="C577" s="1012" t="s">
        <v>1455</v>
      </c>
      <c r="D577" s="1012" t="s">
        <v>1456</v>
      </c>
      <c r="E577" s="1012" t="s">
        <v>6</v>
      </c>
      <c r="F577" s="1013">
        <v>40114</v>
      </c>
      <c r="G577" s="1012" t="s">
        <v>283</v>
      </c>
      <c r="H577" s="1015"/>
      <c r="I577" s="1015"/>
      <c r="J577" s="1015"/>
      <c r="K577" s="1012" t="s">
        <v>283</v>
      </c>
      <c r="L577" s="1015"/>
      <c r="M577" s="1015"/>
      <c r="N577" s="1016"/>
      <c r="O577" s="1015"/>
      <c r="P577" s="1015"/>
      <c r="Q577" s="1015"/>
      <c r="R577" s="1015">
        <v>1307000</v>
      </c>
      <c r="S577" s="1016">
        <v>834761</v>
      </c>
    </row>
    <row r="578" spans="1:19">
      <c r="A578" s="1012" t="s">
        <v>1457</v>
      </c>
      <c r="B578" s="1012" t="s">
        <v>899</v>
      </c>
      <c r="C578" s="1012" t="s">
        <v>1458</v>
      </c>
      <c r="D578" s="1012" t="s">
        <v>1459</v>
      </c>
      <c r="E578" s="1012" t="s">
        <v>1460</v>
      </c>
      <c r="F578" s="1013">
        <v>39871</v>
      </c>
      <c r="G578" s="1012" t="s">
        <v>285</v>
      </c>
      <c r="H578" s="1015">
        <v>19891000</v>
      </c>
      <c r="I578" s="1015">
        <v>0</v>
      </c>
      <c r="J578" s="1015">
        <v>23686592.329999998</v>
      </c>
      <c r="K578" s="1012" t="s">
        <v>1194</v>
      </c>
      <c r="L578" s="1015"/>
      <c r="M578" s="1015"/>
      <c r="N578" s="1016"/>
      <c r="O578" s="1015"/>
      <c r="P578" s="1015"/>
      <c r="Q578" s="1015"/>
      <c r="R578" s="1015"/>
      <c r="S578" s="1016"/>
    </row>
    <row r="579" spans="1:19">
      <c r="A579" s="1012" t="s">
        <v>1457</v>
      </c>
      <c r="B579" s="1012" t="s">
        <v>283</v>
      </c>
      <c r="C579" s="1012" t="s">
        <v>1458</v>
      </c>
      <c r="D579" s="1012" t="s">
        <v>1459</v>
      </c>
      <c r="E579" s="1012" t="s">
        <v>1460</v>
      </c>
      <c r="F579" s="1013">
        <v>40813</v>
      </c>
      <c r="G579" s="1012" t="s">
        <v>283</v>
      </c>
      <c r="H579" s="1015"/>
      <c r="I579" s="1015"/>
      <c r="J579" s="1015"/>
      <c r="K579" s="1012" t="s">
        <v>283</v>
      </c>
      <c r="L579" s="1015">
        <v>19891000</v>
      </c>
      <c r="M579" s="1015"/>
      <c r="N579" s="1016">
        <v>19891</v>
      </c>
      <c r="O579" s="1015">
        <v>1000</v>
      </c>
      <c r="P579" s="1015"/>
      <c r="Q579" s="1015"/>
      <c r="R579" s="1015">
        <v>995000</v>
      </c>
      <c r="S579" s="1016">
        <v>995</v>
      </c>
    </row>
    <row r="580" spans="1:19">
      <c r="A580" s="1012" t="s">
        <v>1461</v>
      </c>
      <c r="B580" s="1012" t="s">
        <v>1462</v>
      </c>
      <c r="C580" s="1012" t="s">
        <v>1463</v>
      </c>
      <c r="D580" s="1012" t="s">
        <v>1464</v>
      </c>
      <c r="E580" s="1012" t="s">
        <v>217</v>
      </c>
      <c r="F580" s="1013">
        <v>39948</v>
      </c>
      <c r="G580" s="1012" t="s">
        <v>921</v>
      </c>
      <c r="H580" s="1015">
        <v>2639000</v>
      </c>
      <c r="I580" s="1015">
        <v>0</v>
      </c>
      <c r="J580" s="1015">
        <v>3283338.96</v>
      </c>
      <c r="K580" s="1012" t="s">
        <v>1194</v>
      </c>
      <c r="L580" s="1015"/>
      <c r="M580" s="1015"/>
      <c r="N580" s="1016"/>
      <c r="O580" s="1015"/>
      <c r="P580" s="1015"/>
      <c r="Q580" s="1015"/>
      <c r="R580" s="1015"/>
      <c r="S580" s="1016"/>
    </row>
    <row r="581" spans="1:19">
      <c r="A581" s="1012" t="s">
        <v>1461</v>
      </c>
      <c r="B581" s="1012" t="s">
        <v>283</v>
      </c>
      <c r="C581" s="1012" t="s">
        <v>1463</v>
      </c>
      <c r="D581" s="1012" t="s">
        <v>1464</v>
      </c>
      <c r="E581" s="1012" t="s">
        <v>217</v>
      </c>
      <c r="F581" s="1013">
        <v>40794</v>
      </c>
      <c r="G581" s="1012" t="s">
        <v>283</v>
      </c>
      <c r="H581" s="1015"/>
      <c r="I581" s="1015"/>
      <c r="J581" s="1015"/>
      <c r="K581" s="1012" t="s">
        <v>283</v>
      </c>
      <c r="L581" s="1015">
        <v>2639000</v>
      </c>
      <c r="M581" s="1015"/>
      <c r="N581" s="1016">
        <v>2639000</v>
      </c>
      <c r="O581" s="1015">
        <v>1</v>
      </c>
      <c r="P581" s="1015"/>
      <c r="Q581" s="1015"/>
      <c r="R581" s="1015">
        <v>132000</v>
      </c>
      <c r="S581" s="1016">
        <v>132000</v>
      </c>
    </row>
    <row r="582" spans="1:19">
      <c r="A582" s="1012" t="s">
        <v>1465</v>
      </c>
      <c r="B582" s="1012" t="s">
        <v>904</v>
      </c>
      <c r="C582" s="1012" t="s">
        <v>1466</v>
      </c>
      <c r="D582" s="1012" t="s">
        <v>1467</v>
      </c>
      <c r="E582" s="1012" t="s">
        <v>965</v>
      </c>
      <c r="F582" s="1013">
        <v>40151</v>
      </c>
      <c r="G582" s="1012" t="s">
        <v>285</v>
      </c>
      <c r="H582" s="1015">
        <v>9000000</v>
      </c>
      <c r="I582" s="1015">
        <v>0</v>
      </c>
      <c r="J582" s="1015">
        <v>6598331.1500000004</v>
      </c>
      <c r="K582" s="1012" t="s">
        <v>897</v>
      </c>
      <c r="L582" s="1015"/>
      <c r="M582" s="1015"/>
      <c r="N582" s="1016"/>
      <c r="O582" s="1015"/>
      <c r="P582" s="1015"/>
      <c r="Q582" s="1015"/>
      <c r="R582" s="1015"/>
      <c r="S582" s="1016"/>
    </row>
    <row r="583" spans="1:19">
      <c r="A583" s="1012" t="s">
        <v>1465</v>
      </c>
      <c r="B583" s="1012" t="s">
        <v>283</v>
      </c>
      <c r="C583" s="1012" t="s">
        <v>1466</v>
      </c>
      <c r="D583" s="1012" t="s">
        <v>1467</v>
      </c>
      <c r="E583" s="1012" t="s">
        <v>965</v>
      </c>
      <c r="F583" s="1013">
        <v>41312</v>
      </c>
      <c r="G583" s="1012" t="s">
        <v>283</v>
      </c>
      <c r="H583" s="1015"/>
      <c r="I583" s="1015"/>
      <c r="J583" s="1015"/>
      <c r="K583" s="1012" t="s">
        <v>283</v>
      </c>
      <c r="L583" s="1015">
        <v>5293527.28</v>
      </c>
      <c r="M583" s="1015"/>
      <c r="N583" s="1016">
        <v>8648</v>
      </c>
      <c r="O583" s="1015">
        <v>612.11</v>
      </c>
      <c r="P583" s="1015">
        <v>-3354472.72</v>
      </c>
      <c r="Q583" s="1015"/>
      <c r="R583" s="1015">
        <v>311943.55</v>
      </c>
      <c r="S583" s="1016">
        <v>450</v>
      </c>
    </row>
    <row r="584" spans="1:19">
      <c r="A584" s="1012" t="s">
        <v>1465</v>
      </c>
      <c r="B584" s="1012" t="s">
        <v>283</v>
      </c>
      <c r="C584" s="1012" t="s">
        <v>1466</v>
      </c>
      <c r="D584" s="1012" t="s">
        <v>1467</v>
      </c>
      <c r="E584" s="1012" t="s">
        <v>965</v>
      </c>
      <c r="F584" s="1013">
        <v>41313</v>
      </c>
      <c r="G584" s="1012" t="s">
        <v>283</v>
      </c>
      <c r="H584" s="1015"/>
      <c r="I584" s="1015"/>
      <c r="J584" s="1015"/>
      <c r="K584" s="1012" t="s">
        <v>283</v>
      </c>
      <c r="L584" s="1015">
        <v>215462.72</v>
      </c>
      <c r="M584" s="1015"/>
      <c r="N584" s="1016">
        <v>352</v>
      </c>
      <c r="O584" s="1015">
        <v>612.11</v>
      </c>
      <c r="P584" s="1015">
        <v>-136537.28</v>
      </c>
      <c r="Q584" s="1015"/>
      <c r="R584" s="1015"/>
      <c r="S584" s="1016"/>
    </row>
    <row r="585" spans="1:19">
      <c r="A585" s="1012" t="s">
        <v>1465</v>
      </c>
      <c r="B585" s="1012" t="s">
        <v>283</v>
      </c>
      <c r="C585" s="1012" t="s">
        <v>1466</v>
      </c>
      <c r="D585" s="1012" t="s">
        <v>1467</v>
      </c>
      <c r="E585" s="1012" t="s">
        <v>965</v>
      </c>
      <c r="F585" s="1013">
        <v>41359</v>
      </c>
      <c r="G585" s="1012" t="s">
        <v>283</v>
      </c>
      <c r="H585" s="1015"/>
      <c r="I585" s="1015"/>
      <c r="J585" s="1015"/>
      <c r="K585" s="1012" t="s">
        <v>283</v>
      </c>
      <c r="L585" s="1015"/>
      <c r="M585" s="1015">
        <v>-55089.9</v>
      </c>
      <c r="N585" s="1016"/>
      <c r="O585" s="1015"/>
      <c r="P585" s="1015"/>
      <c r="Q585" s="1015"/>
      <c r="R585" s="1015"/>
      <c r="S585" s="1016"/>
    </row>
    <row r="586" spans="1:19">
      <c r="A586" s="1012" t="s">
        <v>1468</v>
      </c>
      <c r="B586" s="1012" t="s">
        <v>1208</v>
      </c>
      <c r="C586" s="1012" t="s">
        <v>1469</v>
      </c>
      <c r="D586" s="1012" t="s">
        <v>1470</v>
      </c>
      <c r="E586" s="1012" t="s">
        <v>23</v>
      </c>
      <c r="F586" s="1013">
        <v>39857</v>
      </c>
      <c r="G586" s="1012" t="s">
        <v>285</v>
      </c>
      <c r="H586" s="1015">
        <v>1173000</v>
      </c>
      <c r="I586" s="1015">
        <v>0</v>
      </c>
      <c r="J586" s="1015">
        <v>2781331.97</v>
      </c>
      <c r="K586" s="1012" t="s">
        <v>897</v>
      </c>
      <c r="L586" s="1015"/>
      <c r="M586" s="1015"/>
      <c r="N586" s="1016"/>
      <c r="O586" s="1015"/>
      <c r="P586" s="1015"/>
      <c r="Q586" s="1015"/>
      <c r="R586" s="1015"/>
      <c r="S586" s="1016"/>
    </row>
    <row r="587" spans="1:19">
      <c r="A587" s="1012" t="s">
        <v>1468</v>
      </c>
      <c r="B587" s="1012" t="s">
        <v>283</v>
      </c>
      <c r="C587" s="1012" t="s">
        <v>1469</v>
      </c>
      <c r="D587" s="1012" t="s">
        <v>1470</v>
      </c>
      <c r="E587" s="1012" t="s">
        <v>23</v>
      </c>
      <c r="F587" s="1013">
        <v>40176</v>
      </c>
      <c r="G587" s="1012" t="s">
        <v>283</v>
      </c>
      <c r="H587" s="1015">
        <v>1508000</v>
      </c>
      <c r="I587" s="1015"/>
      <c r="J587" s="1015"/>
      <c r="K587" s="1012" t="s">
        <v>283</v>
      </c>
      <c r="L587" s="1015"/>
      <c r="M587" s="1015"/>
      <c r="N587" s="1016"/>
      <c r="O587" s="1015"/>
      <c r="P587" s="1015"/>
      <c r="Q587" s="1015"/>
      <c r="R587" s="1015"/>
      <c r="S587" s="1016"/>
    </row>
    <row r="588" spans="1:19">
      <c r="A588" s="1012" t="s">
        <v>1468</v>
      </c>
      <c r="B588" s="1012" t="s">
        <v>283</v>
      </c>
      <c r="C588" s="1012" t="s">
        <v>1469</v>
      </c>
      <c r="D588" s="1012" t="s">
        <v>1470</v>
      </c>
      <c r="E588" s="1012" t="s">
        <v>23</v>
      </c>
      <c r="F588" s="1013">
        <v>41541</v>
      </c>
      <c r="G588" s="1012" t="s">
        <v>283</v>
      </c>
      <c r="H588" s="1015"/>
      <c r="I588" s="1015"/>
      <c r="J588" s="1015"/>
      <c r="K588" s="1012" t="s">
        <v>283</v>
      </c>
      <c r="L588" s="1015">
        <v>301428.58</v>
      </c>
      <c r="M588" s="1015"/>
      <c r="N588" s="1016">
        <v>366</v>
      </c>
      <c r="O588" s="1015">
        <v>823.57535499999994</v>
      </c>
      <c r="P588" s="1015">
        <v>-64571.42</v>
      </c>
      <c r="Q588" s="1015"/>
      <c r="R588" s="1015">
        <v>40563.339999999997</v>
      </c>
      <c r="S588" s="1016">
        <v>59</v>
      </c>
    </row>
    <row r="589" spans="1:19">
      <c r="A589" s="1012" t="s">
        <v>1468</v>
      </c>
      <c r="B589" s="1012" t="s">
        <v>283</v>
      </c>
      <c r="C589" s="1012" t="s">
        <v>1469</v>
      </c>
      <c r="D589" s="1012" t="s">
        <v>1470</v>
      </c>
      <c r="E589" s="1012" t="s">
        <v>23</v>
      </c>
      <c r="F589" s="1013">
        <v>41542</v>
      </c>
      <c r="G589" s="1012" t="s">
        <v>283</v>
      </c>
      <c r="H589" s="1015"/>
      <c r="I589" s="1015"/>
      <c r="J589" s="1015"/>
      <c r="K589" s="1012" t="s">
        <v>283</v>
      </c>
      <c r="L589" s="1015">
        <v>1895467.59</v>
      </c>
      <c r="M589" s="1015"/>
      <c r="N589" s="1016">
        <v>2315</v>
      </c>
      <c r="O589" s="1015">
        <v>818.77649599999995</v>
      </c>
      <c r="P589" s="1015">
        <v>-419532.41</v>
      </c>
      <c r="Q589" s="1015"/>
      <c r="R589" s="1015"/>
      <c r="S589" s="1016"/>
    </row>
    <row r="590" spans="1:19">
      <c r="A590" s="1012" t="s">
        <v>1468</v>
      </c>
      <c r="B590" s="1012" t="s">
        <v>283</v>
      </c>
      <c r="C590" s="1012" t="s">
        <v>1469</v>
      </c>
      <c r="D590" s="1012" t="s">
        <v>1470</v>
      </c>
      <c r="E590" s="1012" t="s">
        <v>23</v>
      </c>
      <c r="F590" s="1013">
        <v>41576</v>
      </c>
      <c r="G590" s="1012" t="s">
        <v>283</v>
      </c>
      <c r="H590" s="1015"/>
      <c r="I590" s="1015"/>
      <c r="J590" s="1015"/>
      <c r="K590" s="1012" t="s">
        <v>283</v>
      </c>
      <c r="L590" s="1015"/>
      <c r="M590" s="1015">
        <v>-33333.339999999997</v>
      </c>
      <c r="N590" s="1016"/>
      <c r="O590" s="1015"/>
      <c r="P590" s="1015"/>
      <c r="Q590" s="1015"/>
      <c r="R590" s="1015"/>
      <c r="S590" s="1016"/>
    </row>
    <row r="591" spans="1:19">
      <c r="A591" s="1012" t="s">
        <v>1471</v>
      </c>
      <c r="B591" s="1012" t="s">
        <v>918</v>
      </c>
      <c r="C591" s="1012" t="s">
        <v>1472</v>
      </c>
      <c r="D591" s="1012" t="s">
        <v>1183</v>
      </c>
      <c r="E591" s="1012" t="s">
        <v>996</v>
      </c>
      <c r="F591" s="1013">
        <v>39955</v>
      </c>
      <c r="G591" s="1012" t="s">
        <v>921</v>
      </c>
      <c r="H591" s="1015">
        <v>20445000</v>
      </c>
      <c r="I591" s="1015">
        <v>0</v>
      </c>
      <c r="J591" s="1015">
        <v>21101618.190000001</v>
      </c>
      <c r="K591" s="1012" t="s">
        <v>897</v>
      </c>
      <c r="L591" s="1015"/>
      <c r="M591" s="1015"/>
      <c r="N591" s="1016"/>
      <c r="O591" s="1015"/>
      <c r="P591" s="1015"/>
      <c r="Q591" s="1015"/>
      <c r="R591" s="1015"/>
      <c r="S591" s="1016"/>
    </row>
    <row r="592" spans="1:19">
      <c r="A592" s="1012" t="s">
        <v>1471</v>
      </c>
      <c r="B592" s="1012" t="s">
        <v>283</v>
      </c>
      <c r="C592" s="1012" t="s">
        <v>1472</v>
      </c>
      <c r="D592" s="1012" t="s">
        <v>1183</v>
      </c>
      <c r="E592" s="1012" t="s">
        <v>996</v>
      </c>
      <c r="F592" s="1013">
        <v>41129</v>
      </c>
      <c r="G592" s="1012" t="s">
        <v>283</v>
      </c>
      <c r="H592" s="1015"/>
      <c r="I592" s="1015"/>
      <c r="J592" s="1015"/>
      <c r="K592" s="1012" t="s">
        <v>283</v>
      </c>
      <c r="L592" s="1015">
        <v>4381500</v>
      </c>
      <c r="M592" s="1015"/>
      <c r="N592" s="1016">
        <v>6000000</v>
      </c>
      <c r="O592" s="1015">
        <v>0.73024999999999995</v>
      </c>
      <c r="P592" s="1015">
        <v>-1618500</v>
      </c>
      <c r="Q592" s="1015"/>
      <c r="R592" s="1015"/>
      <c r="S592" s="1016"/>
    </row>
    <row r="593" spans="1:19">
      <c r="A593" s="1012" t="s">
        <v>1471</v>
      </c>
      <c r="B593" s="1012" t="s">
        <v>283</v>
      </c>
      <c r="C593" s="1012" t="s">
        <v>1472</v>
      </c>
      <c r="D593" s="1012" t="s">
        <v>1183</v>
      </c>
      <c r="E593" s="1012" t="s">
        <v>996</v>
      </c>
      <c r="F593" s="1013">
        <v>41130</v>
      </c>
      <c r="G593" s="1012" t="s">
        <v>283</v>
      </c>
      <c r="H593" s="1015"/>
      <c r="I593" s="1015"/>
      <c r="J593" s="1015"/>
      <c r="K593" s="1012" t="s">
        <v>283</v>
      </c>
      <c r="L593" s="1015">
        <v>10197941.25</v>
      </c>
      <c r="M593" s="1015"/>
      <c r="N593" s="1016">
        <v>13965000</v>
      </c>
      <c r="O593" s="1015">
        <v>0.73024999999999995</v>
      </c>
      <c r="P593" s="1015">
        <v>-3767058.75</v>
      </c>
      <c r="Q593" s="1015"/>
      <c r="R593" s="1015">
        <v>688041.09</v>
      </c>
      <c r="S593" s="1016">
        <v>902000</v>
      </c>
    </row>
    <row r="594" spans="1:19">
      <c r="A594" s="1012" t="s">
        <v>1471</v>
      </c>
      <c r="B594" s="1012" t="s">
        <v>283</v>
      </c>
      <c r="C594" s="1012" t="s">
        <v>1472</v>
      </c>
      <c r="D594" s="1012" t="s">
        <v>1183</v>
      </c>
      <c r="E594" s="1012" t="s">
        <v>996</v>
      </c>
      <c r="F594" s="1013">
        <v>41131</v>
      </c>
      <c r="G594" s="1012" t="s">
        <v>283</v>
      </c>
      <c r="H594" s="1015"/>
      <c r="I594" s="1015"/>
      <c r="J594" s="1015"/>
      <c r="K594" s="1012" t="s">
        <v>283</v>
      </c>
      <c r="L594" s="1015">
        <v>350520</v>
      </c>
      <c r="M594" s="1015"/>
      <c r="N594" s="1016">
        <v>480000</v>
      </c>
      <c r="O594" s="1015">
        <v>0.73024999999999995</v>
      </c>
      <c r="P594" s="1015">
        <v>-129480</v>
      </c>
      <c r="Q594" s="1015"/>
      <c r="R594" s="1015">
        <v>91535.4</v>
      </c>
      <c r="S594" s="1016">
        <v>120000</v>
      </c>
    </row>
    <row r="595" spans="1:19">
      <c r="A595" s="1012" t="s">
        <v>1471</v>
      </c>
      <c r="B595" s="1012" t="s">
        <v>283</v>
      </c>
      <c r="C595" s="1012" t="s">
        <v>1472</v>
      </c>
      <c r="D595" s="1012" t="s">
        <v>1183</v>
      </c>
      <c r="E595" s="1012" t="s">
        <v>996</v>
      </c>
      <c r="F595" s="1013">
        <v>41163</v>
      </c>
      <c r="G595" s="1012" t="s">
        <v>283</v>
      </c>
      <c r="H595" s="1015"/>
      <c r="I595" s="1015"/>
      <c r="J595" s="1015"/>
      <c r="K595" s="1012" t="s">
        <v>283</v>
      </c>
      <c r="L595" s="1015"/>
      <c r="M595" s="1015">
        <v>-149299.60999999999</v>
      </c>
      <c r="N595" s="1016"/>
      <c r="O595" s="1015"/>
      <c r="P595" s="1015"/>
      <c r="Q595" s="1015"/>
      <c r="R595" s="1015"/>
      <c r="S595" s="1016"/>
    </row>
    <row r="596" spans="1:19">
      <c r="A596" s="1012" t="s">
        <v>1473</v>
      </c>
      <c r="B596" s="1012" t="s">
        <v>904</v>
      </c>
      <c r="C596" s="1012" t="s">
        <v>1474</v>
      </c>
      <c r="D596" s="1012" t="s">
        <v>1134</v>
      </c>
      <c r="E596" s="1012" t="s">
        <v>996</v>
      </c>
      <c r="F596" s="1013">
        <v>39829</v>
      </c>
      <c r="G596" s="1012" t="s">
        <v>285</v>
      </c>
      <c r="H596" s="1015">
        <v>146053000</v>
      </c>
      <c r="I596" s="1015">
        <v>0</v>
      </c>
      <c r="J596" s="1015">
        <v>87459858.689999998</v>
      </c>
      <c r="K596" s="1012" t="s">
        <v>897</v>
      </c>
      <c r="L596" s="1015"/>
      <c r="M596" s="1015"/>
      <c r="N596" s="1016"/>
      <c r="O596" s="1015"/>
      <c r="P596" s="1015"/>
      <c r="Q596" s="1015"/>
      <c r="R596" s="1015"/>
      <c r="S596" s="1016"/>
    </row>
    <row r="597" spans="1:19">
      <c r="A597" s="1012" t="s">
        <v>1473</v>
      </c>
      <c r="B597" s="1012" t="s">
        <v>283</v>
      </c>
      <c r="C597" s="1012" t="s">
        <v>1474</v>
      </c>
      <c r="D597" s="1012" t="s">
        <v>1134</v>
      </c>
      <c r="E597" s="1012" t="s">
        <v>996</v>
      </c>
      <c r="F597" s="1013">
        <v>41312</v>
      </c>
      <c r="G597" s="1012" t="s">
        <v>283</v>
      </c>
      <c r="H597" s="1015"/>
      <c r="I597" s="1015"/>
      <c r="J597" s="1015"/>
      <c r="K597" s="1012" t="s">
        <v>283</v>
      </c>
      <c r="L597" s="1015">
        <v>8025555.0300000003</v>
      </c>
      <c r="M597" s="1015"/>
      <c r="N597" s="1016">
        <v>14523</v>
      </c>
      <c r="O597" s="1015">
        <v>552.61</v>
      </c>
      <c r="P597" s="1015">
        <v>-6497444.9699999997</v>
      </c>
      <c r="Q597" s="1015"/>
      <c r="R597" s="1015">
        <v>3372.19</v>
      </c>
      <c r="S597" s="1016">
        <v>5</v>
      </c>
    </row>
    <row r="598" spans="1:19">
      <c r="A598" s="1012" t="s">
        <v>1473</v>
      </c>
      <c r="B598" s="1012" t="s">
        <v>283</v>
      </c>
      <c r="C598" s="1012" t="s">
        <v>1474</v>
      </c>
      <c r="D598" s="1012" t="s">
        <v>1134</v>
      </c>
      <c r="E598" s="1012" t="s">
        <v>996</v>
      </c>
      <c r="F598" s="1013">
        <v>41313</v>
      </c>
      <c r="G598" s="1012" t="s">
        <v>283</v>
      </c>
      <c r="H598" s="1015"/>
      <c r="I598" s="1015"/>
      <c r="J598" s="1015"/>
      <c r="K598" s="1012" t="s">
        <v>283</v>
      </c>
      <c r="L598" s="1015">
        <v>72684793.299999997</v>
      </c>
      <c r="M598" s="1015"/>
      <c r="N598" s="1016">
        <v>131530</v>
      </c>
      <c r="O598" s="1015">
        <v>552.61</v>
      </c>
      <c r="P598" s="1015">
        <v>-58845206.700000003</v>
      </c>
      <c r="Q598" s="1015"/>
      <c r="R598" s="1015">
        <v>4922044.87</v>
      </c>
      <c r="S598" s="1016">
        <v>7298</v>
      </c>
    </row>
    <row r="599" spans="1:19">
      <c r="A599" s="1012" t="s">
        <v>1473</v>
      </c>
      <c r="B599" s="1012" t="s">
        <v>283</v>
      </c>
      <c r="C599" s="1012" t="s">
        <v>1474</v>
      </c>
      <c r="D599" s="1012" t="s">
        <v>1134</v>
      </c>
      <c r="E599" s="1012" t="s">
        <v>996</v>
      </c>
      <c r="F599" s="1013">
        <v>41359</v>
      </c>
      <c r="G599" s="1012" t="s">
        <v>283</v>
      </c>
      <c r="H599" s="1015"/>
      <c r="I599" s="1015"/>
      <c r="J599" s="1015"/>
      <c r="K599" s="1012" t="s">
        <v>283</v>
      </c>
      <c r="L599" s="1015"/>
      <c r="M599" s="1015">
        <v>-807103.48</v>
      </c>
      <c r="N599" s="1016"/>
      <c r="O599" s="1015"/>
      <c r="P599" s="1015"/>
      <c r="Q599" s="1015"/>
      <c r="R599" s="1015"/>
      <c r="S599" s="1016"/>
    </row>
    <row r="600" spans="1:19">
      <c r="A600" s="1012" t="s">
        <v>1475</v>
      </c>
      <c r="B600" s="1012" t="s">
        <v>858</v>
      </c>
      <c r="C600" s="1012" t="s">
        <v>1476</v>
      </c>
      <c r="D600" s="1012" t="s">
        <v>1477</v>
      </c>
      <c r="E600" s="1012" t="s">
        <v>89</v>
      </c>
      <c r="F600" s="1013">
        <v>39885</v>
      </c>
      <c r="G600" s="1012" t="s">
        <v>284</v>
      </c>
      <c r="H600" s="1015">
        <v>1224558000</v>
      </c>
      <c r="I600" s="1015">
        <v>0</v>
      </c>
      <c r="J600" s="1015">
        <v>1464248844</v>
      </c>
      <c r="K600" s="1012" t="s">
        <v>1194</v>
      </c>
      <c r="L600" s="1015"/>
      <c r="M600" s="1015"/>
      <c r="N600" s="1016"/>
      <c r="O600" s="1015"/>
      <c r="P600" s="1015"/>
      <c r="Q600" s="1015"/>
      <c r="R600" s="1015"/>
      <c r="S600" s="1016"/>
    </row>
    <row r="601" spans="1:19">
      <c r="A601" s="1012" t="s">
        <v>1475</v>
      </c>
      <c r="B601" s="1012" t="s">
        <v>283</v>
      </c>
      <c r="C601" s="1012" t="s">
        <v>1476</v>
      </c>
      <c r="D601" s="1012" t="s">
        <v>1477</v>
      </c>
      <c r="E601" s="1012" t="s">
        <v>89</v>
      </c>
      <c r="F601" s="1013">
        <v>40289</v>
      </c>
      <c r="G601" s="1012" t="s">
        <v>283</v>
      </c>
      <c r="H601" s="1015"/>
      <c r="I601" s="1015"/>
      <c r="J601" s="1015"/>
      <c r="K601" s="1012" t="s">
        <v>283</v>
      </c>
      <c r="L601" s="1015">
        <v>1224558000</v>
      </c>
      <c r="M601" s="1015"/>
      <c r="N601" s="1016">
        <v>1224558</v>
      </c>
      <c r="O601" s="1015">
        <v>1000</v>
      </c>
      <c r="P601" s="1015"/>
      <c r="Q601" s="1015"/>
      <c r="R601" s="1015"/>
      <c r="S601" s="1016"/>
    </row>
    <row r="602" spans="1:19">
      <c r="A602" s="1012" t="s">
        <v>1475</v>
      </c>
      <c r="B602" s="1012" t="s">
        <v>283</v>
      </c>
      <c r="C602" s="1012" t="s">
        <v>1476</v>
      </c>
      <c r="D602" s="1012" t="s">
        <v>1477</v>
      </c>
      <c r="E602" s="1012" t="s">
        <v>89</v>
      </c>
      <c r="F602" s="1013">
        <v>40366</v>
      </c>
      <c r="G602" s="1012" t="s">
        <v>283</v>
      </c>
      <c r="H602" s="1015"/>
      <c r="I602" s="1015"/>
      <c r="J602" s="1015"/>
      <c r="K602" s="1012" t="s">
        <v>283</v>
      </c>
      <c r="L602" s="1015"/>
      <c r="M602" s="1015"/>
      <c r="N602" s="1016"/>
      <c r="O602" s="1015"/>
      <c r="P602" s="1015"/>
      <c r="Q602" s="1015"/>
      <c r="R602" s="1015">
        <v>172000000</v>
      </c>
      <c r="S602" s="1016">
        <v>20500413</v>
      </c>
    </row>
    <row r="603" spans="1:19">
      <c r="A603" s="1012" t="s">
        <v>1478</v>
      </c>
      <c r="B603" s="1012" t="s">
        <v>1011</v>
      </c>
      <c r="C603" s="1012" t="s">
        <v>1479</v>
      </c>
      <c r="D603" s="1012" t="s">
        <v>1480</v>
      </c>
      <c r="E603" s="1012" t="s">
        <v>239</v>
      </c>
      <c r="F603" s="1013">
        <v>39843</v>
      </c>
      <c r="G603" s="1012" t="s">
        <v>284</v>
      </c>
      <c r="H603" s="1015">
        <v>11750000</v>
      </c>
      <c r="I603" s="1015">
        <v>0</v>
      </c>
      <c r="J603" s="1015">
        <v>13683277.609999999</v>
      </c>
      <c r="K603" s="1012" t="s">
        <v>1194</v>
      </c>
      <c r="L603" s="1015"/>
      <c r="M603" s="1015"/>
      <c r="N603" s="1016"/>
      <c r="O603" s="1015"/>
      <c r="P603" s="1015"/>
      <c r="Q603" s="1015"/>
      <c r="R603" s="1015"/>
      <c r="S603" s="1016"/>
    </row>
    <row r="604" spans="1:19">
      <c r="A604" s="1012" t="s">
        <v>1478</v>
      </c>
      <c r="B604" s="1012" t="s">
        <v>283</v>
      </c>
      <c r="C604" s="1012" t="s">
        <v>1479</v>
      </c>
      <c r="D604" s="1012" t="s">
        <v>1480</v>
      </c>
      <c r="E604" s="1012" t="s">
        <v>239</v>
      </c>
      <c r="F604" s="1013">
        <v>40759</v>
      </c>
      <c r="G604" s="1012" t="s">
        <v>283</v>
      </c>
      <c r="H604" s="1015"/>
      <c r="I604" s="1015"/>
      <c r="J604" s="1015"/>
      <c r="K604" s="1012" t="s">
        <v>283</v>
      </c>
      <c r="L604" s="1015">
        <v>11750000</v>
      </c>
      <c r="M604" s="1015"/>
      <c r="N604" s="1016">
        <v>11750</v>
      </c>
      <c r="O604" s="1015">
        <v>1000</v>
      </c>
      <c r="P604" s="1015"/>
      <c r="Q604" s="1015"/>
      <c r="R604" s="1015"/>
      <c r="S604" s="1016"/>
    </row>
    <row r="605" spans="1:19">
      <c r="A605" s="1012" t="s">
        <v>1478</v>
      </c>
      <c r="B605" s="1012" t="s">
        <v>283</v>
      </c>
      <c r="C605" s="1012" t="s">
        <v>1479</v>
      </c>
      <c r="D605" s="1012" t="s">
        <v>1480</v>
      </c>
      <c r="E605" s="1012" t="s">
        <v>239</v>
      </c>
      <c r="F605" s="1013">
        <v>40807</v>
      </c>
      <c r="G605" s="1012" t="s">
        <v>283</v>
      </c>
      <c r="H605" s="1015"/>
      <c r="I605" s="1015"/>
      <c r="J605" s="1015"/>
      <c r="K605" s="1012" t="s">
        <v>283</v>
      </c>
      <c r="L605" s="1015"/>
      <c r="M605" s="1015"/>
      <c r="N605" s="1016"/>
      <c r="O605" s="1015"/>
      <c r="P605" s="1015"/>
      <c r="Q605" s="1015"/>
      <c r="R605" s="1015">
        <v>458000</v>
      </c>
      <c r="S605" s="1016">
        <v>186311</v>
      </c>
    </row>
    <row r="606" spans="1:19">
      <c r="A606" s="1012" t="s">
        <v>1481</v>
      </c>
      <c r="B606" s="1012" t="s">
        <v>1280</v>
      </c>
      <c r="C606" s="1012" t="s">
        <v>1482</v>
      </c>
      <c r="D606" s="1012" t="s">
        <v>1483</v>
      </c>
      <c r="E606" s="1012" t="s">
        <v>109</v>
      </c>
      <c r="F606" s="1013">
        <v>39983</v>
      </c>
      <c r="G606" s="1012" t="s">
        <v>921</v>
      </c>
      <c r="H606" s="1015">
        <v>12000000</v>
      </c>
      <c r="I606" s="1015">
        <v>0</v>
      </c>
      <c r="J606" s="1015">
        <v>17424285.82</v>
      </c>
      <c r="K606" s="1012" t="s">
        <v>1194</v>
      </c>
      <c r="L606" s="1015"/>
      <c r="M606" s="1015"/>
      <c r="N606" s="1016"/>
      <c r="O606" s="1015"/>
      <c r="P606" s="1015"/>
      <c r="Q606" s="1015"/>
      <c r="R606" s="1015"/>
      <c r="S606" s="1016"/>
    </row>
    <row r="607" spans="1:19">
      <c r="A607" s="1012" t="s">
        <v>1481</v>
      </c>
      <c r="B607" s="1012" t="s">
        <v>283</v>
      </c>
      <c r="C607" s="1012" t="s">
        <v>1482</v>
      </c>
      <c r="D607" s="1012" t="s">
        <v>1483</v>
      </c>
      <c r="E607" s="1012" t="s">
        <v>109</v>
      </c>
      <c r="F607" s="1013">
        <v>41605</v>
      </c>
      <c r="G607" s="1012" t="s">
        <v>283</v>
      </c>
      <c r="H607" s="1015"/>
      <c r="I607" s="1015"/>
      <c r="J607" s="1015"/>
      <c r="K607" s="1012" t="s">
        <v>283</v>
      </c>
      <c r="L607" s="1015">
        <v>5000000</v>
      </c>
      <c r="M607" s="1015"/>
      <c r="N607" s="1016">
        <v>5000000</v>
      </c>
      <c r="O607" s="1015">
        <v>1</v>
      </c>
      <c r="P607" s="1015"/>
      <c r="Q607" s="1015"/>
      <c r="R607" s="1015"/>
      <c r="S607" s="1016"/>
    </row>
    <row r="608" spans="1:19">
      <c r="A608" s="1012" t="s">
        <v>1481</v>
      </c>
      <c r="B608" s="1012" t="s">
        <v>283</v>
      </c>
      <c r="C608" s="1012" t="s">
        <v>1482</v>
      </c>
      <c r="D608" s="1012" t="s">
        <v>1483</v>
      </c>
      <c r="E608" s="1012" t="s">
        <v>109</v>
      </c>
      <c r="F608" s="1013">
        <v>41703</v>
      </c>
      <c r="G608" s="1012" t="s">
        <v>283</v>
      </c>
      <c r="H608" s="1015"/>
      <c r="I608" s="1015"/>
      <c r="J608" s="1015"/>
      <c r="K608" s="1012" t="s">
        <v>283</v>
      </c>
      <c r="L608" s="1015">
        <v>2000000</v>
      </c>
      <c r="M608" s="1015"/>
      <c r="N608" s="1016">
        <v>2000000</v>
      </c>
      <c r="O608" s="1015">
        <v>1</v>
      </c>
      <c r="P608" s="1015"/>
      <c r="Q608" s="1015"/>
      <c r="R608" s="1015"/>
      <c r="S608" s="1016"/>
    </row>
    <row r="609" spans="1:19">
      <c r="A609" s="1012" t="s">
        <v>1481</v>
      </c>
      <c r="B609" s="1012" t="s">
        <v>283</v>
      </c>
      <c r="C609" s="1012" t="s">
        <v>1482</v>
      </c>
      <c r="D609" s="1012" t="s">
        <v>1483</v>
      </c>
      <c r="E609" s="1012" t="s">
        <v>109</v>
      </c>
      <c r="F609" s="1013">
        <v>41731</v>
      </c>
      <c r="G609" s="1012" t="s">
        <v>283</v>
      </c>
      <c r="H609" s="1015"/>
      <c r="I609" s="1015"/>
      <c r="J609" s="1015"/>
      <c r="K609" s="1012" t="s">
        <v>283</v>
      </c>
      <c r="L609" s="1015">
        <v>5000000</v>
      </c>
      <c r="M609" s="1015"/>
      <c r="N609" s="1016">
        <v>5000000</v>
      </c>
      <c r="O609" s="1015">
        <v>1</v>
      </c>
      <c r="P609" s="1015"/>
      <c r="Q609" s="1015"/>
      <c r="R609" s="1015">
        <v>600000</v>
      </c>
      <c r="S609" s="1016">
        <v>600000</v>
      </c>
    </row>
    <row r="610" spans="1:19">
      <c r="A610" s="1012" t="s">
        <v>1484</v>
      </c>
      <c r="B610" s="1012" t="s">
        <v>1485</v>
      </c>
      <c r="C610" s="1012" t="s">
        <v>1486</v>
      </c>
      <c r="D610" s="1012" t="s">
        <v>1487</v>
      </c>
      <c r="E610" s="1012" t="s">
        <v>965</v>
      </c>
      <c r="F610" s="1013">
        <v>39787</v>
      </c>
      <c r="G610" s="1012" t="s">
        <v>284</v>
      </c>
      <c r="H610" s="1015">
        <v>38235000</v>
      </c>
      <c r="I610" s="1015">
        <v>0</v>
      </c>
      <c r="J610" s="1015">
        <v>44847153.759999998</v>
      </c>
      <c r="K610" s="1012" t="s">
        <v>1194</v>
      </c>
      <c r="L610" s="1015"/>
      <c r="M610" s="1015"/>
      <c r="N610" s="1016"/>
      <c r="O610" s="1015"/>
      <c r="P610" s="1015"/>
      <c r="Q610" s="1015"/>
      <c r="R610" s="1015"/>
      <c r="S610" s="1016"/>
    </row>
    <row r="611" spans="1:19">
      <c r="A611" s="1012" t="s">
        <v>1484</v>
      </c>
      <c r="B611" s="1012" t="s">
        <v>283</v>
      </c>
      <c r="C611" s="1012" t="s">
        <v>1486</v>
      </c>
      <c r="D611" s="1012" t="s">
        <v>1487</v>
      </c>
      <c r="E611" s="1012" t="s">
        <v>965</v>
      </c>
      <c r="F611" s="1013">
        <v>40170</v>
      </c>
      <c r="G611" s="1012" t="s">
        <v>283</v>
      </c>
      <c r="H611" s="1015"/>
      <c r="I611" s="1015"/>
      <c r="J611" s="1015"/>
      <c r="K611" s="1012" t="s">
        <v>283</v>
      </c>
      <c r="L611" s="1015">
        <v>15000000</v>
      </c>
      <c r="M611" s="1015"/>
      <c r="N611" s="1016">
        <v>15000</v>
      </c>
      <c r="O611" s="1015">
        <v>1000</v>
      </c>
      <c r="P611" s="1015"/>
      <c r="Q611" s="1015"/>
      <c r="R611" s="1015"/>
      <c r="S611" s="1016"/>
    </row>
    <row r="612" spans="1:19">
      <c r="A612" s="1012" t="s">
        <v>1484</v>
      </c>
      <c r="B612" s="1012" t="s">
        <v>283</v>
      </c>
      <c r="C612" s="1012" t="s">
        <v>1486</v>
      </c>
      <c r="D612" s="1012" t="s">
        <v>1487</v>
      </c>
      <c r="E612" s="1012" t="s">
        <v>965</v>
      </c>
      <c r="F612" s="1013">
        <v>40738</v>
      </c>
      <c r="G612" s="1012" t="s">
        <v>283</v>
      </c>
      <c r="H612" s="1015"/>
      <c r="I612" s="1015"/>
      <c r="J612" s="1015"/>
      <c r="K612" s="1012" t="s">
        <v>283</v>
      </c>
      <c r="L612" s="1015">
        <v>23235000</v>
      </c>
      <c r="M612" s="1015"/>
      <c r="N612" s="1016">
        <v>23235</v>
      </c>
      <c r="O612" s="1015">
        <v>1000</v>
      </c>
      <c r="P612" s="1015"/>
      <c r="Q612" s="1015"/>
      <c r="R612" s="1015"/>
      <c r="S612" s="1016"/>
    </row>
    <row r="613" spans="1:19">
      <c r="A613" s="1012" t="s">
        <v>1484</v>
      </c>
      <c r="B613" s="1012" t="s">
        <v>283</v>
      </c>
      <c r="C613" s="1012" t="s">
        <v>1486</v>
      </c>
      <c r="D613" s="1012" t="s">
        <v>1487</v>
      </c>
      <c r="E613" s="1012" t="s">
        <v>965</v>
      </c>
      <c r="F613" s="1013">
        <v>40870</v>
      </c>
      <c r="G613" s="1012" t="s">
        <v>283</v>
      </c>
      <c r="H613" s="1015"/>
      <c r="I613" s="1015"/>
      <c r="J613" s="1015"/>
      <c r="K613" s="1012" t="s">
        <v>283</v>
      </c>
      <c r="L613" s="1015"/>
      <c r="M613" s="1015"/>
      <c r="N613" s="1016"/>
      <c r="O613" s="1015"/>
      <c r="P613" s="1015"/>
      <c r="Q613" s="1015"/>
      <c r="R613" s="1015">
        <v>2794422</v>
      </c>
      <c r="S613" s="1016">
        <v>385434</v>
      </c>
    </row>
    <row r="614" spans="1:19">
      <c r="A614" s="1012" t="s">
        <v>1488</v>
      </c>
      <c r="B614" s="1012" t="s">
        <v>1352</v>
      </c>
      <c r="C614" s="1012" t="s">
        <v>1489</v>
      </c>
      <c r="D614" s="1012" t="s">
        <v>1490</v>
      </c>
      <c r="E614" s="1012" t="s">
        <v>6</v>
      </c>
      <c r="F614" s="1013">
        <v>39787</v>
      </c>
      <c r="G614" s="1012" t="s">
        <v>284</v>
      </c>
      <c r="H614" s="1015">
        <v>306546000</v>
      </c>
      <c r="I614" s="1015">
        <v>0</v>
      </c>
      <c r="J614" s="1015">
        <v>352722420</v>
      </c>
      <c r="K614" s="1012" t="s">
        <v>1194</v>
      </c>
      <c r="L614" s="1015"/>
      <c r="M614" s="1015"/>
      <c r="N614" s="1016"/>
      <c r="O614" s="1015"/>
      <c r="P614" s="1015"/>
      <c r="Q614" s="1015"/>
      <c r="R614" s="1015"/>
      <c r="S614" s="1016"/>
    </row>
    <row r="615" spans="1:19">
      <c r="A615" s="1012" t="s">
        <v>1488</v>
      </c>
      <c r="B615" s="1012" t="s">
        <v>283</v>
      </c>
      <c r="C615" s="1012" t="s">
        <v>1489</v>
      </c>
      <c r="D615" s="1012" t="s">
        <v>1490</v>
      </c>
      <c r="E615" s="1012" t="s">
        <v>6</v>
      </c>
      <c r="F615" s="1013">
        <v>40541</v>
      </c>
      <c r="G615" s="1012" t="s">
        <v>283</v>
      </c>
      <c r="H615" s="1015"/>
      <c r="I615" s="1015"/>
      <c r="J615" s="1015"/>
      <c r="K615" s="1012" t="s">
        <v>283</v>
      </c>
      <c r="L615" s="1015">
        <v>306546000</v>
      </c>
      <c r="M615" s="1015"/>
      <c r="N615" s="1016">
        <v>306546</v>
      </c>
      <c r="O615" s="1015">
        <v>1000</v>
      </c>
      <c r="P615" s="1015"/>
      <c r="Q615" s="1015"/>
      <c r="R615" s="1015"/>
      <c r="S615" s="1016"/>
    </row>
    <row r="616" spans="1:19">
      <c r="A616" s="1012" t="s">
        <v>1488</v>
      </c>
      <c r="B616" s="1012" t="s">
        <v>283</v>
      </c>
      <c r="C616" s="1012" t="s">
        <v>1489</v>
      </c>
      <c r="D616" s="1012" t="s">
        <v>1490</v>
      </c>
      <c r="E616" s="1012" t="s">
        <v>6</v>
      </c>
      <c r="F616" s="1013">
        <v>40569</v>
      </c>
      <c r="G616" s="1012" t="s">
        <v>283</v>
      </c>
      <c r="H616" s="1015"/>
      <c r="I616" s="1015"/>
      <c r="J616" s="1015"/>
      <c r="K616" s="1012" t="s">
        <v>283</v>
      </c>
      <c r="L616" s="1015"/>
      <c r="M616" s="1015"/>
      <c r="N616" s="1016"/>
      <c r="O616" s="1015"/>
      <c r="P616" s="1015"/>
      <c r="Q616" s="1015"/>
      <c r="R616" s="1015">
        <v>14500000</v>
      </c>
      <c r="S616" s="1016">
        <v>1517555</v>
      </c>
    </row>
    <row r="617" spans="1:19">
      <c r="A617" s="1012" t="s">
        <v>1491</v>
      </c>
      <c r="B617" s="1012"/>
      <c r="C617" s="1012" t="s">
        <v>1492</v>
      </c>
      <c r="D617" s="1012" t="s">
        <v>1493</v>
      </c>
      <c r="E617" s="1012" t="s">
        <v>246</v>
      </c>
      <c r="F617" s="1013">
        <v>39822</v>
      </c>
      <c r="G617" s="1012" t="s">
        <v>284</v>
      </c>
      <c r="H617" s="1015">
        <v>24000000</v>
      </c>
      <c r="I617" s="1015">
        <v>0</v>
      </c>
      <c r="J617" s="1015">
        <v>28568653.600000001</v>
      </c>
      <c r="K617" s="1012" t="s">
        <v>897</v>
      </c>
      <c r="L617" s="1015"/>
      <c r="M617" s="1015"/>
      <c r="N617" s="1016"/>
      <c r="O617" s="1015"/>
      <c r="P617" s="1015"/>
      <c r="Q617" s="1015"/>
      <c r="R617" s="1015"/>
      <c r="S617" s="1016"/>
    </row>
    <row r="618" spans="1:19">
      <c r="A618" s="1012" t="s">
        <v>1491</v>
      </c>
      <c r="B618" s="1012" t="s">
        <v>283</v>
      </c>
      <c r="C618" s="1012" t="s">
        <v>1492</v>
      </c>
      <c r="D618" s="1012" t="s">
        <v>1493</v>
      </c>
      <c r="E618" s="1012" t="s">
        <v>246</v>
      </c>
      <c r="F618" s="1013">
        <v>41565</v>
      </c>
      <c r="G618" s="1012" t="s">
        <v>283</v>
      </c>
      <c r="H618" s="1015"/>
      <c r="I618" s="1015"/>
      <c r="J618" s="1015"/>
      <c r="K618" s="1012" t="s">
        <v>283</v>
      </c>
      <c r="L618" s="1015">
        <v>3900000</v>
      </c>
      <c r="M618" s="1015"/>
      <c r="N618" s="1016">
        <v>3900</v>
      </c>
      <c r="O618" s="1015">
        <v>1104.1099999999999</v>
      </c>
      <c r="P618" s="1015"/>
      <c r="Q618" s="1015">
        <v>406029</v>
      </c>
      <c r="R618" s="1015"/>
      <c r="S618" s="1016"/>
    </row>
    <row r="619" spans="1:19">
      <c r="A619" s="1012" t="s">
        <v>1491</v>
      </c>
      <c r="B619" s="1012" t="s">
        <v>283</v>
      </c>
      <c r="C619" s="1012" t="s">
        <v>1492</v>
      </c>
      <c r="D619" s="1012" t="s">
        <v>1493</v>
      </c>
      <c r="E619" s="1012" t="s">
        <v>246</v>
      </c>
      <c r="F619" s="1013">
        <v>41568</v>
      </c>
      <c r="G619" s="1012" t="s">
        <v>283</v>
      </c>
      <c r="H619" s="1015"/>
      <c r="I619" s="1015"/>
      <c r="J619" s="1015"/>
      <c r="K619" s="1012" t="s">
        <v>283</v>
      </c>
      <c r="L619" s="1015">
        <v>20100000</v>
      </c>
      <c r="M619" s="1015"/>
      <c r="N619" s="1016">
        <v>20100</v>
      </c>
      <c r="O619" s="1015">
        <v>1104.1099999999999</v>
      </c>
      <c r="P619" s="1015"/>
      <c r="Q619" s="1015">
        <v>2092611</v>
      </c>
      <c r="R619" s="1015"/>
      <c r="S619" s="1016"/>
    </row>
    <row r="620" spans="1:19">
      <c r="A620" s="1012" t="s">
        <v>1491</v>
      </c>
      <c r="B620" s="1012" t="s">
        <v>283</v>
      </c>
      <c r="C620" s="1012" t="s">
        <v>1492</v>
      </c>
      <c r="D620" s="1012" t="s">
        <v>1493</v>
      </c>
      <c r="E620" s="1012" t="s">
        <v>246</v>
      </c>
      <c r="F620" s="1013">
        <v>41645</v>
      </c>
      <c r="G620" s="1012" t="s">
        <v>283</v>
      </c>
      <c r="H620" s="1015"/>
      <c r="I620" s="1015"/>
      <c r="J620" s="1015"/>
      <c r="K620" s="1012" t="s">
        <v>283</v>
      </c>
      <c r="L620" s="1015"/>
      <c r="M620" s="1015">
        <v>-264986.40000000002</v>
      </c>
      <c r="N620" s="1016"/>
      <c r="O620" s="1015"/>
      <c r="P620" s="1015"/>
      <c r="Q620" s="1015"/>
      <c r="R620" s="1015"/>
      <c r="S620" s="1016"/>
    </row>
    <row r="621" spans="1:19">
      <c r="A621" s="1012" t="s">
        <v>1491</v>
      </c>
      <c r="B621" s="1012" t="s">
        <v>283</v>
      </c>
      <c r="C621" s="1012" t="s">
        <v>1492</v>
      </c>
      <c r="D621" s="1012" t="s">
        <v>1493</v>
      </c>
      <c r="E621" s="1012" t="s">
        <v>246</v>
      </c>
      <c r="F621" s="1013">
        <v>42137</v>
      </c>
      <c r="G621" s="1012" t="s">
        <v>283</v>
      </c>
      <c r="H621" s="1015"/>
      <c r="I621" s="1015"/>
      <c r="J621" s="1015"/>
      <c r="K621" s="1012" t="s">
        <v>283</v>
      </c>
      <c r="L621" s="1015"/>
      <c r="M621" s="1015"/>
      <c r="N621" s="1016"/>
      <c r="O621" s="1015"/>
      <c r="P621" s="1015"/>
      <c r="Q621" s="1015"/>
      <c r="R621" s="1015">
        <v>115000</v>
      </c>
      <c r="S621" s="1016">
        <v>384041.19</v>
      </c>
    </row>
    <row r="622" spans="1:19">
      <c r="A622" s="1012" t="s">
        <v>1494</v>
      </c>
      <c r="B622" s="1012" t="s">
        <v>1495</v>
      </c>
      <c r="C622" s="1012" t="s">
        <v>1496</v>
      </c>
      <c r="D622" s="1012" t="s">
        <v>1497</v>
      </c>
      <c r="E622" s="1012" t="s">
        <v>105</v>
      </c>
      <c r="F622" s="1013">
        <v>39829</v>
      </c>
      <c r="G622" s="1012" t="s">
        <v>284</v>
      </c>
      <c r="H622" s="1015">
        <v>17949000</v>
      </c>
      <c r="I622" s="1015">
        <v>0</v>
      </c>
      <c r="J622" s="1015">
        <v>23397494.079999998</v>
      </c>
      <c r="K622" s="1012" t="s">
        <v>1194</v>
      </c>
      <c r="L622" s="1015"/>
      <c r="M622" s="1015"/>
      <c r="N622" s="1016"/>
      <c r="O622" s="1015"/>
      <c r="P622" s="1015"/>
      <c r="Q622" s="1015"/>
      <c r="R622" s="1015"/>
      <c r="S622" s="1016"/>
    </row>
    <row r="623" spans="1:19">
      <c r="A623" s="1012" t="s">
        <v>1494</v>
      </c>
      <c r="B623" s="1012" t="s">
        <v>283</v>
      </c>
      <c r="C623" s="1012" t="s">
        <v>1496</v>
      </c>
      <c r="D623" s="1012" t="s">
        <v>1497</v>
      </c>
      <c r="E623" s="1012" t="s">
        <v>105</v>
      </c>
      <c r="F623" s="1013">
        <v>41689</v>
      </c>
      <c r="G623" s="1012" t="s">
        <v>283</v>
      </c>
      <c r="H623" s="1015"/>
      <c r="I623" s="1015"/>
      <c r="J623" s="1015"/>
      <c r="K623" s="1012" t="s">
        <v>283</v>
      </c>
      <c r="L623" s="1015">
        <v>17949000</v>
      </c>
      <c r="M623" s="1015"/>
      <c r="N623" s="1016">
        <v>17949</v>
      </c>
      <c r="O623" s="1015">
        <v>1000</v>
      </c>
      <c r="P623" s="1015"/>
      <c r="Q623" s="1015"/>
      <c r="R623" s="1015"/>
      <c r="S623" s="1016"/>
    </row>
    <row r="624" spans="1:19">
      <c r="A624" s="1012" t="s">
        <v>1494</v>
      </c>
      <c r="B624" s="1012" t="s">
        <v>283</v>
      </c>
      <c r="C624" s="1012" t="s">
        <v>1496</v>
      </c>
      <c r="D624" s="1012" t="s">
        <v>1497</v>
      </c>
      <c r="E624" s="1012" t="s">
        <v>105</v>
      </c>
      <c r="F624" s="1013">
        <v>41801</v>
      </c>
      <c r="G624" s="1012" t="s">
        <v>283</v>
      </c>
      <c r="H624" s="1015"/>
      <c r="I624" s="1015"/>
      <c r="J624" s="1015"/>
      <c r="K624" s="1012" t="s">
        <v>283</v>
      </c>
      <c r="L624" s="1015"/>
      <c r="M624" s="1015"/>
      <c r="N624" s="1016"/>
      <c r="O624" s="1015"/>
      <c r="P624" s="1015"/>
      <c r="Q624" s="1015"/>
      <c r="R624" s="1015">
        <v>871000</v>
      </c>
      <c r="S624" s="1016">
        <v>514693.2</v>
      </c>
    </row>
    <row r="625" spans="1:19">
      <c r="A625" s="1012" t="s">
        <v>1498</v>
      </c>
      <c r="B625" s="1012" t="s">
        <v>1011</v>
      </c>
      <c r="C625" s="1012" t="s">
        <v>1499</v>
      </c>
      <c r="D625" s="1012" t="s">
        <v>1500</v>
      </c>
      <c r="E625" s="1012" t="s">
        <v>239</v>
      </c>
      <c r="F625" s="1013">
        <v>39805</v>
      </c>
      <c r="G625" s="1012" t="s">
        <v>284</v>
      </c>
      <c r="H625" s="1015">
        <v>7500000</v>
      </c>
      <c r="I625" s="1015">
        <v>0</v>
      </c>
      <c r="J625" s="1015">
        <v>8545904.6699999999</v>
      </c>
      <c r="K625" s="1012" t="s">
        <v>1194</v>
      </c>
      <c r="L625" s="1015"/>
      <c r="M625" s="1015"/>
      <c r="N625" s="1016"/>
      <c r="O625" s="1015"/>
      <c r="P625" s="1015"/>
      <c r="Q625" s="1015"/>
      <c r="R625" s="1015"/>
      <c r="S625" s="1016"/>
    </row>
    <row r="626" spans="1:19">
      <c r="A626" s="1012" t="s">
        <v>1498</v>
      </c>
      <c r="B626" s="1012" t="s">
        <v>283</v>
      </c>
      <c r="C626" s="1012" t="s">
        <v>1499</v>
      </c>
      <c r="D626" s="1012" t="s">
        <v>1500</v>
      </c>
      <c r="E626" s="1012" t="s">
        <v>239</v>
      </c>
      <c r="F626" s="1013">
        <v>40773</v>
      </c>
      <c r="G626" s="1012" t="s">
        <v>283</v>
      </c>
      <c r="H626" s="1015"/>
      <c r="I626" s="1015"/>
      <c r="J626" s="1015"/>
      <c r="K626" s="1012" t="s">
        <v>283</v>
      </c>
      <c r="L626" s="1015">
        <v>7500000</v>
      </c>
      <c r="M626" s="1015"/>
      <c r="N626" s="1016">
        <v>7500</v>
      </c>
      <c r="O626" s="1015">
        <v>1000</v>
      </c>
      <c r="P626" s="1015"/>
      <c r="Q626" s="1015"/>
      <c r="R626" s="1015"/>
      <c r="S626" s="1016"/>
    </row>
    <row r="627" spans="1:19">
      <c r="A627" s="1012" t="s">
        <v>1498</v>
      </c>
      <c r="B627" s="1012" t="s">
        <v>283</v>
      </c>
      <c r="C627" s="1012" t="s">
        <v>1499</v>
      </c>
      <c r="D627" s="1012" t="s">
        <v>1500</v>
      </c>
      <c r="E627" s="1012" t="s">
        <v>239</v>
      </c>
      <c r="F627" s="1013">
        <v>40884</v>
      </c>
      <c r="G627" s="1012" t="s">
        <v>283</v>
      </c>
      <c r="H627" s="1015"/>
      <c r="I627" s="1015"/>
      <c r="J627" s="1015"/>
      <c r="K627" s="1012" t="s">
        <v>283</v>
      </c>
      <c r="L627" s="1015"/>
      <c r="M627" s="1015"/>
      <c r="N627" s="1016"/>
      <c r="O627" s="1015"/>
      <c r="P627" s="1015"/>
      <c r="Q627" s="1015"/>
      <c r="R627" s="1015">
        <v>51113</v>
      </c>
      <c r="S627" s="1016">
        <v>50111</v>
      </c>
    </row>
    <row r="628" spans="1:19">
      <c r="A628" s="1012" t="s">
        <v>1501</v>
      </c>
      <c r="B628" s="1012" t="s">
        <v>951</v>
      </c>
      <c r="C628" s="1012" t="s">
        <v>1502</v>
      </c>
      <c r="D628" s="1012" t="s">
        <v>1114</v>
      </c>
      <c r="E628" s="1012" t="s">
        <v>166</v>
      </c>
      <c r="F628" s="1013">
        <v>39787</v>
      </c>
      <c r="G628" s="1012" t="s">
        <v>284</v>
      </c>
      <c r="H628" s="1015">
        <v>34000000</v>
      </c>
      <c r="I628" s="1015">
        <v>0</v>
      </c>
      <c r="J628" s="1015">
        <v>39415959.890000001</v>
      </c>
      <c r="K628" s="1012" t="s">
        <v>1194</v>
      </c>
      <c r="L628" s="1015"/>
      <c r="M628" s="1015"/>
      <c r="N628" s="1016"/>
      <c r="O628" s="1015"/>
      <c r="P628" s="1015"/>
      <c r="Q628" s="1015"/>
      <c r="R628" s="1015"/>
      <c r="S628" s="1016"/>
    </row>
    <row r="629" spans="1:19">
      <c r="A629" s="1012" t="s">
        <v>1501</v>
      </c>
      <c r="B629" s="1012" t="s">
        <v>283</v>
      </c>
      <c r="C629" s="1012" t="s">
        <v>1502</v>
      </c>
      <c r="D629" s="1012" t="s">
        <v>1114</v>
      </c>
      <c r="E629" s="1012" t="s">
        <v>166</v>
      </c>
      <c r="F629" s="1013">
        <v>40813</v>
      </c>
      <c r="G629" s="1012" t="s">
        <v>283</v>
      </c>
      <c r="H629" s="1015"/>
      <c r="I629" s="1015"/>
      <c r="J629" s="1015"/>
      <c r="K629" s="1012" t="s">
        <v>283</v>
      </c>
      <c r="L629" s="1015">
        <v>34000000</v>
      </c>
      <c r="M629" s="1015"/>
      <c r="N629" s="1016">
        <v>34000</v>
      </c>
      <c r="O629" s="1015">
        <v>1000</v>
      </c>
      <c r="P629" s="1015"/>
      <c r="Q629" s="1015"/>
      <c r="R629" s="1015"/>
      <c r="S629" s="1016"/>
    </row>
    <row r="630" spans="1:19">
      <c r="A630" s="1012" t="s">
        <v>1501</v>
      </c>
      <c r="B630" s="1012" t="s">
        <v>283</v>
      </c>
      <c r="C630" s="1012" t="s">
        <v>1502</v>
      </c>
      <c r="D630" s="1012" t="s">
        <v>1114</v>
      </c>
      <c r="E630" s="1012" t="s">
        <v>166</v>
      </c>
      <c r="F630" s="1013">
        <v>40870</v>
      </c>
      <c r="G630" s="1012" t="s">
        <v>283</v>
      </c>
      <c r="H630" s="1015"/>
      <c r="I630" s="1015"/>
      <c r="J630" s="1015"/>
      <c r="K630" s="1012" t="s">
        <v>283</v>
      </c>
      <c r="L630" s="1015"/>
      <c r="M630" s="1015"/>
      <c r="N630" s="1016"/>
      <c r="O630" s="1015"/>
      <c r="P630" s="1015"/>
      <c r="Q630" s="1015"/>
      <c r="R630" s="1015">
        <v>637071</v>
      </c>
      <c r="S630" s="1016">
        <v>364026</v>
      </c>
    </row>
    <row r="631" spans="1:19">
      <c r="A631" s="1012" t="s">
        <v>1503</v>
      </c>
      <c r="B631" s="1012" t="s">
        <v>858</v>
      </c>
      <c r="C631" s="1012" t="s">
        <v>1504</v>
      </c>
      <c r="D631" s="1012" t="s">
        <v>1505</v>
      </c>
      <c r="E631" s="1012" t="s">
        <v>996</v>
      </c>
      <c r="F631" s="1013">
        <v>39801</v>
      </c>
      <c r="G631" s="1012" t="s">
        <v>284</v>
      </c>
      <c r="H631" s="1015">
        <v>35000000</v>
      </c>
      <c r="I631" s="1015">
        <v>0</v>
      </c>
      <c r="J631" s="1015">
        <v>42801933.329999998</v>
      </c>
      <c r="K631" s="1012" t="s">
        <v>1194</v>
      </c>
      <c r="L631" s="1015"/>
      <c r="M631" s="1015"/>
      <c r="N631" s="1016"/>
      <c r="O631" s="1015"/>
      <c r="P631" s="1015"/>
      <c r="Q631" s="1015"/>
      <c r="R631" s="1015"/>
      <c r="S631" s="1016"/>
    </row>
    <row r="632" spans="1:19">
      <c r="A632" s="1012" t="s">
        <v>1503</v>
      </c>
      <c r="B632" s="1012" t="s">
        <v>283</v>
      </c>
      <c r="C632" s="1012" t="s">
        <v>1504</v>
      </c>
      <c r="D632" s="1012" t="s">
        <v>1505</v>
      </c>
      <c r="E632" s="1012" t="s">
        <v>996</v>
      </c>
      <c r="F632" s="1013">
        <v>41220</v>
      </c>
      <c r="G632" s="1012" t="s">
        <v>283</v>
      </c>
      <c r="H632" s="1015"/>
      <c r="I632" s="1015"/>
      <c r="J632" s="1015"/>
      <c r="K632" s="1012" t="s">
        <v>283</v>
      </c>
      <c r="L632" s="1015">
        <v>35000000</v>
      </c>
      <c r="M632" s="1015"/>
      <c r="N632" s="1016">
        <v>35000</v>
      </c>
      <c r="O632" s="1015">
        <v>1000</v>
      </c>
      <c r="P632" s="1015"/>
      <c r="Q632" s="1015"/>
      <c r="R632" s="1015"/>
      <c r="S632" s="1016"/>
    </row>
    <row r="633" spans="1:19">
      <c r="A633" s="1012" t="s">
        <v>1503</v>
      </c>
      <c r="B633" s="1012" t="s">
        <v>283</v>
      </c>
      <c r="C633" s="1012" t="s">
        <v>1504</v>
      </c>
      <c r="D633" s="1012" t="s">
        <v>1505</v>
      </c>
      <c r="E633" s="1012" t="s">
        <v>996</v>
      </c>
      <c r="F633" s="1013">
        <v>41283</v>
      </c>
      <c r="G633" s="1012" t="s">
        <v>283</v>
      </c>
      <c r="H633" s="1015"/>
      <c r="I633" s="1015"/>
      <c r="J633" s="1015"/>
      <c r="K633" s="1012" t="s">
        <v>283</v>
      </c>
      <c r="L633" s="1015"/>
      <c r="M633" s="1015"/>
      <c r="N633" s="1016"/>
      <c r="O633" s="1015"/>
      <c r="P633" s="1015"/>
      <c r="Q633" s="1015"/>
      <c r="R633" s="1015">
        <v>1006100</v>
      </c>
      <c r="S633" s="1016">
        <v>324074</v>
      </c>
    </row>
    <row r="634" spans="1:19">
      <c r="A634" s="1012" t="s">
        <v>1506</v>
      </c>
      <c r="B634" s="1012" t="s">
        <v>899</v>
      </c>
      <c r="C634" s="1012" t="s">
        <v>1507</v>
      </c>
      <c r="D634" s="1012" t="s">
        <v>1508</v>
      </c>
      <c r="E634" s="1012" t="s">
        <v>239</v>
      </c>
      <c r="F634" s="1013">
        <v>39976</v>
      </c>
      <c r="G634" s="1012" t="s">
        <v>285</v>
      </c>
      <c r="H634" s="1015">
        <v>4000000</v>
      </c>
      <c r="I634" s="1015">
        <v>0</v>
      </c>
      <c r="J634" s="1015">
        <v>4680205.5599999996</v>
      </c>
      <c r="K634" s="1012" t="s">
        <v>1194</v>
      </c>
      <c r="L634" s="1015"/>
      <c r="M634" s="1015"/>
      <c r="N634" s="1016"/>
      <c r="O634" s="1015"/>
      <c r="P634" s="1015"/>
      <c r="Q634" s="1015"/>
      <c r="R634" s="1015"/>
      <c r="S634" s="1016"/>
    </row>
    <row r="635" spans="1:19">
      <c r="A635" s="1012" t="s">
        <v>1506</v>
      </c>
      <c r="B635" s="1012" t="s">
        <v>283</v>
      </c>
      <c r="C635" s="1012" t="s">
        <v>1507</v>
      </c>
      <c r="D635" s="1012" t="s">
        <v>1508</v>
      </c>
      <c r="E635" s="1012" t="s">
        <v>239</v>
      </c>
      <c r="F635" s="1013">
        <v>40780</v>
      </c>
      <c r="G635" s="1012" t="s">
        <v>283</v>
      </c>
      <c r="H635" s="1015"/>
      <c r="I635" s="1015"/>
      <c r="J635" s="1015"/>
      <c r="K635" s="1012" t="s">
        <v>283</v>
      </c>
      <c r="L635" s="1015">
        <v>4000000</v>
      </c>
      <c r="M635" s="1015"/>
      <c r="N635" s="1016">
        <v>4000</v>
      </c>
      <c r="O635" s="1015">
        <v>1000</v>
      </c>
      <c r="P635" s="1015"/>
      <c r="Q635" s="1015"/>
      <c r="R635" s="1015">
        <v>200000</v>
      </c>
      <c r="S635" s="1016">
        <v>200</v>
      </c>
    </row>
    <row r="636" spans="1:19">
      <c r="A636" s="1012" t="s">
        <v>1509</v>
      </c>
      <c r="B636" s="1012" t="s">
        <v>2931</v>
      </c>
      <c r="C636" s="1012" t="s">
        <v>1510</v>
      </c>
      <c r="D636" s="1012" t="s">
        <v>1511</v>
      </c>
      <c r="E636" s="1012" t="s">
        <v>946</v>
      </c>
      <c r="F636" s="1013">
        <v>39843</v>
      </c>
      <c r="G636" s="1012" t="s">
        <v>285</v>
      </c>
      <c r="H636" s="1015">
        <v>8750000</v>
      </c>
      <c r="I636" s="1015">
        <v>0</v>
      </c>
      <c r="J636" s="1015">
        <v>10394872.560000001</v>
      </c>
      <c r="K636" s="1012" t="s">
        <v>1194</v>
      </c>
      <c r="L636" s="1015"/>
      <c r="M636" s="1015"/>
      <c r="N636" s="1016"/>
      <c r="O636" s="1015"/>
      <c r="P636" s="1015"/>
      <c r="Q636" s="1015"/>
      <c r="R636" s="1015"/>
      <c r="S636" s="1016"/>
    </row>
    <row r="637" spans="1:19">
      <c r="A637" s="1012" t="s">
        <v>1509</v>
      </c>
      <c r="B637" s="1012" t="s">
        <v>283</v>
      </c>
      <c r="C637" s="1012" t="s">
        <v>1510</v>
      </c>
      <c r="D637" s="1012" t="s">
        <v>1511</v>
      </c>
      <c r="E637" s="1012" t="s">
        <v>946</v>
      </c>
      <c r="F637" s="1013">
        <v>40766</v>
      </c>
      <c r="G637" s="1012" t="s">
        <v>283</v>
      </c>
      <c r="H637" s="1015"/>
      <c r="I637" s="1015"/>
      <c r="J637" s="1015"/>
      <c r="K637" s="1012" t="s">
        <v>283</v>
      </c>
      <c r="L637" s="1015">
        <v>8750000</v>
      </c>
      <c r="M637" s="1015"/>
      <c r="N637" s="1016">
        <v>8750</v>
      </c>
      <c r="O637" s="1015">
        <v>1000</v>
      </c>
      <c r="P637" s="1015"/>
      <c r="Q637" s="1015"/>
      <c r="R637" s="1015">
        <v>438000</v>
      </c>
      <c r="S637" s="1016">
        <v>438</v>
      </c>
    </row>
    <row r="638" spans="1:19">
      <c r="A638" s="1012" t="s">
        <v>1512</v>
      </c>
      <c r="B638" s="1012" t="s">
        <v>904</v>
      </c>
      <c r="C638" s="1012" t="s">
        <v>1513</v>
      </c>
      <c r="D638" s="1012" t="s">
        <v>1514</v>
      </c>
      <c r="E638" s="1012" t="s">
        <v>6</v>
      </c>
      <c r="F638" s="1013">
        <v>39801</v>
      </c>
      <c r="G638" s="1012" t="s">
        <v>285</v>
      </c>
      <c r="H638" s="1015">
        <v>43000000</v>
      </c>
      <c r="I638" s="1015">
        <v>0</v>
      </c>
      <c r="J638" s="1015">
        <v>47294527.289999999</v>
      </c>
      <c r="K638" s="1012" t="s">
        <v>897</v>
      </c>
      <c r="L638" s="1015"/>
      <c r="M638" s="1015"/>
      <c r="N638" s="1016"/>
      <c r="O638" s="1015"/>
      <c r="P638" s="1015"/>
      <c r="Q638" s="1015"/>
      <c r="R638" s="1015"/>
      <c r="S638" s="1016"/>
    </row>
    <row r="639" spans="1:19">
      <c r="A639" s="1012" t="s">
        <v>1512</v>
      </c>
      <c r="B639" s="1012" t="s">
        <v>283</v>
      </c>
      <c r="C639" s="1012" t="s">
        <v>1513</v>
      </c>
      <c r="D639" s="1012" t="s">
        <v>1514</v>
      </c>
      <c r="E639" s="1012" t="s">
        <v>6</v>
      </c>
      <c r="F639" s="1013">
        <v>41124</v>
      </c>
      <c r="G639" s="1012" t="s">
        <v>283</v>
      </c>
      <c r="H639" s="1015"/>
      <c r="I639" s="1015"/>
      <c r="J639" s="1015"/>
      <c r="K639" s="1012" t="s">
        <v>283</v>
      </c>
      <c r="L639" s="1015">
        <v>481387.5</v>
      </c>
      <c r="M639" s="1015"/>
      <c r="N639" s="1016">
        <v>550</v>
      </c>
      <c r="O639" s="1015">
        <v>875.25</v>
      </c>
      <c r="P639" s="1015">
        <v>-68612.5</v>
      </c>
      <c r="Q639" s="1015"/>
      <c r="R639" s="1015"/>
      <c r="S639" s="1016"/>
    </row>
    <row r="640" spans="1:19">
      <c r="A640" s="1012" t="s">
        <v>1512</v>
      </c>
      <c r="B640" s="1012" t="s">
        <v>283</v>
      </c>
      <c r="C640" s="1012" t="s">
        <v>1513</v>
      </c>
      <c r="D640" s="1012" t="s">
        <v>1514</v>
      </c>
      <c r="E640" s="1012" t="s">
        <v>6</v>
      </c>
      <c r="F640" s="1013">
        <v>41129</v>
      </c>
      <c r="G640" s="1012" t="s">
        <v>283</v>
      </c>
      <c r="H640" s="1015"/>
      <c r="I640" s="1015"/>
      <c r="J640" s="1015"/>
      <c r="K640" s="1012" t="s">
        <v>283</v>
      </c>
      <c r="L640" s="1015">
        <v>17505000</v>
      </c>
      <c r="M640" s="1015"/>
      <c r="N640" s="1016">
        <v>20000</v>
      </c>
      <c r="O640" s="1015">
        <v>875.25</v>
      </c>
      <c r="P640" s="1015">
        <v>-2495000</v>
      </c>
      <c r="Q640" s="1015"/>
      <c r="R640" s="1015">
        <v>1910898</v>
      </c>
      <c r="S640" s="1016">
        <v>2000</v>
      </c>
    </row>
    <row r="641" spans="1:19">
      <c r="A641" s="1012" t="s">
        <v>1512</v>
      </c>
      <c r="B641" s="1012" t="s">
        <v>283</v>
      </c>
      <c r="C641" s="1012" t="s">
        <v>1513</v>
      </c>
      <c r="D641" s="1012" t="s">
        <v>1514</v>
      </c>
      <c r="E641" s="1012" t="s">
        <v>6</v>
      </c>
      <c r="F641" s="1013">
        <v>41130</v>
      </c>
      <c r="G641" s="1012" t="s">
        <v>283</v>
      </c>
      <c r="H641" s="1015"/>
      <c r="I641" s="1015"/>
      <c r="J641" s="1015"/>
      <c r="K641" s="1012" t="s">
        <v>283</v>
      </c>
      <c r="L641" s="1015">
        <v>8725367.25</v>
      </c>
      <c r="M641" s="1015"/>
      <c r="N641" s="1016">
        <v>9969</v>
      </c>
      <c r="O641" s="1015">
        <v>875.25</v>
      </c>
      <c r="P641" s="1015">
        <v>-1243632.75</v>
      </c>
      <c r="Q641" s="1015"/>
      <c r="R641" s="1015">
        <v>120386.57</v>
      </c>
      <c r="S641" s="1016">
        <v>126</v>
      </c>
    </row>
    <row r="642" spans="1:19">
      <c r="A642" s="1012" t="s">
        <v>1512</v>
      </c>
      <c r="B642" s="1012" t="s">
        <v>283</v>
      </c>
      <c r="C642" s="1012" t="s">
        <v>1513</v>
      </c>
      <c r="D642" s="1012" t="s">
        <v>1514</v>
      </c>
      <c r="E642" s="1012" t="s">
        <v>6</v>
      </c>
      <c r="F642" s="1013">
        <v>41131</v>
      </c>
      <c r="G642" s="1012" t="s">
        <v>283</v>
      </c>
      <c r="H642" s="1015"/>
      <c r="I642" s="1015"/>
      <c r="J642" s="1015"/>
      <c r="K642" s="1012" t="s">
        <v>283</v>
      </c>
      <c r="L642" s="1015">
        <v>420995.25</v>
      </c>
      <c r="M642" s="1015"/>
      <c r="N642" s="1016">
        <v>481</v>
      </c>
      <c r="O642" s="1015">
        <v>875.25</v>
      </c>
      <c r="P642" s="1015">
        <v>-60004.75</v>
      </c>
      <c r="Q642" s="1015"/>
      <c r="R642" s="1015">
        <v>22930.78</v>
      </c>
      <c r="S642" s="1016">
        <v>24</v>
      </c>
    </row>
    <row r="643" spans="1:19">
      <c r="A643" s="1012" t="s">
        <v>1512</v>
      </c>
      <c r="B643" s="1012" t="s">
        <v>283</v>
      </c>
      <c r="C643" s="1012" t="s">
        <v>1513</v>
      </c>
      <c r="D643" s="1012" t="s">
        <v>1514</v>
      </c>
      <c r="E643" s="1012" t="s">
        <v>6</v>
      </c>
      <c r="F643" s="1013">
        <v>41134</v>
      </c>
      <c r="G643" s="1012" t="s">
        <v>283</v>
      </c>
      <c r="H643" s="1015"/>
      <c r="I643" s="1015"/>
      <c r="J643" s="1015"/>
      <c r="K643" s="1012" t="s">
        <v>283</v>
      </c>
      <c r="L643" s="1015">
        <v>10503000</v>
      </c>
      <c r="M643" s="1015"/>
      <c r="N643" s="1016">
        <v>12000</v>
      </c>
      <c r="O643" s="1015">
        <v>875.25</v>
      </c>
      <c r="P643" s="1015">
        <v>-1497000</v>
      </c>
      <c r="Q643" s="1015"/>
      <c r="R643" s="1015"/>
      <c r="S643" s="1016"/>
    </row>
    <row r="644" spans="1:19">
      <c r="A644" s="1012" t="s">
        <v>1512</v>
      </c>
      <c r="B644" s="1012" t="s">
        <v>283</v>
      </c>
      <c r="C644" s="1012" t="s">
        <v>1513</v>
      </c>
      <c r="D644" s="1012" t="s">
        <v>1514</v>
      </c>
      <c r="E644" s="1012" t="s">
        <v>6</v>
      </c>
      <c r="F644" s="1013">
        <v>41163</v>
      </c>
      <c r="G644" s="1012" t="s">
        <v>283</v>
      </c>
      <c r="H644" s="1015"/>
      <c r="I644" s="1015"/>
      <c r="J644" s="1015"/>
      <c r="K644" s="1012" t="s">
        <v>283</v>
      </c>
      <c r="L644" s="1015"/>
      <c r="M644" s="1015">
        <v>-376357.5</v>
      </c>
      <c r="N644" s="1016"/>
      <c r="O644" s="1015"/>
      <c r="P644" s="1015"/>
      <c r="Q644" s="1015"/>
      <c r="R644" s="1015"/>
      <c r="S644" s="1016"/>
    </row>
    <row r="645" spans="1:19">
      <c r="A645" s="1012" t="s">
        <v>1515</v>
      </c>
      <c r="B645" s="1012" t="s">
        <v>1075</v>
      </c>
      <c r="C645" s="1012" t="s">
        <v>1516</v>
      </c>
      <c r="D645" s="1012" t="s">
        <v>1517</v>
      </c>
      <c r="E645" s="1012" t="s">
        <v>60</v>
      </c>
      <c r="F645" s="1013">
        <v>39843</v>
      </c>
      <c r="G645" s="1012" t="s">
        <v>285</v>
      </c>
      <c r="H645" s="1015">
        <v>4609000</v>
      </c>
      <c r="I645" s="1015">
        <v>0</v>
      </c>
      <c r="J645" s="1015">
        <v>9405391.2799999993</v>
      </c>
      <c r="K645" s="1012" t="s">
        <v>897</v>
      </c>
      <c r="L645" s="1015"/>
      <c r="M645" s="1015"/>
      <c r="N645" s="1016"/>
      <c r="O645" s="1015"/>
      <c r="P645" s="1015"/>
      <c r="Q645" s="1015"/>
      <c r="R645" s="1015"/>
      <c r="S645" s="1016"/>
    </row>
    <row r="646" spans="1:19">
      <c r="A646" s="1012" t="s">
        <v>1515</v>
      </c>
      <c r="B646" s="1012" t="s">
        <v>283</v>
      </c>
      <c r="C646" s="1012" t="s">
        <v>1516</v>
      </c>
      <c r="D646" s="1012" t="s">
        <v>1517</v>
      </c>
      <c r="E646" s="1012" t="s">
        <v>60</v>
      </c>
      <c r="F646" s="1013">
        <v>40123</v>
      </c>
      <c r="G646" s="1012" t="s">
        <v>283</v>
      </c>
      <c r="H646" s="1015">
        <v>3535000</v>
      </c>
      <c r="I646" s="1015"/>
      <c r="J646" s="1015"/>
      <c r="K646" s="1012" t="s">
        <v>283</v>
      </c>
      <c r="L646" s="1015"/>
      <c r="M646" s="1015"/>
      <c r="N646" s="1016"/>
      <c r="O646" s="1015"/>
      <c r="P646" s="1015"/>
      <c r="Q646" s="1015"/>
      <c r="R646" s="1015"/>
      <c r="S646" s="1016"/>
    </row>
    <row r="647" spans="1:19">
      <c r="A647" s="1012" t="s">
        <v>1515</v>
      </c>
      <c r="B647" s="1012" t="s">
        <v>283</v>
      </c>
      <c r="C647" s="1012" t="s">
        <v>1516</v>
      </c>
      <c r="D647" s="1012" t="s">
        <v>1517</v>
      </c>
      <c r="E647" s="1012" t="s">
        <v>60</v>
      </c>
      <c r="F647" s="1013">
        <v>41311</v>
      </c>
      <c r="G647" s="1012" t="s">
        <v>283</v>
      </c>
      <c r="H647" s="1015"/>
      <c r="I647" s="1015"/>
      <c r="J647" s="1015"/>
      <c r="K647" s="1012" t="s">
        <v>283</v>
      </c>
      <c r="L647" s="1015">
        <v>4797325</v>
      </c>
      <c r="M647" s="1015"/>
      <c r="N647" s="1016">
        <v>5090</v>
      </c>
      <c r="O647" s="1015">
        <v>942.5</v>
      </c>
      <c r="P647" s="1015">
        <v>-292675</v>
      </c>
      <c r="Q647" s="1015"/>
      <c r="R647" s="1015"/>
      <c r="S647" s="1016"/>
    </row>
    <row r="648" spans="1:19">
      <c r="A648" s="1012" t="s">
        <v>1515</v>
      </c>
      <c r="B648" s="1012" t="s">
        <v>283</v>
      </c>
      <c r="C648" s="1012" t="s">
        <v>1516</v>
      </c>
      <c r="D648" s="1012" t="s">
        <v>1517</v>
      </c>
      <c r="E648" s="1012" t="s">
        <v>60</v>
      </c>
      <c r="F648" s="1013">
        <v>41312</v>
      </c>
      <c r="G648" s="1012" t="s">
        <v>283</v>
      </c>
      <c r="H648" s="1015"/>
      <c r="I648" s="1015"/>
      <c r="J648" s="1015"/>
      <c r="K648" s="1012" t="s">
        <v>283</v>
      </c>
      <c r="L648" s="1015">
        <v>2734192.5</v>
      </c>
      <c r="M648" s="1015"/>
      <c r="N648" s="1016">
        <v>2901</v>
      </c>
      <c r="O648" s="1015">
        <v>942.5</v>
      </c>
      <c r="P648" s="1015">
        <v>-166807.5</v>
      </c>
      <c r="Q648" s="1015"/>
      <c r="R648" s="1015">
        <v>222007.5</v>
      </c>
      <c r="S648" s="1016">
        <v>230</v>
      </c>
    </row>
    <row r="649" spans="1:19">
      <c r="A649" s="1012" t="s">
        <v>1515</v>
      </c>
      <c r="B649" s="1012" t="s">
        <v>283</v>
      </c>
      <c r="C649" s="1012" t="s">
        <v>1516</v>
      </c>
      <c r="D649" s="1012" t="s">
        <v>1517</v>
      </c>
      <c r="E649" s="1012" t="s">
        <v>60</v>
      </c>
      <c r="F649" s="1013">
        <v>41313</v>
      </c>
      <c r="G649" s="1012" t="s">
        <v>283</v>
      </c>
      <c r="H649" s="1015"/>
      <c r="I649" s="1015"/>
      <c r="J649" s="1015"/>
      <c r="K649" s="1012" t="s">
        <v>283</v>
      </c>
      <c r="L649" s="1015">
        <v>144202.5</v>
      </c>
      <c r="M649" s="1015"/>
      <c r="N649" s="1016">
        <v>153</v>
      </c>
      <c r="O649" s="1015">
        <v>942.5</v>
      </c>
      <c r="P649" s="1015">
        <v>-8797.5</v>
      </c>
      <c r="Q649" s="1015"/>
      <c r="R649" s="1015"/>
      <c r="S649" s="1016"/>
    </row>
    <row r="650" spans="1:19">
      <c r="A650" s="1012" t="s">
        <v>1515</v>
      </c>
      <c r="B650" s="1012" t="s">
        <v>283</v>
      </c>
      <c r="C650" s="1012" t="s">
        <v>1516</v>
      </c>
      <c r="D650" s="1012" t="s">
        <v>1517</v>
      </c>
      <c r="E650" s="1012" t="s">
        <v>60</v>
      </c>
      <c r="F650" s="1013">
        <v>41359</v>
      </c>
      <c r="G650" s="1012" t="s">
        <v>283</v>
      </c>
      <c r="H650" s="1015"/>
      <c r="I650" s="1015"/>
      <c r="J650" s="1015"/>
      <c r="K650" s="1012" t="s">
        <v>283</v>
      </c>
      <c r="L650" s="1015"/>
      <c r="M650" s="1015">
        <v>-76757.210000000006</v>
      </c>
      <c r="N650" s="1016"/>
      <c r="O650" s="1015"/>
      <c r="P650" s="1015"/>
      <c r="Q650" s="1015"/>
      <c r="R650" s="1015"/>
      <c r="S650" s="1016"/>
    </row>
    <row r="651" spans="1:19">
      <c r="A651" s="1012" t="s">
        <v>1518</v>
      </c>
      <c r="B651" s="1012" t="s">
        <v>904</v>
      </c>
      <c r="C651" s="1012" t="s">
        <v>1519</v>
      </c>
      <c r="D651" s="1012" t="s">
        <v>1520</v>
      </c>
      <c r="E651" s="1012" t="s">
        <v>105</v>
      </c>
      <c r="F651" s="1013">
        <v>39850</v>
      </c>
      <c r="G651" s="1012" t="s">
        <v>285</v>
      </c>
      <c r="H651" s="1015">
        <v>17000000</v>
      </c>
      <c r="I651" s="1015">
        <v>0</v>
      </c>
      <c r="J651" s="1015">
        <v>20119744.449999999</v>
      </c>
      <c r="K651" s="1012" t="s">
        <v>897</v>
      </c>
      <c r="L651" s="1015"/>
      <c r="M651" s="1015"/>
      <c r="N651" s="1016"/>
      <c r="O651" s="1015"/>
      <c r="P651" s="1015"/>
      <c r="Q651" s="1015"/>
      <c r="R651" s="1015"/>
      <c r="S651" s="1016"/>
    </row>
    <row r="652" spans="1:19">
      <c r="A652" s="1012" t="s">
        <v>1518</v>
      </c>
      <c r="B652" s="1012" t="s">
        <v>283</v>
      </c>
      <c r="C652" s="1012" t="s">
        <v>1519</v>
      </c>
      <c r="D652" s="1012" t="s">
        <v>1520</v>
      </c>
      <c r="E652" s="1012" t="s">
        <v>105</v>
      </c>
      <c r="F652" s="1013">
        <v>41170</v>
      </c>
      <c r="G652" s="1012" t="s">
        <v>283</v>
      </c>
      <c r="H652" s="1015"/>
      <c r="I652" s="1015"/>
      <c r="J652" s="1015"/>
      <c r="K652" s="1012" t="s">
        <v>283</v>
      </c>
      <c r="L652" s="1015"/>
      <c r="M652" s="1015"/>
      <c r="N652" s="1016"/>
      <c r="O652" s="1015"/>
      <c r="P652" s="1015"/>
      <c r="Q652" s="1015"/>
      <c r="R652" s="1015">
        <v>136813.04999999999</v>
      </c>
      <c r="S652" s="1016">
        <v>150</v>
      </c>
    </row>
    <row r="653" spans="1:19">
      <c r="A653" s="1012" t="s">
        <v>1518</v>
      </c>
      <c r="B653" s="1012" t="s">
        <v>283</v>
      </c>
      <c r="C653" s="1012" t="s">
        <v>1519</v>
      </c>
      <c r="D653" s="1012" t="s">
        <v>1520</v>
      </c>
      <c r="E653" s="1012" t="s">
        <v>105</v>
      </c>
      <c r="F653" s="1013">
        <v>41171</v>
      </c>
      <c r="G653" s="1012" t="s">
        <v>283</v>
      </c>
      <c r="H653" s="1015"/>
      <c r="I653" s="1015"/>
      <c r="J653" s="1015"/>
      <c r="K653" s="1012" t="s">
        <v>283</v>
      </c>
      <c r="L653" s="1015">
        <v>2664750</v>
      </c>
      <c r="M653" s="1015"/>
      <c r="N653" s="1016">
        <v>2805</v>
      </c>
      <c r="O653" s="1015">
        <v>950</v>
      </c>
      <c r="P653" s="1015">
        <v>-140250</v>
      </c>
      <c r="Q653" s="1015"/>
      <c r="R653" s="1015"/>
      <c r="S653" s="1016"/>
    </row>
    <row r="654" spans="1:19">
      <c r="A654" s="1012" t="s">
        <v>1518</v>
      </c>
      <c r="B654" s="1012" t="s">
        <v>283</v>
      </c>
      <c r="C654" s="1012" t="s">
        <v>1519</v>
      </c>
      <c r="D654" s="1012" t="s">
        <v>1520</v>
      </c>
      <c r="E654" s="1012" t="s">
        <v>105</v>
      </c>
      <c r="F654" s="1013">
        <v>41172</v>
      </c>
      <c r="G654" s="1012" t="s">
        <v>283</v>
      </c>
      <c r="H654" s="1015"/>
      <c r="I654" s="1015"/>
      <c r="J654" s="1015"/>
      <c r="K654" s="1012" t="s">
        <v>283</v>
      </c>
      <c r="L654" s="1015">
        <v>13485250</v>
      </c>
      <c r="M654" s="1015"/>
      <c r="N654" s="1016">
        <v>14195</v>
      </c>
      <c r="O654" s="1015">
        <v>950</v>
      </c>
      <c r="P654" s="1015">
        <v>-709750</v>
      </c>
      <c r="Q654" s="1015"/>
      <c r="R654" s="1015">
        <v>638460.9</v>
      </c>
      <c r="S654" s="1016">
        <v>700</v>
      </c>
    </row>
    <row r="655" spans="1:19">
      <c r="A655" s="1012" t="s">
        <v>1518</v>
      </c>
      <c r="B655" s="1012" t="s">
        <v>283</v>
      </c>
      <c r="C655" s="1012" t="s">
        <v>1519</v>
      </c>
      <c r="D655" s="1012" t="s">
        <v>1520</v>
      </c>
      <c r="E655" s="1012" t="s">
        <v>105</v>
      </c>
      <c r="F655" s="1013">
        <v>41229</v>
      </c>
      <c r="G655" s="1012" t="s">
        <v>283</v>
      </c>
      <c r="H655" s="1015"/>
      <c r="I655" s="1015"/>
      <c r="J655" s="1015"/>
      <c r="K655" s="1012" t="s">
        <v>283</v>
      </c>
      <c r="L655" s="1015"/>
      <c r="M655" s="1015">
        <v>-161500</v>
      </c>
      <c r="N655" s="1016"/>
      <c r="O655" s="1015"/>
      <c r="P655" s="1015"/>
      <c r="Q655" s="1015"/>
      <c r="R655" s="1015"/>
      <c r="S655" s="1016"/>
    </row>
    <row r="656" spans="1:19">
      <c r="A656" s="1012" t="s">
        <v>1521</v>
      </c>
      <c r="B656" s="1012" t="s">
        <v>918</v>
      </c>
      <c r="C656" s="1012" t="s">
        <v>1522</v>
      </c>
      <c r="D656" s="1012" t="s">
        <v>1523</v>
      </c>
      <c r="E656" s="1012" t="s">
        <v>996</v>
      </c>
      <c r="F656" s="1013">
        <v>39955</v>
      </c>
      <c r="G656" s="1012" t="s">
        <v>921</v>
      </c>
      <c r="H656" s="1015">
        <v>2993000</v>
      </c>
      <c r="I656" s="1015">
        <v>0</v>
      </c>
      <c r="J656" s="1015">
        <v>3842376.65</v>
      </c>
      <c r="K656" s="1012" t="s">
        <v>897</v>
      </c>
      <c r="L656" s="1015"/>
      <c r="M656" s="1015"/>
      <c r="N656" s="1016"/>
      <c r="O656" s="1015"/>
      <c r="P656" s="1015"/>
      <c r="Q656" s="1015"/>
      <c r="R656" s="1015"/>
      <c r="S656" s="1016"/>
    </row>
    <row r="657" spans="1:19">
      <c r="A657" s="1012" t="s">
        <v>1521</v>
      </c>
      <c r="B657" s="1012" t="s">
        <v>283</v>
      </c>
      <c r="C657" s="1012" t="s">
        <v>1522</v>
      </c>
      <c r="D657" s="1012" t="s">
        <v>1523</v>
      </c>
      <c r="E657" s="1012" t="s">
        <v>996</v>
      </c>
      <c r="F657" s="1013">
        <v>41221</v>
      </c>
      <c r="G657" s="1012" t="s">
        <v>283</v>
      </c>
      <c r="H657" s="1015"/>
      <c r="I657" s="1015"/>
      <c r="J657" s="1015"/>
      <c r="K657" s="1012" t="s">
        <v>283</v>
      </c>
      <c r="L657" s="1015">
        <v>1590599.43</v>
      </c>
      <c r="M657" s="1015"/>
      <c r="N657" s="1016">
        <v>1659000</v>
      </c>
      <c r="O657" s="1015">
        <v>0.95877000000000001</v>
      </c>
      <c r="P657" s="1015">
        <v>-68400.570000000007</v>
      </c>
      <c r="Q657" s="1015"/>
      <c r="R657" s="1015"/>
      <c r="S657" s="1016"/>
    </row>
    <row r="658" spans="1:19">
      <c r="A658" s="1012" t="s">
        <v>1521</v>
      </c>
      <c r="B658" s="1012" t="s">
        <v>283</v>
      </c>
      <c r="C658" s="1012" t="s">
        <v>1522</v>
      </c>
      <c r="D658" s="1012" t="s">
        <v>1523</v>
      </c>
      <c r="E658" s="1012" t="s">
        <v>996</v>
      </c>
      <c r="F658" s="1013">
        <v>41226</v>
      </c>
      <c r="G658" s="1012" t="s">
        <v>283</v>
      </c>
      <c r="H658" s="1015"/>
      <c r="I658" s="1015"/>
      <c r="J658" s="1015"/>
      <c r="K658" s="1012" t="s">
        <v>283</v>
      </c>
      <c r="L658" s="1015">
        <v>1278999.18</v>
      </c>
      <c r="M658" s="1015"/>
      <c r="N658" s="1016">
        <v>1334000</v>
      </c>
      <c r="O658" s="1015">
        <v>0.95877000000000001</v>
      </c>
      <c r="P658" s="1015">
        <v>-55000.82</v>
      </c>
      <c r="Q658" s="1015"/>
      <c r="R658" s="1015">
        <v>125000</v>
      </c>
      <c r="S658" s="1016">
        <v>150000</v>
      </c>
    </row>
    <row r="659" spans="1:19">
      <c r="A659" s="1012" t="s">
        <v>1521</v>
      </c>
      <c r="B659" s="1012" t="s">
        <v>283</v>
      </c>
      <c r="C659" s="1012" t="s">
        <v>1522</v>
      </c>
      <c r="D659" s="1012" t="s">
        <v>1523</v>
      </c>
      <c r="E659" s="1012" t="s">
        <v>996</v>
      </c>
      <c r="F659" s="1013">
        <v>41285</v>
      </c>
      <c r="G659" s="1012" t="s">
        <v>283</v>
      </c>
      <c r="H659" s="1015"/>
      <c r="I659" s="1015"/>
      <c r="J659" s="1015"/>
      <c r="K659" s="1012" t="s">
        <v>283</v>
      </c>
      <c r="L659" s="1015"/>
      <c r="M659" s="1015">
        <v>-25000</v>
      </c>
      <c r="N659" s="1016"/>
      <c r="O659" s="1015"/>
      <c r="P659" s="1015"/>
      <c r="Q659" s="1015"/>
      <c r="R659" s="1015"/>
      <c r="S659" s="1016"/>
    </row>
    <row r="660" spans="1:19">
      <c r="A660" s="1012" t="s">
        <v>1524</v>
      </c>
      <c r="B660" s="1012" t="s">
        <v>904</v>
      </c>
      <c r="C660" s="1012" t="s">
        <v>1525</v>
      </c>
      <c r="D660" s="1012" t="s">
        <v>1526</v>
      </c>
      <c r="E660" s="1012" t="s">
        <v>60</v>
      </c>
      <c r="F660" s="1013">
        <v>39857</v>
      </c>
      <c r="G660" s="1012" t="s">
        <v>285</v>
      </c>
      <c r="H660" s="1015">
        <v>17243000</v>
      </c>
      <c r="I660" s="1015">
        <v>0</v>
      </c>
      <c r="J660" s="1015">
        <v>17573762.969999999</v>
      </c>
      <c r="K660" s="1012" t="s">
        <v>897</v>
      </c>
      <c r="L660" s="1015"/>
      <c r="M660" s="1015"/>
      <c r="N660" s="1016"/>
      <c r="O660" s="1015"/>
      <c r="P660" s="1015"/>
      <c r="Q660" s="1015"/>
      <c r="R660" s="1015"/>
      <c r="S660" s="1016"/>
    </row>
    <row r="661" spans="1:19">
      <c r="A661" s="1012" t="s">
        <v>1524</v>
      </c>
      <c r="B661" s="1012" t="s">
        <v>283</v>
      </c>
      <c r="C661" s="1012" t="s">
        <v>1525</v>
      </c>
      <c r="D661" s="1012" t="s">
        <v>1526</v>
      </c>
      <c r="E661" s="1012" t="s">
        <v>60</v>
      </c>
      <c r="F661" s="1013">
        <v>41171</v>
      </c>
      <c r="G661" s="1012" t="s">
        <v>283</v>
      </c>
      <c r="H661" s="1015"/>
      <c r="I661" s="1015"/>
      <c r="J661" s="1015"/>
      <c r="K661" s="1012" t="s">
        <v>283</v>
      </c>
      <c r="L661" s="1015"/>
      <c r="M661" s="1015"/>
      <c r="N661" s="1016"/>
      <c r="O661" s="1015"/>
      <c r="P661" s="1015"/>
      <c r="Q661" s="1015"/>
      <c r="R661" s="1015">
        <v>96465.600000000006</v>
      </c>
      <c r="S661" s="1016">
        <v>112</v>
      </c>
    </row>
    <row r="662" spans="1:19">
      <c r="A662" s="1012" t="s">
        <v>1524</v>
      </c>
      <c r="B662" s="1012" t="s">
        <v>283</v>
      </c>
      <c r="C662" s="1012" t="s">
        <v>1525</v>
      </c>
      <c r="D662" s="1012" t="s">
        <v>1526</v>
      </c>
      <c r="E662" s="1012" t="s">
        <v>60</v>
      </c>
      <c r="F662" s="1013">
        <v>41172</v>
      </c>
      <c r="G662" s="1012" t="s">
        <v>283</v>
      </c>
      <c r="H662" s="1015"/>
      <c r="I662" s="1015"/>
      <c r="J662" s="1015"/>
      <c r="K662" s="1012" t="s">
        <v>283</v>
      </c>
      <c r="L662" s="1015">
        <v>157500</v>
      </c>
      <c r="M662" s="1015"/>
      <c r="N662" s="1016">
        <v>200</v>
      </c>
      <c r="O662" s="1015">
        <v>787.5</v>
      </c>
      <c r="P662" s="1015">
        <v>-42500</v>
      </c>
      <c r="Q662" s="1015"/>
      <c r="R662" s="1015"/>
      <c r="S662" s="1016"/>
    </row>
    <row r="663" spans="1:19">
      <c r="A663" s="1012" t="s">
        <v>1524</v>
      </c>
      <c r="B663" s="1012" t="s">
        <v>283</v>
      </c>
      <c r="C663" s="1012" t="s">
        <v>1525</v>
      </c>
      <c r="D663" s="1012" t="s">
        <v>1526</v>
      </c>
      <c r="E663" s="1012" t="s">
        <v>60</v>
      </c>
      <c r="F663" s="1013">
        <v>41173</v>
      </c>
      <c r="G663" s="1012" t="s">
        <v>283</v>
      </c>
      <c r="H663" s="1015"/>
      <c r="I663" s="1015"/>
      <c r="J663" s="1015"/>
      <c r="K663" s="1012" t="s">
        <v>283</v>
      </c>
      <c r="L663" s="1015">
        <v>13421362.5</v>
      </c>
      <c r="M663" s="1015"/>
      <c r="N663" s="1016">
        <v>17043</v>
      </c>
      <c r="O663" s="1015">
        <v>787.5</v>
      </c>
      <c r="P663" s="1015">
        <v>-3621637.5</v>
      </c>
      <c r="Q663" s="1015"/>
      <c r="R663" s="1015">
        <v>645975</v>
      </c>
      <c r="S663" s="1016">
        <v>750</v>
      </c>
    </row>
    <row r="664" spans="1:19">
      <c r="A664" s="1012" t="s">
        <v>1524</v>
      </c>
      <c r="B664" s="1012" t="s">
        <v>283</v>
      </c>
      <c r="C664" s="1012" t="s">
        <v>1525</v>
      </c>
      <c r="D664" s="1012" t="s">
        <v>1526</v>
      </c>
      <c r="E664" s="1012" t="s">
        <v>60</v>
      </c>
      <c r="F664" s="1013">
        <v>41229</v>
      </c>
      <c r="G664" s="1012" t="s">
        <v>283</v>
      </c>
      <c r="H664" s="1015"/>
      <c r="I664" s="1015"/>
      <c r="J664" s="1015"/>
      <c r="K664" s="1012" t="s">
        <v>283</v>
      </c>
      <c r="L664" s="1015"/>
      <c r="M664" s="1015">
        <v>-135788.63</v>
      </c>
      <c r="N664" s="1016"/>
      <c r="O664" s="1015"/>
      <c r="P664" s="1015"/>
      <c r="Q664" s="1015"/>
      <c r="R664" s="1015"/>
      <c r="S664" s="1016"/>
    </row>
    <row r="665" spans="1:19">
      <c r="A665" s="1012" t="s">
        <v>1527</v>
      </c>
      <c r="B665" s="1012" t="s">
        <v>858</v>
      </c>
      <c r="C665" s="1012" t="s">
        <v>1528</v>
      </c>
      <c r="D665" s="1012" t="s">
        <v>1529</v>
      </c>
      <c r="E665" s="1012" t="s">
        <v>239</v>
      </c>
      <c r="F665" s="1013">
        <v>39822</v>
      </c>
      <c r="G665" s="1012" t="s">
        <v>284</v>
      </c>
      <c r="H665" s="1015">
        <v>100000000</v>
      </c>
      <c r="I665" s="1015">
        <v>0</v>
      </c>
      <c r="J665" s="1015">
        <v>104023433.33</v>
      </c>
      <c r="K665" s="1012" t="s">
        <v>1194</v>
      </c>
      <c r="L665" s="1015"/>
      <c r="M665" s="1015"/>
      <c r="N665" s="1016"/>
      <c r="O665" s="1015"/>
      <c r="P665" s="1015"/>
      <c r="Q665" s="1015"/>
      <c r="R665" s="1015"/>
      <c r="S665" s="1016"/>
    </row>
    <row r="666" spans="1:19">
      <c r="A666" s="1012" t="s">
        <v>1527</v>
      </c>
      <c r="B666" s="1012" t="s">
        <v>283</v>
      </c>
      <c r="C666" s="1012" t="s">
        <v>1528</v>
      </c>
      <c r="D666" s="1012" t="s">
        <v>1529</v>
      </c>
      <c r="E666" s="1012" t="s">
        <v>239</v>
      </c>
      <c r="F666" s="1013">
        <v>40065</v>
      </c>
      <c r="G666" s="1012" t="s">
        <v>283</v>
      </c>
      <c r="H666" s="1015"/>
      <c r="I666" s="1015"/>
      <c r="J666" s="1015"/>
      <c r="K666" s="1012" t="s">
        <v>283</v>
      </c>
      <c r="L666" s="1015">
        <v>100000000</v>
      </c>
      <c r="M666" s="1015"/>
      <c r="N666" s="1016">
        <v>100000</v>
      </c>
      <c r="O666" s="1015">
        <v>1000</v>
      </c>
      <c r="P666" s="1015"/>
      <c r="Q666" s="1015"/>
      <c r="R666" s="1015"/>
      <c r="S666" s="1016"/>
    </row>
    <row r="667" spans="1:19">
      <c r="A667" s="1012" t="s">
        <v>1527</v>
      </c>
      <c r="B667" s="1012" t="s">
        <v>283</v>
      </c>
      <c r="C667" s="1012" t="s">
        <v>1528</v>
      </c>
      <c r="D667" s="1012" t="s">
        <v>1529</v>
      </c>
      <c r="E667" s="1012" t="s">
        <v>239</v>
      </c>
      <c r="F667" s="1013">
        <v>40870</v>
      </c>
      <c r="G667" s="1012" t="s">
        <v>283</v>
      </c>
      <c r="H667" s="1015"/>
      <c r="I667" s="1015"/>
      <c r="J667" s="1015"/>
      <c r="K667" s="1012" t="s">
        <v>283</v>
      </c>
      <c r="L667" s="1015"/>
      <c r="M667" s="1015"/>
      <c r="N667" s="1016"/>
      <c r="O667" s="1015"/>
      <c r="P667" s="1015"/>
      <c r="Q667" s="1015"/>
      <c r="R667" s="1015">
        <v>690100</v>
      </c>
      <c r="S667" s="1016">
        <v>651042</v>
      </c>
    </row>
    <row r="668" spans="1:19">
      <c r="A668" s="1012" t="s">
        <v>1530</v>
      </c>
      <c r="B668" s="1012" t="s">
        <v>1531</v>
      </c>
      <c r="C668" s="1012" t="s">
        <v>2963</v>
      </c>
      <c r="D668" s="1012" t="s">
        <v>1114</v>
      </c>
      <c r="E668" s="1012" t="s">
        <v>166</v>
      </c>
      <c r="F668" s="1013">
        <v>39878</v>
      </c>
      <c r="G668" s="1012" t="s">
        <v>285</v>
      </c>
      <c r="H668" s="1015">
        <v>11000000</v>
      </c>
      <c r="I668" s="1015">
        <v>0</v>
      </c>
      <c r="J668" s="1015">
        <v>15971339.07</v>
      </c>
      <c r="K668" s="1012" t="s">
        <v>1194</v>
      </c>
      <c r="L668" s="1015"/>
      <c r="M668" s="1015"/>
      <c r="N668" s="1016"/>
      <c r="O668" s="1015"/>
      <c r="P668" s="1015"/>
      <c r="Q668" s="1015"/>
      <c r="R668" s="1015"/>
      <c r="S668" s="1016"/>
    </row>
    <row r="669" spans="1:19">
      <c r="A669" s="1012" t="s">
        <v>1530</v>
      </c>
      <c r="B669" s="1012" t="s">
        <v>283</v>
      </c>
      <c r="C669" s="1012" t="s">
        <v>2963</v>
      </c>
      <c r="D669" s="1012" t="s">
        <v>1114</v>
      </c>
      <c r="E669" s="1012" t="s">
        <v>166</v>
      </c>
      <c r="F669" s="1013">
        <v>42200</v>
      </c>
      <c r="G669" s="1012" t="s">
        <v>283</v>
      </c>
      <c r="H669" s="1015"/>
      <c r="I669" s="1015"/>
      <c r="J669" s="1015"/>
      <c r="K669" s="1012" t="s">
        <v>283</v>
      </c>
      <c r="L669" s="1015">
        <v>11000000</v>
      </c>
      <c r="M669" s="1015"/>
      <c r="N669" s="1016">
        <v>11000</v>
      </c>
      <c r="O669" s="1015">
        <v>1000</v>
      </c>
      <c r="P669" s="1015"/>
      <c r="Q669" s="1015"/>
      <c r="R669" s="1015">
        <v>550000</v>
      </c>
      <c r="S669" s="1016">
        <v>550</v>
      </c>
    </row>
    <row r="670" spans="1:19">
      <c r="A670" s="1012" t="s">
        <v>1532</v>
      </c>
      <c r="B670" s="1012" t="s">
        <v>904</v>
      </c>
      <c r="C670" s="1012" t="s">
        <v>1533</v>
      </c>
      <c r="D670" s="1012" t="s">
        <v>1534</v>
      </c>
      <c r="E670" s="1012" t="s">
        <v>946</v>
      </c>
      <c r="F670" s="1013">
        <v>39892</v>
      </c>
      <c r="G670" s="1012" t="s">
        <v>285</v>
      </c>
      <c r="H670" s="1015">
        <v>442000</v>
      </c>
      <c r="I670" s="1015">
        <v>0</v>
      </c>
      <c r="J670" s="1015">
        <v>500199.14</v>
      </c>
      <c r="K670" s="1012" t="s">
        <v>897</v>
      </c>
      <c r="L670" s="1015"/>
      <c r="M670" s="1015"/>
      <c r="N670" s="1016"/>
      <c r="O670" s="1015"/>
      <c r="P670" s="1015"/>
      <c r="Q670" s="1015"/>
      <c r="R670" s="1015"/>
      <c r="S670" s="1016"/>
    </row>
    <row r="671" spans="1:19">
      <c r="A671" s="1012" t="s">
        <v>1532</v>
      </c>
      <c r="B671" s="1012" t="s">
        <v>283</v>
      </c>
      <c r="C671" s="1012" t="s">
        <v>1533</v>
      </c>
      <c r="D671" s="1012" t="s">
        <v>1534</v>
      </c>
      <c r="E671" s="1012" t="s">
        <v>946</v>
      </c>
      <c r="F671" s="1013">
        <v>41449</v>
      </c>
      <c r="G671" s="1012" t="s">
        <v>283</v>
      </c>
      <c r="H671" s="1015"/>
      <c r="I671" s="1015"/>
      <c r="J671" s="1015"/>
      <c r="K671" s="1012" t="s">
        <v>283</v>
      </c>
      <c r="L671" s="1015">
        <v>425425</v>
      </c>
      <c r="M671" s="1015"/>
      <c r="N671" s="1016">
        <v>442</v>
      </c>
      <c r="O671" s="1015">
        <v>962.5</v>
      </c>
      <c r="P671" s="1015">
        <v>-16575</v>
      </c>
      <c r="Q671" s="1015"/>
      <c r="R671" s="1015">
        <v>-2835</v>
      </c>
      <c r="S671" s="1016">
        <v>22</v>
      </c>
    </row>
    <row r="672" spans="1:19">
      <c r="A672" s="1012" t="s">
        <v>1532</v>
      </c>
      <c r="B672" s="1012" t="s">
        <v>283</v>
      </c>
      <c r="C672" s="1012" t="s">
        <v>1533</v>
      </c>
      <c r="D672" s="1012" t="s">
        <v>1534</v>
      </c>
      <c r="E672" s="1012" t="s">
        <v>946</v>
      </c>
      <c r="F672" s="1013">
        <v>41481</v>
      </c>
      <c r="G672" s="1012" t="s">
        <v>283</v>
      </c>
      <c r="H672" s="1015"/>
      <c r="I672" s="1015"/>
      <c r="J672" s="1015"/>
      <c r="K672" s="1012" t="s">
        <v>283</v>
      </c>
      <c r="L672" s="1015"/>
      <c r="M672" s="1015">
        <v>-25000</v>
      </c>
      <c r="N672" s="1016"/>
      <c r="O672" s="1015"/>
      <c r="P672" s="1015"/>
      <c r="Q672" s="1015"/>
      <c r="R672" s="1015"/>
      <c r="S672" s="1016"/>
    </row>
    <row r="673" spans="1:19">
      <c r="A673" s="1012" t="s">
        <v>1535</v>
      </c>
      <c r="B673" s="1012" t="s">
        <v>1536</v>
      </c>
      <c r="C673" s="1012" t="s">
        <v>1537</v>
      </c>
      <c r="D673" s="1012" t="s">
        <v>1538</v>
      </c>
      <c r="E673" s="1012" t="s">
        <v>246</v>
      </c>
      <c r="F673" s="1013">
        <v>39836</v>
      </c>
      <c r="G673" s="1012" t="s">
        <v>285</v>
      </c>
      <c r="H673" s="1015">
        <v>8752000</v>
      </c>
      <c r="I673" s="1015">
        <v>0</v>
      </c>
      <c r="J673" s="1015">
        <v>11396202.109999999</v>
      </c>
      <c r="K673" s="1012" t="s">
        <v>1194</v>
      </c>
      <c r="L673" s="1015"/>
      <c r="M673" s="1015"/>
      <c r="N673" s="1016"/>
      <c r="O673" s="1015"/>
      <c r="P673" s="1015"/>
      <c r="Q673" s="1015"/>
      <c r="R673" s="1015"/>
      <c r="S673" s="1016"/>
    </row>
    <row r="674" spans="1:19">
      <c r="A674" s="1012" t="s">
        <v>1535</v>
      </c>
      <c r="B674" s="1012" t="s">
        <v>283</v>
      </c>
      <c r="C674" s="1012" t="s">
        <v>1537</v>
      </c>
      <c r="D674" s="1012" t="s">
        <v>1538</v>
      </c>
      <c r="E674" s="1012" t="s">
        <v>246</v>
      </c>
      <c r="F674" s="1013">
        <v>41283</v>
      </c>
      <c r="G674" s="1012" t="s">
        <v>283</v>
      </c>
      <c r="H674" s="1015"/>
      <c r="I674" s="1015"/>
      <c r="J674" s="1015"/>
      <c r="K674" s="1012" t="s">
        <v>283</v>
      </c>
      <c r="L674" s="1015">
        <v>3063000</v>
      </c>
      <c r="M674" s="1015"/>
      <c r="N674" s="1016">
        <v>3063</v>
      </c>
      <c r="O674" s="1015">
        <v>1000</v>
      </c>
      <c r="P674" s="1015"/>
      <c r="Q674" s="1015"/>
      <c r="R674" s="1015"/>
      <c r="S674" s="1016"/>
    </row>
    <row r="675" spans="1:19">
      <c r="A675" s="1012" t="s">
        <v>1535</v>
      </c>
      <c r="B675" s="1012" t="s">
        <v>283</v>
      </c>
      <c r="C675" s="1012" t="s">
        <v>1537</v>
      </c>
      <c r="D675" s="1012" t="s">
        <v>1538</v>
      </c>
      <c r="E675" s="1012" t="s">
        <v>246</v>
      </c>
      <c r="F675" s="1013">
        <v>41639</v>
      </c>
      <c r="G675" s="1012" t="s">
        <v>283</v>
      </c>
      <c r="H675" s="1015"/>
      <c r="I675" s="1015"/>
      <c r="J675" s="1015"/>
      <c r="K675" s="1012" t="s">
        <v>283</v>
      </c>
      <c r="L675" s="1015">
        <v>5689000</v>
      </c>
      <c r="M675" s="1015"/>
      <c r="N675" s="1016">
        <v>5689</v>
      </c>
      <c r="O675" s="1015">
        <v>1000</v>
      </c>
      <c r="P675" s="1015"/>
      <c r="Q675" s="1015"/>
      <c r="R675" s="1015">
        <v>438000</v>
      </c>
      <c r="S675" s="1016">
        <v>438</v>
      </c>
    </row>
    <row r="676" spans="1:19">
      <c r="A676" s="1012" t="s">
        <v>1539</v>
      </c>
      <c r="B676" s="1012"/>
      <c r="C676" s="1012" t="s">
        <v>1540</v>
      </c>
      <c r="D676" s="1012" t="s">
        <v>1541</v>
      </c>
      <c r="E676" s="1012" t="s">
        <v>1307</v>
      </c>
      <c r="F676" s="1013">
        <v>39822</v>
      </c>
      <c r="G676" s="1012" t="s">
        <v>284</v>
      </c>
      <c r="H676" s="1015">
        <v>30000000</v>
      </c>
      <c r="I676" s="1015">
        <v>0</v>
      </c>
      <c r="J676" s="1015">
        <v>27105349.5</v>
      </c>
      <c r="K676" s="1012" t="s">
        <v>897</v>
      </c>
      <c r="L676" s="1015"/>
      <c r="M676" s="1015"/>
      <c r="N676" s="1016"/>
      <c r="O676" s="1015"/>
      <c r="P676" s="1015"/>
      <c r="Q676" s="1015"/>
      <c r="R676" s="1015"/>
      <c r="S676" s="1016"/>
    </row>
    <row r="677" spans="1:19">
      <c r="A677" s="1012" t="s">
        <v>1539</v>
      </c>
      <c r="B677" s="1012" t="s">
        <v>283</v>
      </c>
      <c r="C677" s="1012" t="s">
        <v>1540</v>
      </c>
      <c r="D677" s="1012" t="s">
        <v>1541</v>
      </c>
      <c r="E677" s="1012" t="s">
        <v>1307</v>
      </c>
      <c r="F677" s="1013">
        <v>41079</v>
      </c>
      <c r="G677" s="1012" t="s">
        <v>283</v>
      </c>
      <c r="H677" s="1015"/>
      <c r="I677" s="1015"/>
      <c r="J677" s="1015"/>
      <c r="K677" s="1012" t="s">
        <v>283</v>
      </c>
      <c r="L677" s="1015">
        <v>22196700</v>
      </c>
      <c r="M677" s="1015">
        <v>-332950.5</v>
      </c>
      <c r="N677" s="1016">
        <v>30000</v>
      </c>
      <c r="O677" s="1015">
        <v>739.89</v>
      </c>
      <c r="P677" s="1015">
        <v>-7803300</v>
      </c>
      <c r="Q677" s="1015"/>
      <c r="R677" s="1015"/>
      <c r="S677" s="1016"/>
    </row>
    <row r="678" spans="1:19">
      <c r="A678" s="1012" t="s">
        <v>1539</v>
      </c>
      <c r="B678" s="1012" t="s">
        <v>283</v>
      </c>
      <c r="C678" s="1012" t="s">
        <v>1540</v>
      </c>
      <c r="D678" s="1012" t="s">
        <v>1541</v>
      </c>
      <c r="E678" s="1012" t="s">
        <v>1307</v>
      </c>
      <c r="F678" s="1013">
        <v>41108</v>
      </c>
      <c r="G678" s="1012" t="s">
        <v>283</v>
      </c>
      <c r="H678" s="1015"/>
      <c r="I678" s="1015"/>
      <c r="J678" s="1015"/>
      <c r="K678" s="1012" t="s">
        <v>283</v>
      </c>
      <c r="L678" s="1015"/>
      <c r="M678" s="1015"/>
      <c r="N678" s="1016"/>
      <c r="O678" s="1015"/>
      <c r="P678" s="1015"/>
      <c r="Q678" s="1015"/>
      <c r="R678" s="1015">
        <v>75000</v>
      </c>
      <c r="S678" s="1016">
        <v>223992</v>
      </c>
    </row>
    <row r="679" spans="1:19">
      <c r="A679" s="1012" t="s">
        <v>1542</v>
      </c>
      <c r="B679" s="1012" t="s">
        <v>918</v>
      </c>
      <c r="C679" s="1012" t="s">
        <v>1543</v>
      </c>
      <c r="D679" s="1012" t="s">
        <v>945</v>
      </c>
      <c r="E679" s="1012" t="s">
        <v>946</v>
      </c>
      <c r="F679" s="1013">
        <v>39983</v>
      </c>
      <c r="G679" s="1012" t="s">
        <v>921</v>
      </c>
      <c r="H679" s="1015">
        <v>12000000</v>
      </c>
      <c r="I679" s="1015">
        <v>0</v>
      </c>
      <c r="J679" s="1015">
        <v>15452669.34</v>
      </c>
      <c r="K679" s="1012" t="s">
        <v>897</v>
      </c>
      <c r="L679" s="1015"/>
      <c r="M679" s="1015"/>
      <c r="N679" s="1016"/>
      <c r="O679" s="1015"/>
      <c r="P679" s="1015"/>
      <c r="Q679" s="1015"/>
      <c r="R679" s="1015"/>
      <c r="S679" s="1016"/>
    </row>
    <row r="680" spans="1:19">
      <c r="A680" s="1012" t="s">
        <v>1542</v>
      </c>
      <c r="B680" s="1012" t="s">
        <v>283</v>
      </c>
      <c r="C680" s="1012" t="s">
        <v>1543</v>
      </c>
      <c r="D680" s="1012" t="s">
        <v>945</v>
      </c>
      <c r="E680" s="1012" t="s">
        <v>946</v>
      </c>
      <c r="F680" s="1013">
        <v>41221</v>
      </c>
      <c r="G680" s="1012" t="s">
        <v>283</v>
      </c>
      <c r="H680" s="1015"/>
      <c r="I680" s="1015"/>
      <c r="J680" s="1015"/>
      <c r="K680" s="1012" t="s">
        <v>283</v>
      </c>
      <c r="L680" s="1015">
        <v>96290</v>
      </c>
      <c r="M680" s="1015"/>
      <c r="N680" s="1016">
        <v>100000</v>
      </c>
      <c r="O680" s="1015">
        <v>0.96289999999999998</v>
      </c>
      <c r="P680" s="1015">
        <v>-3710</v>
      </c>
      <c r="Q680" s="1015"/>
      <c r="R680" s="1015"/>
      <c r="S680" s="1016"/>
    </row>
    <row r="681" spans="1:19">
      <c r="A681" s="1012" t="s">
        <v>1542</v>
      </c>
      <c r="B681" s="1012" t="s">
        <v>283</v>
      </c>
      <c r="C681" s="1012" t="s">
        <v>1543</v>
      </c>
      <c r="D681" s="1012" t="s">
        <v>945</v>
      </c>
      <c r="E681" s="1012" t="s">
        <v>946</v>
      </c>
      <c r="F681" s="1013">
        <v>41222</v>
      </c>
      <c r="G681" s="1012" t="s">
        <v>283</v>
      </c>
      <c r="H681" s="1015"/>
      <c r="I681" s="1015"/>
      <c r="J681" s="1015"/>
      <c r="K681" s="1012" t="s">
        <v>283</v>
      </c>
      <c r="L681" s="1015"/>
      <c r="M681" s="1015"/>
      <c r="N681" s="1016"/>
      <c r="O681" s="1015"/>
      <c r="P681" s="1015"/>
      <c r="Q681" s="1015"/>
      <c r="R681" s="1015">
        <v>37387.14</v>
      </c>
      <c r="S681" s="1016">
        <v>38000</v>
      </c>
    </row>
    <row r="682" spans="1:19">
      <c r="A682" s="1012" t="s">
        <v>1542</v>
      </c>
      <c r="B682" s="1012" t="s">
        <v>283</v>
      </c>
      <c r="C682" s="1012" t="s">
        <v>1543</v>
      </c>
      <c r="D682" s="1012" t="s">
        <v>945</v>
      </c>
      <c r="E682" s="1012" t="s">
        <v>946</v>
      </c>
      <c r="F682" s="1013">
        <v>41226</v>
      </c>
      <c r="G682" s="1012" t="s">
        <v>283</v>
      </c>
      <c r="H682" s="1015"/>
      <c r="I682" s="1015"/>
      <c r="J682" s="1015"/>
      <c r="K682" s="1012" t="s">
        <v>283</v>
      </c>
      <c r="L682" s="1015">
        <v>11458510</v>
      </c>
      <c r="M682" s="1015"/>
      <c r="N682" s="1016">
        <v>11900000</v>
      </c>
      <c r="O682" s="1015">
        <v>0.96289999999999998</v>
      </c>
      <c r="P682" s="1015">
        <v>-441490</v>
      </c>
      <c r="Q682" s="1015"/>
      <c r="R682" s="1015">
        <v>552936</v>
      </c>
      <c r="S682" s="1016">
        <v>562000</v>
      </c>
    </row>
    <row r="683" spans="1:19">
      <c r="A683" s="1012" t="s">
        <v>1542</v>
      </c>
      <c r="B683" s="1012" t="s">
        <v>283</v>
      </c>
      <c r="C683" s="1012" t="s">
        <v>1543</v>
      </c>
      <c r="D683" s="1012" t="s">
        <v>945</v>
      </c>
      <c r="E683" s="1012" t="s">
        <v>946</v>
      </c>
      <c r="F683" s="1013">
        <v>41285</v>
      </c>
      <c r="G683" s="1012" t="s">
        <v>283</v>
      </c>
      <c r="H683" s="1015"/>
      <c r="I683" s="1015"/>
      <c r="J683" s="1015"/>
      <c r="K683" s="1012" t="s">
        <v>283</v>
      </c>
      <c r="L683" s="1015"/>
      <c r="M683" s="1015">
        <v>-115548</v>
      </c>
      <c r="N683" s="1016"/>
      <c r="O683" s="1015"/>
      <c r="P683" s="1015"/>
      <c r="Q683" s="1015"/>
      <c r="R683" s="1015"/>
      <c r="S683" s="1016"/>
    </row>
    <row r="684" spans="1:19">
      <c r="A684" s="1012" t="s">
        <v>1544</v>
      </c>
      <c r="B684" s="1012" t="s">
        <v>931</v>
      </c>
      <c r="C684" s="1012" t="s">
        <v>1545</v>
      </c>
      <c r="D684" s="1012" t="s">
        <v>1546</v>
      </c>
      <c r="E684" s="1012" t="s">
        <v>946</v>
      </c>
      <c r="F684" s="1013">
        <v>39892</v>
      </c>
      <c r="G684" s="1012" t="s">
        <v>285</v>
      </c>
      <c r="H684" s="1015">
        <v>700000</v>
      </c>
      <c r="I684" s="1015">
        <v>0</v>
      </c>
      <c r="J684" s="1015">
        <v>830173.67</v>
      </c>
      <c r="K684" s="1012" t="s">
        <v>1194</v>
      </c>
      <c r="L684" s="1015"/>
      <c r="M684" s="1015"/>
      <c r="N684" s="1016"/>
      <c r="O684" s="1015"/>
      <c r="P684" s="1015"/>
      <c r="Q684" s="1015"/>
      <c r="R684" s="1015"/>
      <c r="S684" s="1016"/>
    </row>
    <row r="685" spans="1:19">
      <c r="A685" s="1012" t="s">
        <v>1544</v>
      </c>
      <c r="B685" s="1012" t="s">
        <v>283</v>
      </c>
      <c r="C685" s="1012" t="s">
        <v>1545</v>
      </c>
      <c r="D685" s="1012" t="s">
        <v>1546</v>
      </c>
      <c r="E685" s="1012" t="s">
        <v>946</v>
      </c>
      <c r="F685" s="1013">
        <v>40745</v>
      </c>
      <c r="G685" s="1012" t="s">
        <v>283</v>
      </c>
      <c r="H685" s="1015"/>
      <c r="I685" s="1015"/>
      <c r="J685" s="1015"/>
      <c r="K685" s="1012" t="s">
        <v>283</v>
      </c>
      <c r="L685" s="1015">
        <v>700000</v>
      </c>
      <c r="M685" s="1015"/>
      <c r="N685" s="1016">
        <v>700</v>
      </c>
      <c r="O685" s="1015">
        <v>1000</v>
      </c>
      <c r="P685" s="1015"/>
      <c r="Q685" s="1015"/>
      <c r="R685" s="1015">
        <v>40000</v>
      </c>
      <c r="S685" s="1016">
        <v>4</v>
      </c>
    </row>
    <row r="686" spans="1:19">
      <c r="A686" s="1012" t="s">
        <v>1547</v>
      </c>
      <c r="B686" s="1012" t="s">
        <v>1080</v>
      </c>
      <c r="C686" s="1012" t="s">
        <v>1548</v>
      </c>
      <c r="D686" s="1012" t="s">
        <v>1549</v>
      </c>
      <c r="E686" s="1012" t="s">
        <v>929</v>
      </c>
      <c r="F686" s="1013">
        <v>40176</v>
      </c>
      <c r="G686" s="1012" t="s">
        <v>921</v>
      </c>
      <c r="H686" s="1015">
        <v>3035000</v>
      </c>
      <c r="I686" s="1015">
        <v>0</v>
      </c>
      <c r="J686" s="1015">
        <v>804592.16</v>
      </c>
      <c r="K686" s="1012" t="s">
        <v>897</v>
      </c>
      <c r="L686" s="1015"/>
      <c r="M686" s="1015"/>
      <c r="N686" s="1016"/>
      <c r="O686" s="1015"/>
      <c r="P686" s="1015"/>
      <c r="Q686" s="1015"/>
      <c r="R686" s="1015"/>
      <c r="S686" s="1016"/>
    </row>
    <row r="687" spans="1:19">
      <c r="A687" s="1012" t="s">
        <v>1547</v>
      </c>
      <c r="B687" s="1012" t="s">
        <v>283</v>
      </c>
      <c r="C687" s="1012" t="s">
        <v>1548</v>
      </c>
      <c r="D687" s="1012" t="s">
        <v>1549</v>
      </c>
      <c r="E687" s="1012" t="s">
        <v>929</v>
      </c>
      <c r="F687" s="1013">
        <v>40611</v>
      </c>
      <c r="G687" s="1012" t="s">
        <v>283</v>
      </c>
      <c r="H687" s="1015"/>
      <c r="I687" s="1015"/>
      <c r="J687" s="1015"/>
      <c r="K687" s="1012" t="s">
        <v>283</v>
      </c>
      <c r="L687" s="1015">
        <v>650000</v>
      </c>
      <c r="M687" s="1015"/>
      <c r="N687" s="1016">
        <v>3035000</v>
      </c>
      <c r="O687" s="1015">
        <v>0.214168</v>
      </c>
      <c r="P687" s="1015">
        <v>-2385000</v>
      </c>
      <c r="Q687" s="1015"/>
      <c r="R687" s="1015"/>
      <c r="S687" s="1016"/>
    </row>
    <row r="688" spans="1:19">
      <c r="A688" s="1012" t="s">
        <v>1550</v>
      </c>
      <c r="B688" s="1012" t="s">
        <v>904</v>
      </c>
      <c r="C688" s="1012" t="s">
        <v>1551</v>
      </c>
      <c r="D688" s="1012" t="s">
        <v>1114</v>
      </c>
      <c r="E688" s="1012" t="s">
        <v>166</v>
      </c>
      <c r="F688" s="1013">
        <v>39990</v>
      </c>
      <c r="G688" s="1012" t="s">
        <v>285</v>
      </c>
      <c r="H688" s="1015">
        <v>21042000</v>
      </c>
      <c r="I688" s="1015">
        <v>0</v>
      </c>
      <c r="J688" s="1015">
        <v>19836630.66</v>
      </c>
      <c r="K688" s="1012" t="s">
        <v>897</v>
      </c>
      <c r="L688" s="1015"/>
      <c r="M688" s="1015"/>
      <c r="N688" s="1016"/>
      <c r="O688" s="1015"/>
      <c r="P688" s="1015"/>
      <c r="Q688" s="1015"/>
      <c r="R688" s="1015"/>
      <c r="S688" s="1016"/>
    </row>
    <row r="689" spans="1:19">
      <c r="A689" s="1012" t="s">
        <v>1550</v>
      </c>
      <c r="B689" s="1012" t="s">
        <v>283</v>
      </c>
      <c r="C689" s="1012" t="s">
        <v>1551</v>
      </c>
      <c r="D689" s="1012" t="s">
        <v>1114</v>
      </c>
      <c r="E689" s="1012" t="s">
        <v>166</v>
      </c>
      <c r="F689" s="1013">
        <v>41325</v>
      </c>
      <c r="G689" s="1012" t="s">
        <v>283</v>
      </c>
      <c r="H689" s="1015"/>
      <c r="I689" s="1015"/>
      <c r="J689" s="1015"/>
      <c r="K689" s="1012" t="s">
        <v>283</v>
      </c>
      <c r="L689" s="1015">
        <v>18874674</v>
      </c>
      <c r="M689" s="1015"/>
      <c r="N689" s="1016">
        <v>21042</v>
      </c>
      <c r="O689" s="1015">
        <v>897</v>
      </c>
      <c r="P689" s="1015">
        <v>-2167326</v>
      </c>
      <c r="Q689" s="1015"/>
      <c r="R689" s="1015">
        <v>994613.4</v>
      </c>
      <c r="S689" s="1016">
        <v>1052</v>
      </c>
    </row>
    <row r="690" spans="1:19">
      <c r="A690" s="1012" t="s">
        <v>1550</v>
      </c>
      <c r="B690" s="1012" t="s">
        <v>283</v>
      </c>
      <c r="C690" s="1012" t="s">
        <v>1551</v>
      </c>
      <c r="D690" s="1012" t="s">
        <v>1114</v>
      </c>
      <c r="E690" s="1012" t="s">
        <v>166</v>
      </c>
      <c r="F690" s="1013">
        <v>41359</v>
      </c>
      <c r="G690" s="1012" t="s">
        <v>283</v>
      </c>
      <c r="H690" s="1015"/>
      <c r="I690" s="1015"/>
      <c r="J690" s="1015"/>
      <c r="K690" s="1012" t="s">
        <v>283</v>
      </c>
      <c r="L690" s="1015"/>
      <c r="M690" s="1015">
        <v>-188746.74</v>
      </c>
      <c r="N690" s="1016"/>
      <c r="O690" s="1015"/>
      <c r="P690" s="1015"/>
      <c r="Q690" s="1015"/>
      <c r="R690" s="1015"/>
      <c r="S690" s="1016"/>
    </row>
    <row r="691" spans="1:19">
      <c r="A691" s="1012" t="s">
        <v>1552</v>
      </c>
      <c r="B691" s="1012" t="s">
        <v>931</v>
      </c>
      <c r="C691" s="1012" t="s">
        <v>1553</v>
      </c>
      <c r="D691" s="1012" t="s">
        <v>1366</v>
      </c>
      <c r="E691" s="1012" t="s">
        <v>1307</v>
      </c>
      <c r="F691" s="1013">
        <v>39801</v>
      </c>
      <c r="G691" s="1012" t="s">
        <v>285</v>
      </c>
      <c r="H691" s="1015">
        <v>9294000</v>
      </c>
      <c r="I691" s="1015">
        <v>0</v>
      </c>
      <c r="J691" s="1015">
        <v>11156234.25</v>
      </c>
      <c r="K691" s="1012" t="s">
        <v>1194</v>
      </c>
      <c r="L691" s="1015"/>
      <c r="M691" s="1015"/>
      <c r="N691" s="1016"/>
      <c r="O691" s="1015"/>
      <c r="P691" s="1015"/>
      <c r="Q691" s="1015"/>
      <c r="R691" s="1015"/>
      <c r="S691" s="1016"/>
    </row>
    <row r="692" spans="1:19">
      <c r="A692" s="1012" t="s">
        <v>1552</v>
      </c>
      <c r="B692" s="1012" t="s">
        <v>283</v>
      </c>
      <c r="C692" s="1012" t="s">
        <v>1553</v>
      </c>
      <c r="D692" s="1012" t="s">
        <v>1366</v>
      </c>
      <c r="E692" s="1012" t="s">
        <v>1307</v>
      </c>
      <c r="F692" s="1013">
        <v>40808</v>
      </c>
      <c r="G692" s="1012" t="s">
        <v>283</v>
      </c>
      <c r="H692" s="1015"/>
      <c r="I692" s="1015"/>
      <c r="J692" s="1015"/>
      <c r="K692" s="1012" t="s">
        <v>283</v>
      </c>
      <c r="L692" s="1015">
        <v>9294000</v>
      </c>
      <c r="M692" s="1015"/>
      <c r="N692" s="1016">
        <v>9294</v>
      </c>
      <c r="O692" s="1015">
        <v>1000</v>
      </c>
      <c r="P692" s="1015"/>
      <c r="Q692" s="1015"/>
      <c r="R692" s="1015">
        <v>465000</v>
      </c>
      <c r="S692" s="1016">
        <v>465</v>
      </c>
    </row>
    <row r="693" spans="1:19">
      <c r="A693" s="1012" t="s">
        <v>1554</v>
      </c>
      <c r="B693" s="1012" t="s">
        <v>904</v>
      </c>
      <c r="C693" s="1012" t="s">
        <v>1555</v>
      </c>
      <c r="D693" s="1012" t="s">
        <v>1556</v>
      </c>
      <c r="E693" s="1012" t="s">
        <v>153</v>
      </c>
      <c r="F693" s="1013">
        <v>39801</v>
      </c>
      <c r="G693" s="1012" t="s">
        <v>285</v>
      </c>
      <c r="H693" s="1015">
        <v>7289000</v>
      </c>
      <c r="I693" s="1015">
        <v>0</v>
      </c>
      <c r="J693" s="1015">
        <v>8441836.2599999998</v>
      </c>
      <c r="K693" s="1012" t="s">
        <v>897</v>
      </c>
      <c r="L693" s="1015"/>
      <c r="M693" s="1015"/>
      <c r="N693" s="1016"/>
      <c r="O693" s="1015"/>
      <c r="P693" s="1015"/>
      <c r="Q693" s="1015"/>
      <c r="R693" s="1015"/>
      <c r="S693" s="1016"/>
    </row>
    <row r="694" spans="1:19">
      <c r="A694" s="1012" t="s">
        <v>1554</v>
      </c>
      <c r="B694" s="1012" t="s">
        <v>283</v>
      </c>
      <c r="C694" s="1012" t="s">
        <v>1555</v>
      </c>
      <c r="D694" s="1012" t="s">
        <v>1556</v>
      </c>
      <c r="E694" s="1012" t="s">
        <v>153</v>
      </c>
      <c r="F694" s="1013">
        <v>41241</v>
      </c>
      <c r="G694" s="1012" t="s">
        <v>283</v>
      </c>
      <c r="H694" s="1015"/>
      <c r="I694" s="1015"/>
      <c r="J694" s="1015"/>
      <c r="K694" s="1012" t="s">
        <v>283</v>
      </c>
      <c r="L694" s="1015">
        <v>879424.6</v>
      </c>
      <c r="M694" s="1015"/>
      <c r="N694" s="1016">
        <v>974</v>
      </c>
      <c r="O694" s="1015">
        <v>902.9</v>
      </c>
      <c r="P694" s="1015">
        <v>-94575.4</v>
      </c>
      <c r="Q694" s="1015"/>
      <c r="R694" s="1015"/>
      <c r="S694" s="1016"/>
    </row>
    <row r="695" spans="1:19">
      <c r="A695" s="1012" t="s">
        <v>1554</v>
      </c>
      <c r="B695" s="1012" t="s">
        <v>283</v>
      </c>
      <c r="C695" s="1012" t="s">
        <v>1555</v>
      </c>
      <c r="D695" s="1012" t="s">
        <v>1556</v>
      </c>
      <c r="E695" s="1012" t="s">
        <v>153</v>
      </c>
      <c r="F695" s="1013">
        <v>41243</v>
      </c>
      <c r="G695" s="1012" t="s">
        <v>283</v>
      </c>
      <c r="H695" s="1015"/>
      <c r="I695" s="1015"/>
      <c r="J695" s="1015"/>
      <c r="K695" s="1012" t="s">
        <v>283</v>
      </c>
      <c r="L695" s="1015">
        <v>5701813.5</v>
      </c>
      <c r="M695" s="1015"/>
      <c r="N695" s="1016">
        <v>6315</v>
      </c>
      <c r="O695" s="1015">
        <v>902.9</v>
      </c>
      <c r="P695" s="1015">
        <v>-613186.5</v>
      </c>
      <c r="Q695" s="1015"/>
      <c r="R695" s="1015">
        <v>358558.2</v>
      </c>
      <c r="S695" s="1016">
        <v>364</v>
      </c>
    </row>
    <row r="696" spans="1:19">
      <c r="A696" s="1012" t="s">
        <v>1554</v>
      </c>
      <c r="B696" s="1012" t="s">
        <v>283</v>
      </c>
      <c r="C696" s="1012" t="s">
        <v>1555</v>
      </c>
      <c r="D696" s="1012" t="s">
        <v>1556</v>
      </c>
      <c r="E696" s="1012" t="s">
        <v>153</v>
      </c>
      <c r="F696" s="1013">
        <v>41285</v>
      </c>
      <c r="G696" s="1012" t="s">
        <v>283</v>
      </c>
      <c r="H696" s="1015"/>
      <c r="I696" s="1015"/>
      <c r="J696" s="1015"/>
      <c r="K696" s="1012" t="s">
        <v>283</v>
      </c>
      <c r="L696" s="1015"/>
      <c r="M696" s="1015">
        <v>-65812.38</v>
      </c>
      <c r="N696" s="1016"/>
      <c r="O696" s="1015"/>
      <c r="P696" s="1015"/>
      <c r="Q696" s="1015"/>
      <c r="R696" s="1015"/>
      <c r="S696" s="1016"/>
    </row>
    <row r="697" spans="1:19">
      <c r="A697" s="1012" t="s">
        <v>1557</v>
      </c>
      <c r="B697" s="1012" t="s">
        <v>2932</v>
      </c>
      <c r="C697" s="1012" t="s">
        <v>1558</v>
      </c>
      <c r="D697" s="1012" t="s">
        <v>1559</v>
      </c>
      <c r="E697" s="1012" t="s">
        <v>52</v>
      </c>
      <c r="F697" s="1013">
        <v>39962</v>
      </c>
      <c r="G697" s="1012" t="s">
        <v>921</v>
      </c>
      <c r="H697" s="1015">
        <v>3942000</v>
      </c>
      <c r="I697" s="1015">
        <v>0</v>
      </c>
      <c r="J697" s="1015">
        <v>5404924.3499999996</v>
      </c>
      <c r="K697" s="1012" t="s">
        <v>1194</v>
      </c>
      <c r="L697" s="1015"/>
      <c r="M697" s="1015"/>
      <c r="N697" s="1016"/>
      <c r="O697" s="1015"/>
      <c r="P697" s="1015"/>
      <c r="Q697" s="1015"/>
      <c r="R697" s="1015"/>
      <c r="S697" s="1016"/>
    </row>
    <row r="698" spans="1:19">
      <c r="A698" s="1012" t="s">
        <v>1557</v>
      </c>
      <c r="B698" s="1012" t="s">
        <v>283</v>
      </c>
      <c r="C698" s="1012" t="s">
        <v>1558</v>
      </c>
      <c r="D698" s="1012" t="s">
        <v>1559</v>
      </c>
      <c r="E698" s="1012" t="s">
        <v>52</v>
      </c>
      <c r="F698" s="1013">
        <v>41360</v>
      </c>
      <c r="G698" s="1012" t="s">
        <v>283</v>
      </c>
      <c r="H698" s="1015"/>
      <c r="I698" s="1015"/>
      <c r="J698" s="1015"/>
      <c r="K698" s="1012" t="s">
        <v>283</v>
      </c>
      <c r="L698" s="1015">
        <v>3942000</v>
      </c>
      <c r="M698" s="1015"/>
      <c r="N698" s="1016">
        <v>3942000</v>
      </c>
      <c r="O698" s="1015">
        <v>1</v>
      </c>
      <c r="P698" s="1015"/>
      <c r="Q698" s="1015"/>
      <c r="R698" s="1015">
        <v>197000</v>
      </c>
      <c r="S698" s="1016">
        <v>197000</v>
      </c>
    </row>
    <row r="699" spans="1:19">
      <c r="A699" s="1012" t="s">
        <v>1560</v>
      </c>
      <c r="B699" s="1012" t="s">
        <v>1561</v>
      </c>
      <c r="C699" s="1012" t="s">
        <v>1562</v>
      </c>
      <c r="D699" s="1012" t="s">
        <v>1563</v>
      </c>
      <c r="E699" s="1012" t="s">
        <v>239</v>
      </c>
      <c r="F699" s="1013">
        <v>39794</v>
      </c>
      <c r="G699" s="1012" t="s">
        <v>284</v>
      </c>
      <c r="H699" s="1015">
        <v>7000000</v>
      </c>
      <c r="I699" s="1015">
        <v>0</v>
      </c>
      <c r="J699" s="1015">
        <v>10634864.33</v>
      </c>
      <c r="K699" s="1012" t="s">
        <v>1194</v>
      </c>
      <c r="L699" s="1015"/>
      <c r="M699" s="1015"/>
      <c r="N699" s="1016"/>
      <c r="O699" s="1015"/>
      <c r="P699" s="1015"/>
      <c r="Q699" s="1015"/>
      <c r="R699" s="1015"/>
      <c r="S699" s="1016"/>
    </row>
    <row r="700" spans="1:19">
      <c r="A700" s="1012" t="s">
        <v>1560</v>
      </c>
      <c r="B700" s="1012" t="s">
        <v>283</v>
      </c>
      <c r="C700" s="1012" t="s">
        <v>1562</v>
      </c>
      <c r="D700" s="1012" t="s">
        <v>1563</v>
      </c>
      <c r="E700" s="1012" t="s">
        <v>239</v>
      </c>
      <c r="F700" s="1013">
        <v>41243</v>
      </c>
      <c r="G700" s="1012" t="s">
        <v>283</v>
      </c>
      <c r="H700" s="1015"/>
      <c r="I700" s="1015"/>
      <c r="J700" s="1015"/>
      <c r="K700" s="1012" t="s">
        <v>283</v>
      </c>
      <c r="L700" s="1015">
        <v>7000000</v>
      </c>
      <c r="M700" s="1015"/>
      <c r="N700" s="1016">
        <v>7000</v>
      </c>
      <c r="O700" s="1015">
        <v>1000</v>
      </c>
      <c r="P700" s="1015"/>
      <c r="Q700" s="1015"/>
      <c r="R700" s="1015"/>
      <c r="S700" s="1016"/>
    </row>
    <row r="701" spans="1:19">
      <c r="A701" s="1012" t="s">
        <v>1560</v>
      </c>
      <c r="B701" s="1012" t="s">
        <v>283</v>
      </c>
      <c r="C701" s="1012" t="s">
        <v>1562</v>
      </c>
      <c r="D701" s="1012" t="s">
        <v>1563</v>
      </c>
      <c r="E701" s="1012" t="s">
        <v>239</v>
      </c>
      <c r="F701" s="1013">
        <v>42130</v>
      </c>
      <c r="G701" s="1012" t="s">
        <v>283</v>
      </c>
      <c r="H701" s="1015"/>
      <c r="I701" s="1015"/>
      <c r="J701" s="1015"/>
      <c r="K701" s="1012" t="s">
        <v>283</v>
      </c>
      <c r="L701" s="1015"/>
      <c r="M701" s="1015"/>
      <c r="N701" s="1016"/>
      <c r="O701" s="1015"/>
      <c r="P701" s="1015"/>
      <c r="Q701" s="1015"/>
      <c r="R701" s="1015">
        <v>2246531</v>
      </c>
      <c r="S701" s="1016">
        <v>101320.6</v>
      </c>
    </row>
    <row r="702" spans="1:19">
      <c r="A702" s="1012" t="s">
        <v>1564</v>
      </c>
      <c r="B702" s="1012" t="s">
        <v>970</v>
      </c>
      <c r="C702" s="1012" t="s">
        <v>1565</v>
      </c>
      <c r="D702" s="1012" t="s">
        <v>1566</v>
      </c>
      <c r="E702" s="1012" t="s">
        <v>153</v>
      </c>
      <c r="F702" s="1013">
        <v>40130</v>
      </c>
      <c r="G702" s="1012" t="s">
        <v>285</v>
      </c>
      <c r="H702" s="1015">
        <v>6657000</v>
      </c>
      <c r="I702" s="1015">
        <v>0</v>
      </c>
      <c r="J702" s="1015">
        <v>7220908.8300000001</v>
      </c>
      <c r="K702" s="1012" t="s">
        <v>897</v>
      </c>
      <c r="L702" s="1015"/>
      <c r="M702" s="1015"/>
      <c r="N702" s="1016"/>
      <c r="O702" s="1015"/>
      <c r="P702" s="1015"/>
      <c r="Q702" s="1015"/>
      <c r="R702" s="1015"/>
      <c r="S702" s="1016"/>
    </row>
    <row r="703" spans="1:19">
      <c r="A703" s="1012" t="s">
        <v>1564</v>
      </c>
      <c r="B703" s="1012" t="s">
        <v>283</v>
      </c>
      <c r="C703" s="1012" t="s">
        <v>1565</v>
      </c>
      <c r="D703" s="1012" t="s">
        <v>1566</v>
      </c>
      <c r="E703" s="1012" t="s">
        <v>153</v>
      </c>
      <c r="F703" s="1013">
        <v>41474</v>
      </c>
      <c r="G703" s="1012" t="s">
        <v>283</v>
      </c>
      <c r="H703" s="1015"/>
      <c r="I703" s="1015"/>
      <c r="J703" s="1015"/>
      <c r="K703" s="1012" t="s">
        <v>283</v>
      </c>
      <c r="L703" s="1015">
        <v>439000</v>
      </c>
      <c r="M703" s="1015"/>
      <c r="N703" s="1016">
        <v>439</v>
      </c>
      <c r="O703" s="1015">
        <v>1058.9000000000001</v>
      </c>
      <c r="P703" s="1015"/>
      <c r="Q703" s="1015">
        <v>25857.1</v>
      </c>
      <c r="R703" s="1015"/>
      <c r="S703" s="1016"/>
    </row>
    <row r="704" spans="1:19">
      <c r="A704" s="1012" t="s">
        <v>1564</v>
      </c>
      <c r="B704" s="1012" t="s">
        <v>283</v>
      </c>
      <c r="C704" s="1012" t="s">
        <v>1565</v>
      </c>
      <c r="D704" s="1012" t="s">
        <v>1566</v>
      </c>
      <c r="E704" s="1012" t="s">
        <v>153</v>
      </c>
      <c r="F704" s="1013">
        <v>41477</v>
      </c>
      <c r="G704" s="1012" t="s">
        <v>283</v>
      </c>
      <c r="H704" s="1015"/>
      <c r="I704" s="1015"/>
      <c r="J704" s="1015"/>
      <c r="K704" s="1012" t="s">
        <v>283</v>
      </c>
      <c r="L704" s="1015">
        <v>6218000</v>
      </c>
      <c r="M704" s="1015"/>
      <c r="N704" s="1016">
        <v>6218</v>
      </c>
      <c r="O704" s="1015">
        <v>1058.9000000000001</v>
      </c>
      <c r="P704" s="1015"/>
      <c r="Q704" s="1015">
        <v>366240.2</v>
      </c>
      <c r="R704" s="1015">
        <v>242302.5</v>
      </c>
      <c r="S704" s="1016">
        <v>200</v>
      </c>
    </row>
    <row r="705" spans="1:19">
      <c r="A705" s="1012" t="s">
        <v>1564</v>
      </c>
      <c r="B705" s="1012" t="s">
        <v>283</v>
      </c>
      <c r="C705" s="1012" t="s">
        <v>1565</v>
      </c>
      <c r="D705" s="1012" t="s">
        <v>1566</v>
      </c>
      <c r="E705" s="1012" t="s">
        <v>153</v>
      </c>
      <c r="F705" s="1013">
        <v>41529</v>
      </c>
      <c r="G705" s="1012" t="s">
        <v>283</v>
      </c>
      <c r="H705" s="1015"/>
      <c r="I705" s="1015"/>
      <c r="J705" s="1015"/>
      <c r="K705" s="1012" t="s">
        <v>283</v>
      </c>
      <c r="L705" s="1015"/>
      <c r="M705" s="1015">
        <v>-70490.97</v>
      </c>
      <c r="N705" s="1016"/>
      <c r="O705" s="1015"/>
      <c r="P705" s="1015"/>
      <c r="Q705" s="1015"/>
      <c r="R705" s="1015"/>
      <c r="S705" s="1016"/>
    </row>
    <row r="706" spans="1:19">
      <c r="A706" s="1012" t="s">
        <v>1567</v>
      </c>
      <c r="B706" s="1012" t="s">
        <v>904</v>
      </c>
      <c r="C706" s="1012" t="s">
        <v>1568</v>
      </c>
      <c r="D706" s="1012" t="s">
        <v>1511</v>
      </c>
      <c r="E706" s="1012" t="s">
        <v>946</v>
      </c>
      <c r="F706" s="1013">
        <v>39801</v>
      </c>
      <c r="G706" s="1012" t="s">
        <v>285</v>
      </c>
      <c r="H706" s="1015">
        <v>36282000</v>
      </c>
      <c r="I706" s="1015">
        <v>0</v>
      </c>
      <c r="J706" s="1015">
        <v>40966780.82</v>
      </c>
      <c r="K706" s="1012" t="s">
        <v>897</v>
      </c>
      <c r="L706" s="1015"/>
      <c r="M706" s="1015"/>
      <c r="N706" s="1016"/>
      <c r="O706" s="1015"/>
      <c r="P706" s="1015"/>
      <c r="Q706" s="1015"/>
      <c r="R706" s="1015"/>
      <c r="S706" s="1016"/>
    </row>
    <row r="707" spans="1:19">
      <c r="A707" s="1012" t="s">
        <v>1567</v>
      </c>
      <c r="B707" s="1012" t="s">
        <v>283</v>
      </c>
      <c r="C707" s="1012" t="s">
        <v>1568</v>
      </c>
      <c r="D707" s="1012" t="s">
        <v>1511</v>
      </c>
      <c r="E707" s="1012" t="s">
        <v>946</v>
      </c>
      <c r="F707" s="1013">
        <v>41122</v>
      </c>
      <c r="G707" s="1012" t="s">
        <v>283</v>
      </c>
      <c r="H707" s="1015"/>
      <c r="I707" s="1015"/>
      <c r="J707" s="1015"/>
      <c r="K707" s="1012" t="s">
        <v>283</v>
      </c>
      <c r="L707" s="1015">
        <v>120320.1</v>
      </c>
      <c r="M707" s="1015"/>
      <c r="N707" s="1016">
        <v>135</v>
      </c>
      <c r="O707" s="1015">
        <v>891.26</v>
      </c>
      <c r="P707" s="1015">
        <v>-14679.9</v>
      </c>
      <c r="Q707" s="1015"/>
      <c r="R707" s="1015"/>
      <c r="S707" s="1016"/>
    </row>
    <row r="708" spans="1:19">
      <c r="A708" s="1012" t="s">
        <v>1567</v>
      </c>
      <c r="B708" s="1012" t="s">
        <v>283</v>
      </c>
      <c r="C708" s="1012" t="s">
        <v>1568</v>
      </c>
      <c r="D708" s="1012" t="s">
        <v>1511</v>
      </c>
      <c r="E708" s="1012" t="s">
        <v>946</v>
      </c>
      <c r="F708" s="1013">
        <v>41123</v>
      </c>
      <c r="G708" s="1012" t="s">
        <v>283</v>
      </c>
      <c r="H708" s="1015"/>
      <c r="I708" s="1015"/>
      <c r="J708" s="1015"/>
      <c r="K708" s="1012" t="s">
        <v>283</v>
      </c>
      <c r="L708" s="1015">
        <v>26737.8</v>
      </c>
      <c r="M708" s="1015"/>
      <c r="N708" s="1016">
        <v>30</v>
      </c>
      <c r="O708" s="1015">
        <v>891.26</v>
      </c>
      <c r="P708" s="1015">
        <v>-3262.2</v>
      </c>
      <c r="Q708" s="1015"/>
      <c r="R708" s="1015"/>
      <c r="S708" s="1016"/>
    </row>
    <row r="709" spans="1:19">
      <c r="A709" s="1012" t="s">
        <v>1567</v>
      </c>
      <c r="B709" s="1012" t="s">
        <v>283</v>
      </c>
      <c r="C709" s="1012" t="s">
        <v>1568</v>
      </c>
      <c r="D709" s="1012" t="s">
        <v>1511</v>
      </c>
      <c r="E709" s="1012" t="s">
        <v>946</v>
      </c>
      <c r="F709" s="1013">
        <v>41124</v>
      </c>
      <c r="G709" s="1012" t="s">
        <v>283</v>
      </c>
      <c r="H709" s="1015"/>
      <c r="I709" s="1015"/>
      <c r="J709" s="1015"/>
      <c r="K709" s="1012" t="s">
        <v>283</v>
      </c>
      <c r="L709" s="1015">
        <v>298572.09999999998</v>
      </c>
      <c r="M709" s="1015"/>
      <c r="N709" s="1016">
        <v>335</v>
      </c>
      <c r="O709" s="1015">
        <v>891.26</v>
      </c>
      <c r="P709" s="1015">
        <v>-36427.9</v>
      </c>
      <c r="Q709" s="1015"/>
      <c r="R709" s="1015"/>
      <c r="S709" s="1016"/>
    </row>
    <row r="710" spans="1:19">
      <c r="A710" s="1012" t="s">
        <v>1567</v>
      </c>
      <c r="B710" s="1012" t="s">
        <v>283</v>
      </c>
      <c r="C710" s="1012" t="s">
        <v>1568</v>
      </c>
      <c r="D710" s="1012" t="s">
        <v>1511</v>
      </c>
      <c r="E710" s="1012" t="s">
        <v>946</v>
      </c>
      <c r="F710" s="1013">
        <v>41128</v>
      </c>
      <c r="G710" s="1012" t="s">
        <v>283</v>
      </c>
      <c r="H710" s="1015"/>
      <c r="I710" s="1015"/>
      <c r="J710" s="1015"/>
      <c r="K710" s="1012" t="s">
        <v>283</v>
      </c>
      <c r="L710" s="1015">
        <v>3200514.66</v>
      </c>
      <c r="M710" s="1015"/>
      <c r="N710" s="1016">
        <v>3591</v>
      </c>
      <c r="O710" s="1015">
        <v>891.26</v>
      </c>
      <c r="P710" s="1015">
        <v>-390485.34</v>
      </c>
      <c r="Q710" s="1015"/>
      <c r="R710" s="1015">
        <v>170227.93</v>
      </c>
      <c r="S710" s="1016">
        <v>179</v>
      </c>
    </row>
    <row r="711" spans="1:19">
      <c r="A711" s="1012" t="s">
        <v>1567</v>
      </c>
      <c r="B711" s="1012" t="s">
        <v>283</v>
      </c>
      <c r="C711" s="1012" t="s">
        <v>1568</v>
      </c>
      <c r="D711" s="1012" t="s">
        <v>1511</v>
      </c>
      <c r="E711" s="1012" t="s">
        <v>946</v>
      </c>
      <c r="F711" s="1013">
        <v>41129</v>
      </c>
      <c r="G711" s="1012" t="s">
        <v>283</v>
      </c>
      <c r="H711" s="1015"/>
      <c r="I711" s="1015"/>
      <c r="J711" s="1015"/>
      <c r="K711" s="1012" t="s">
        <v>283</v>
      </c>
      <c r="L711" s="1015">
        <v>2348470.1</v>
      </c>
      <c r="M711" s="1015"/>
      <c r="N711" s="1016">
        <v>2635</v>
      </c>
      <c r="O711" s="1015">
        <v>891.26</v>
      </c>
      <c r="P711" s="1015">
        <v>-286529.90000000002</v>
      </c>
      <c r="Q711" s="1015"/>
      <c r="R711" s="1015">
        <v>167374.94</v>
      </c>
      <c r="S711" s="1016">
        <v>176</v>
      </c>
    </row>
    <row r="712" spans="1:19">
      <c r="A712" s="1012" t="s">
        <v>1567</v>
      </c>
      <c r="B712" s="1012" t="s">
        <v>283</v>
      </c>
      <c r="C712" s="1012" t="s">
        <v>1568</v>
      </c>
      <c r="D712" s="1012" t="s">
        <v>1511</v>
      </c>
      <c r="E712" s="1012" t="s">
        <v>946</v>
      </c>
      <c r="F712" s="1013">
        <v>41130</v>
      </c>
      <c r="G712" s="1012" t="s">
        <v>283</v>
      </c>
      <c r="H712" s="1015"/>
      <c r="I712" s="1015"/>
      <c r="J712" s="1015"/>
      <c r="K712" s="1012" t="s">
        <v>283</v>
      </c>
      <c r="L712" s="1015">
        <v>26056877.359999999</v>
      </c>
      <c r="M712" s="1015"/>
      <c r="N712" s="1016">
        <v>29236</v>
      </c>
      <c r="O712" s="1015">
        <v>891.26</v>
      </c>
      <c r="P712" s="1015">
        <v>-3179122.64</v>
      </c>
      <c r="Q712" s="1015"/>
      <c r="R712" s="1015">
        <v>1210615.3600000001</v>
      </c>
      <c r="S712" s="1016">
        <v>1273</v>
      </c>
    </row>
    <row r="713" spans="1:19">
      <c r="A713" s="1012" t="s">
        <v>1567</v>
      </c>
      <c r="B713" s="1012" t="s">
        <v>283</v>
      </c>
      <c r="C713" s="1012" t="s">
        <v>1568</v>
      </c>
      <c r="D713" s="1012" t="s">
        <v>1511</v>
      </c>
      <c r="E713" s="1012" t="s">
        <v>946</v>
      </c>
      <c r="F713" s="1013">
        <v>41131</v>
      </c>
      <c r="G713" s="1012" t="s">
        <v>283</v>
      </c>
      <c r="H713" s="1015"/>
      <c r="I713" s="1015"/>
      <c r="J713" s="1015"/>
      <c r="K713" s="1012" t="s">
        <v>283</v>
      </c>
      <c r="L713" s="1015">
        <v>285203.20000000001</v>
      </c>
      <c r="M713" s="1015"/>
      <c r="N713" s="1016">
        <v>320</v>
      </c>
      <c r="O713" s="1015">
        <v>891.26</v>
      </c>
      <c r="P713" s="1015">
        <v>-34796.800000000003</v>
      </c>
      <c r="Q713" s="1015"/>
      <c r="R713" s="1015">
        <v>176884.89</v>
      </c>
      <c r="S713" s="1016">
        <v>186</v>
      </c>
    </row>
    <row r="714" spans="1:19">
      <c r="A714" s="1012" t="s">
        <v>1567</v>
      </c>
      <c r="B714" s="1012" t="s">
        <v>283</v>
      </c>
      <c r="C714" s="1012" t="s">
        <v>1568</v>
      </c>
      <c r="D714" s="1012" t="s">
        <v>1511</v>
      </c>
      <c r="E714" s="1012" t="s">
        <v>946</v>
      </c>
      <c r="F714" s="1013">
        <v>41163</v>
      </c>
      <c r="G714" s="1012" t="s">
        <v>283</v>
      </c>
      <c r="H714" s="1015"/>
      <c r="I714" s="1015"/>
      <c r="J714" s="1015"/>
      <c r="K714" s="1012" t="s">
        <v>283</v>
      </c>
      <c r="L714" s="1015"/>
      <c r="M714" s="1015">
        <v>-323366.95</v>
      </c>
      <c r="N714" s="1016"/>
      <c r="O714" s="1015"/>
      <c r="P714" s="1015"/>
      <c r="Q714" s="1015"/>
      <c r="R714" s="1015"/>
      <c r="S714" s="1016"/>
    </row>
    <row r="715" spans="1:19">
      <c r="A715" s="1012" t="s">
        <v>1569</v>
      </c>
      <c r="B715" s="1012"/>
      <c r="C715" s="1012" t="s">
        <v>1570</v>
      </c>
      <c r="D715" s="1012" t="s">
        <v>1300</v>
      </c>
      <c r="E715" s="1012" t="s">
        <v>19</v>
      </c>
      <c r="F715" s="1013">
        <v>39801</v>
      </c>
      <c r="G715" s="1012" t="s">
        <v>284</v>
      </c>
      <c r="H715" s="1015">
        <v>48200000</v>
      </c>
      <c r="I715" s="1015">
        <v>0</v>
      </c>
      <c r="J715" s="1015">
        <v>82715982.469999999</v>
      </c>
      <c r="K715" s="1012" t="s">
        <v>897</v>
      </c>
      <c r="L715" s="1015"/>
      <c r="M715" s="1015"/>
      <c r="N715" s="1016"/>
      <c r="O715" s="1015"/>
      <c r="P715" s="1015"/>
      <c r="Q715" s="1015"/>
      <c r="R715" s="1015"/>
      <c r="S715" s="1016"/>
    </row>
    <row r="716" spans="1:19">
      <c r="A716" s="1012" t="s">
        <v>1569</v>
      </c>
      <c r="B716" s="1012" t="s">
        <v>283</v>
      </c>
      <c r="C716" s="1012" t="s">
        <v>1570</v>
      </c>
      <c r="D716" s="1012" t="s">
        <v>1300</v>
      </c>
      <c r="E716" s="1012" t="s">
        <v>19</v>
      </c>
      <c r="F716" s="1013">
        <v>41093</v>
      </c>
      <c r="G716" s="1012" t="s">
        <v>283</v>
      </c>
      <c r="H716" s="1015"/>
      <c r="I716" s="1015"/>
      <c r="J716" s="1015"/>
      <c r="K716" s="1012" t="s">
        <v>283</v>
      </c>
      <c r="L716" s="1015">
        <v>43408920</v>
      </c>
      <c r="M716" s="1015">
        <v>-651133.80000000005</v>
      </c>
      <c r="N716" s="1016">
        <v>48200</v>
      </c>
      <c r="O716" s="1015">
        <v>900.6</v>
      </c>
      <c r="P716" s="1015">
        <v>-4791080</v>
      </c>
      <c r="Q716" s="1015"/>
      <c r="R716" s="1015"/>
      <c r="S716" s="1016"/>
    </row>
    <row r="717" spans="1:19">
      <c r="A717" s="1012" t="s">
        <v>1569</v>
      </c>
      <c r="B717" s="1012" t="s">
        <v>283</v>
      </c>
      <c r="C717" s="1012" t="s">
        <v>1570</v>
      </c>
      <c r="D717" s="1012" t="s">
        <v>1300</v>
      </c>
      <c r="E717" s="1012" t="s">
        <v>19</v>
      </c>
      <c r="F717" s="1013">
        <v>42152</v>
      </c>
      <c r="G717" s="1012" t="s">
        <v>283</v>
      </c>
      <c r="H717" s="1015"/>
      <c r="I717" s="1015"/>
      <c r="J717" s="1015"/>
      <c r="K717" s="1012" t="s">
        <v>283</v>
      </c>
      <c r="L717" s="1015"/>
      <c r="M717" s="1015"/>
      <c r="N717" s="1016"/>
      <c r="O717" s="1015"/>
      <c r="P717" s="1015"/>
      <c r="Q717" s="1015"/>
      <c r="R717" s="1015">
        <v>31429313.379999999</v>
      </c>
      <c r="S717" s="1016">
        <v>2693746.83</v>
      </c>
    </row>
    <row r="718" spans="1:19">
      <c r="A718" s="1012" t="s">
        <v>1571</v>
      </c>
      <c r="B718" s="1012" t="s">
        <v>858</v>
      </c>
      <c r="C718" s="1012" t="s">
        <v>1572</v>
      </c>
      <c r="D718" s="1012" t="s">
        <v>1573</v>
      </c>
      <c r="E718" s="1012" t="s">
        <v>1229</v>
      </c>
      <c r="F718" s="1013">
        <v>39813</v>
      </c>
      <c r="G718" s="1012" t="s">
        <v>284</v>
      </c>
      <c r="H718" s="1015">
        <v>3408000000</v>
      </c>
      <c r="I718" s="1015">
        <v>0</v>
      </c>
      <c r="J718" s="1015">
        <v>4043972602.6700001</v>
      </c>
      <c r="K718" s="1012" t="s">
        <v>1194</v>
      </c>
      <c r="L718" s="1015"/>
      <c r="M718" s="1015"/>
      <c r="N718" s="1016"/>
      <c r="O718" s="1015"/>
      <c r="P718" s="1015"/>
      <c r="Q718" s="1015"/>
      <c r="R718" s="1015"/>
      <c r="S718" s="1016"/>
    </row>
    <row r="719" spans="1:19">
      <c r="A719" s="1012" t="s">
        <v>1571</v>
      </c>
      <c r="B719" s="1012" t="s">
        <v>283</v>
      </c>
      <c r="C719" s="1012" t="s">
        <v>1572</v>
      </c>
      <c r="D719" s="1012" t="s">
        <v>1573</v>
      </c>
      <c r="E719" s="1012" t="s">
        <v>1229</v>
      </c>
      <c r="F719" s="1013">
        <v>40576</v>
      </c>
      <c r="G719" s="1012" t="s">
        <v>283</v>
      </c>
      <c r="H719" s="1015"/>
      <c r="I719" s="1015"/>
      <c r="J719" s="1015"/>
      <c r="K719" s="1012" t="s">
        <v>283</v>
      </c>
      <c r="L719" s="1015">
        <v>3408000000</v>
      </c>
      <c r="M719" s="1015"/>
      <c r="N719" s="1016">
        <v>136320</v>
      </c>
      <c r="O719" s="1015">
        <v>25000</v>
      </c>
      <c r="P719" s="1015"/>
      <c r="Q719" s="1015"/>
      <c r="R719" s="1015"/>
      <c r="S719" s="1016"/>
    </row>
    <row r="720" spans="1:19">
      <c r="A720" s="1012" t="s">
        <v>1571</v>
      </c>
      <c r="B720" s="1012" t="s">
        <v>283</v>
      </c>
      <c r="C720" s="1012" t="s">
        <v>1572</v>
      </c>
      <c r="D720" s="1012" t="s">
        <v>1573</v>
      </c>
      <c r="E720" s="1012" t="s">
        <v>1229</v>
      </c>
      <c r="F720" s="1013">
        <v>40618</v>
      </c>
      <c r="G720" s="1012" t="s">
        <v>283</v>
      </c>
      <c r="H720" s="1015"/>
      <c r="I720" s="1015"/>
      <c r="J720" s="1015"/>
      <c r="K720" s="1012" t="s">
        <v>283</v>
      </c>
      <c r="L720" s="1015"/>
      <c r="M720" s="1015"/>
      <c r="N720" s="1016"/>
      <c r="O720" s="1015"/>
      <c r="P720" s="1015"/>
      <c r="Q720" s="1015"/>
      <c r="R720" s="1015">
        <v>280025936</v>
      </c>
      <c r="S720" s="1016">
        <v>43617747</v>
      </c>
    </row>
    <row r="721" spans="1:19">
      <c r="A721" s="1012" t="s">
        <v>1574</v>
      </c>
      <c r="B721" s="1012" t="s">
        <v>858</v>
      </c>
      <c r="C721" s="1012" t="s">
        <v>1575</v>
      </c>
      <c r="D721" s="1012" t="s">
        <v>1576</v>
      </c>
      <c r="E721" s="1012" t="s">
        <v>56</v>
      </c>
      <c r="F721" s="1013">
        <v>39805</v>
      </c>
      <c r="G721" s="1012" t="s">
        <v>284</v>
      </c>
      <c r="H721" s="1015">
        <v>37515000</v>
      </c>
      <c r="I721" s="1015">
        <v>0</v>
      </c>
      <c r="J721" s="1015">
        <v>43787611.609999999</v>
      </c>
      <c r="K721" s="1012" t="s">
        <v>1194</v>
      </c>
      <c r="L721" s="1015"/>
      <c r="M721" s="1015"/>
      <c r="N721" s="1016"/>
      <c r="O721" s="1015"/>
      <c r="P721" s="1015"/>
      <c r="Q721" s="1015"/>
      <c r="R721" s="1015"/>
      <c r="S721" s="1016"/>
    </row>
    <row r="722" spans="1:19">
      <c r="A722" s="1012" t="s">
        <v>1574</v>
      </c>
      <c r="B722" s="1012" t="s">
        <v>283</v>
      </c>
      <c r="C722" s="1012" t="s">
        <v>1575</v>
      </c>
      <c r="D722" s="1012" t="s">
        <v>1576</v>
      </c>
      <c r="E722" s="1012" t="s">
        <v>56</v>
      </c>
      <c r="F722" s="1013">
        <v>40597</v>
      </c>
      <c r="G722" s="1012" t="s">
        <v>283</v>
      </c>
      <c r="H722" s="1015"/>
      <c r="I722" s="1015"/>
      <c r="J722" s="1015"/>
      <c r="K722" s="1012" t="s">
        <v>283</v>
      </c>
      <c r="L722" s="1015">
        <v>12505000</v>
      </c>
      <c r="M722" s="1015"/>
      <c r="N722" s="1016">
        <v>2501</v>
      </c>
      <c r="O722" s="1015">
        <v>5000</v>
      </c>
      <c r="P722" s="1015"/>
      <c r="Q722" s="1015"/>
      <c r="R722" s="1015"/>
      <c r="S722" s="1016"/>
    </row>
    <row r="723" spans="1:19">
      <c r="A723" s="1012" t="s">
        <v>1574</v>
      </c>
      <c r="B723" s="1012" t="s">
        <v>283</v>
      </c>
      <c r="C723" s="1012" t="s">
        <v>1575</v>
      </c>
      <c r="D723" s="1012" t="s">
        <v>1576</v>
      </c>
      <c r="E723" s="1012" t="s">
        <v>56</v>
      </c>
      <c r="F723" s="1013">
        <v>40632</v>
      </c>
      <c r="G723" s="1012" t="s">
        <v>283</v>
      </c>
      <c r="H723" s="1015"/>
      <c r="I723" s="1015"/>
      <c r="J723" s="1015"/>
      <c r="K723" s="1012" t="s">
        <v>283</v>
      </c>
      <c r="L723" s="1015">
        <v>25010000</v>
      </c>
      <c r="M723" s="1015"/>
      <c r="N723" s="1016">
        <v>5002</v>
      </c>
      <c r="O723" s="1015">
        <v>5000</v>
      </c>
      <c r="P723" s="1015"/>
      <c r="Q723" s="1015"/>
      <c r="R723" s="1015"/>
      <c r="S723" s="1016"/>
    </row>
    <row r="724" spans="1:19">
      <c r="A724" s="1012" t="s">
        <v>1574</v>
      </c>
      <c r="B724" s="1012" t="s">
        <v>283</v>
      </c>
      <c r="C724" s="1012" t="s">
        <v>1575</v>
      </c>
      <c r="D724" s="1012" t="s">
        <v>1576</v>
      </c>
      <c r="E724" s="1012" t="s">
        <v>56</v>
      </c>
      <c r="F724" s="1013">
        <v>40674</v>
      </c>
      <c r="G724" s="1012" t="s">
        <v>283</v>
      </c>
      <c r="H724" s="1015"/>
      <c r="I724" s="1015"/>
      <c r="J724" s="1015"/>
      <c r="K724" s="1012" t="s">
        <v>283</v>
      </c>
      <c r="L724" s="1015"/>
      <c r="M724" s="1015"/>
      <c r="N724" s="1016"/>
      <c r="O724" s="1015"/>
      <c r="P724" s="1015"/>
      <c r="Q724" s="1015"/>
      <c r="R724" s="1015">
        <v>2079962.5</v>
      </c>
      <c r="S724" s="1016">
        <v>378175</v>
      </c>
    </row>
    <row r="725" spans="1:19">
      <c r="A725" s="1012" t="s">
        <v>1577</v>
      </c>
      <c r="B725" s="1012" t="s">
        <v>931</v>
      </c>
      <c r="C725" s="1012" t="s">
        <v>1578</v>
      </c>
      <c r="D725" s="1012" t="s">
        <v>1579</v>
      </c>
      <c r="E725" s="1012" t="s">
        <v>130</v>
      </c>
      <c r="F725" s="1013">
        <v>39857</v>
      </c>
      <c r="G725" s="1012" t="s">
        <v>285</v>
      </c>
      <c r="H725" s="1015">
        <v>5000000</v>
      </c>
      <c r="I725" s="1015">
        <v>0</v>
      </c>
      <c r="J725" s="1015">
        <v>5914597.3300000001</v>
      </c>
      <c r="K725" s="1012" t="s">
        <v>1194</v>
      </c>
      <c r="L725" s="1015"/>
      <c r="M725" s="1015"/>
      <c r="N725" s="1016"/>
      <c r="O725" s="1015"/>
      <c r="P725" s="1015"/>
      <c r="Q725" s="1015"/>
      <c r="R725" s="1015"/>
      <c r="S725" s="1016"/>
    </row>
    <row r="726" spans="1:19">
      <c r="A726" s="1012" t="s">
        <v>1577</v>
      </c>
      <c r="B726" s="1012" t="s">
        <v>283</v>
      </c>
      <c r="C726" s="1012" t="s">
        <v>1578</v>
      </c>
      <c r="D726" s="1012" t="s">
        <v>1579</v>
      </c>
      <c r="E726" s="1012" t="s">
        <v>130</v>
      </c>
      <c r="F726" s="1013">
        <v>40745</v>
      </c>
      <c r="G726" s="1012" t="s">
        <v>283</v>
      </c>
      <c r="H726" s="1015"/>
      <c r="I726" s="1015"/>
      <c r="J726" s="1015"/>
      <c r="K726" s="1012" t="s">
        <v>283</v>
      </c>
      <c r="L726" s="1015">
        <v>5000000</v>
      </c>
      <c r="M726" s="1015"/>
      <c r="N726" s="1016">
        <v>5000</v>
      </c>
      <c r="O726" s="1015">
        <v>1000</v>
      </c>
      <c r="P726" s="1015"/>
      <c r="Q726" s="1015"/>
      <c r="R726" s="1015">
        <v>250000</v>
      </c>
      <c r="S726" s="1016">
        <v>250</v>
      </c>
    </row>
    <row r="727" spans="1:19">
      <c r="A727" s="1012" t="s">
        <v>1580</v>
      </c>
      <c r="B727" s="1012" t="s">
        <v>1581</v>
      </c>
      <c r="C727" s="1012" t="s">
        <v>1582</v>
      </c>
      <c r="D727" s="1012" t="s">
        <v>1583</v>
      </c>
      <c r="E727" s="1012" t="s">
        <v>109</v>
      </c>
      <c r="F727" s="1013">
        <v>40025</v>
      </c>
      <c r="G727" s="1012" t="s">
        <v>921</v>
      </c>
      <c r="H727" s="1015">
        <v>3742000</v>
      </c>
      <c r="I727" s="1015">
        <v>0</v>
      </c>
      <c r="J727" s="1015">
        <v>4487322.46</v>
      </c>
      <c r="K727" s="1012" t="s">
        <v>1194</v>
      </c>
      <c r="L727" s="1015"/>
      <c r="M727" s="1015"/>
      <c r="N727" s="1016"/>
      <c r="O727" s="1015"/>
      <c r="P727" s="1015"/>
      <c r="Q727" s="1015"/>
      <c r="R727" s="1015"/>
      <c r="S727" s="1016"/>
    </row>
    <row r="728" spans="1:19">
      <c r="A728" s="1012" t="s">
        <v>1580</v>
      </c>
      <c r="B728" s="1012" t="s">
        <v>283</v>
      </c>
      <c r="C728" s="1012" t="s">
        <v>1582</v>
      </c>
      <c r="D728" s="1012" t="s">
        <v>1583</v>
      </c>
      <c r="E728" s="1012" t="s">
        <v>109</v>
      </c>
      <c r="F728" s="1013">
        <v>40787</v>
      </c>
      <c r="G728" s="1012" t="s">
        <v>283</v>
      </c>
      <c r="H728" s="1015"/>
      <c r="I728" s="1015"/>
      <c r="J728" s="1015"/>
      <c r="K728" s="1012" t="s">
        <v>283</v>
      </c>
      <c r="L728" s="1015">
        <v>3742000</v>
      </c>
      <c r="M728" s="1015"/>
      <c r="N728" s="1016">
        <v>3742000</v>
      </c>
      <c r="O728" s="1015">
        <v>1</v>
      </c>
      <c r="P728" s="1015"/>
      <c r="Q728" s="1015"/>
      <c r="R728" s="1015">
        <v>112000</v>
      </c>
      <c r="S728" s="1016">
        <v>112000</v>
      </c>
    </row>
    <row r="729" spans="1:19">
      <c r="A729" s="1012" t="s">
        <v>1584</v>
      </c>
      <c r="B729" s="1012" t="s">
        <v>904</v>
      </c>
      <c r="C729" s="1012" t="s">
        <v>1585</v>
      </c>
      <c r="D729" s="1012" t="s">
        <v>1586</v>
      </c>
      <c r="E729" s="1012" t="s">
        <v>109</v>
      </c>
      <c r="F729" s="1013">
        <v>39955</v>
      </c>
      <c r="G729" s="1012" t="s">
        <v>285</v>
      </c>
      <c r="H729" s="1015">
        <v>1177000</v>
      </c>
      <c r="I729" s="1015">
        <v>0</v>
      </c>
      <c r="J729" s="1015">
        <v>1289436.3700000001</v>
      </c>
      <c r="K729" s="1012" t="s">
        <v>897</v>
      </c>
      <c r="L729" s="1015"/>
      <c r="M729" s="1015"/>
      <c r="N729" s="1016"/>
      <c r="O729" s="1015"/>
      <c r="P729" s="1015"/>
      <c r="Q729" s="1015"/>
      <c r="R729" s="1015"/>
      <c r="S729" s="1016"/>
    </row>
    <row r="730" spans="1:19">
      <c r="A730" s="1012" t="s">
        <v>1584</v>
      </c>
      <c r="B730" s="1012" t="s">
        <v>283</v>
      </c>
      <c r="C730" s="1012" t="s">
        <v>1585</v>
      </c>
      <c r="D730" s="1012" t="s">
        <v>1586</v>
      </c>
      <c r="E730" s="1012" t="s">
        <v>109</v>
      </c>
      <c r="F730" s="1013">
        <v>41253</v>
      </c>
      <c r="G730" s="1012" t="s">
        <v>283</v>
      </c>
      <c r="H730" s="1015"/>
      <c r="I730" s="1015"/>
      <c r="J730" s="1015"/>
      <c r="K730" s="1012" t="s">
        <v>283</v>
      </c>
      <c r="L730" s="1015">
        <v>690723.49</v>
      </c>
      <c r="M730" s="1015"/>
      <c r="N730" s="1016">
        <v>769</v>
      </c>
      <c r="O730" s="1015">
        <v>898.21</v>
      </c>
      <c r="P730" s="1015">
        <v>-78276.509999999995</v>
      </c>
      <c r="Q730" s="1015"/>
      <c r="R730" s="1015">
        <v>2979.49</v>
      </c>
      <c r="S730" s="1016">
        <v>6</v>
      </c>
    </row>
    <row r="731" spans="1:19">
      <c r="A731" s="1012" t="s">
        <v>1584</v>
      </c>
      <c r="B731" s="1012" t="s">
        <v>283</v>
      </c>
      <c r="C731" s="1012" t="s">
        <v>1585</v>
      </c>
      <c r="D731" s="1012" t="s">
        <v>1586</v>
      </c>
      <c r="E731" s="1012" t="s">
        <v>109</v>
      </c>
      <c r="F731" s="1013">
        <v>41254</v>
      </c>
      <c r="G731" s="1012" t="s">
        <v>283</v>
      </c>
      <c r="H731" s="1015"/>
      <c r="I731" s="1015"/>
      <c r="J731" s="1015"/>
      <c r="K731" s="1012" t="s">
        <v>283</v>
      </c>
      <c r="L731" s="1015">
        <v>366469.68</v>
      </c>
      <c r="M731" s="1015"/>
      <c r="N731" s="1016">
        <v>408</v>
      </c>
      <c r="O731" s="1015">
        <v>898.21</v>
      </c>
      <c r="P731" s="1015">
        <v>-41530.32</v>
      </c>
      <c r="Q731" s="1015"/>
      <c r="R731" s="1015">
        <v>26318.799999999999</v>
      </c>
      <c r="S731" s="1016">
        <v>53</v>
      </c>
    </row>
    <row r="732" spans="1:19">
      <c r="A732" s="1012" t="s">
        <v>1584</v>
      </c>
      <c r="B732" s="1012" t="s">
        <v>283</v>
      </c>
      <c r="C732" s="1012" t="s">
        <v>1585</v>
      </c>
      <c r="D732" s="1012" t="s">
        <v>1586</v>
      </c>
      <c r="E732" s="1012" t="s">
        <v>109</v>
      </c>
      <c r="F732" s="1013">
        <v>41285</v>
      </c>
      <c r="G732" s="1012" t="s">
        <v>283</v>
      </c>
      <c r="H732" s="1015"/>
      <c r="I732" s="1015"/>
      <c r="J732" s="1015"/>
      <c r="K732" s="1012" t="s">
        <v>283</v>
      </c>
      <c r="L732" s="1015"/>
      <c r="M732" s="1015">
        <v>-10571.93</v>
      </c>
      <c r="N732" s="1016"/>
      <c r="O732" s="1015"/>
      <c r="P732" s="1015"/>
      <c r="Q732" s="1015"/>
      <c r="R732" s="1015"/>
      <c r="S732" s="1016"/>
    </row>
    <row r="733" spans="1:19">
      <c r="A733" s="1012" t="s">
        <v>1584</v>
      </c>
      <c r="B733" s="1012" t="s">
        <v>283</v>
      </c>
      <c r="C733" s="1012" t="s">
        <v>1585</v>
      </c>
      <c r="D733" s="1012" t="s">
        <v>1586</v>
      </c>
      <c r="E733" s="1012" t="s">
        <v>109</v>
      </c>
      <c r="F733" s="1013">
        <v>41359</v>
      </c>
      <c r="G733" s="1012" t="s">
        <v>283</v>
      </c>
      <c r="H733" s="1015"/>
      <c r="I733" s="1015"/>
      <c r="J733" s="1015"/>
      <c r="K733" s="1012" t="s">
        <v>283</v>
      </c>
      <c r="L733" s="1015"/>
      <c r="M733" s="1015">
        <v>-14428.07</v>
      </c>
      <c r="N733" s="1016"/>
      <c r="O733" s="1015"/>
      <c r="P733" s="1015"/>
      <c r="Q733" s="1015"/>
      <c r="R733" s="1015"/>
      <c r="S733" s="1016"/>
    </row>
    <row r="734" spans="1:19">
      <c r="A734" s="1012" t="s">
        <v>1587</v>
      </c>
      <c r="B734" s="1012" t="s">
        <v>904</v>
      </c>
      <c r="C734" s="1012" t="s">
        <v>1588</v>
      </c>
      <c r="D734" s="1012" t="s">
        <v>1589</v>
      </c>
      <c r="E734" s="1012" t="s">
        <v>60</v>
      </c>
      <c r="F734" s="1013">
        <v>39990</v>
      </c>
      <c r="G734" s="1012" t="s">
        <v>285</v>
      </c>
      <c r="H734" s="1015">
        <v>3422000</v>
      </c>
      <c r="I734" s="1015">
        <v>0</v>
      </c>
      <c r="J734" s="1015">
        <v>3003674.75</v>
      </c>
      <c r="K734" s="1012" t="s">
        <v>897</v>
      </c>
      <c r="L734" s="1015"/>
      <c r="M734" s="1015"/>
      <c r="N734" s="1016"/>
      <c r="O734" s="1015"/>
      <c r="P734" s="1015"/>
      <c r="Q734" s="1015"/>
      <c r="R734" s="1015"/>
      <c r="S734" s="1016"/>
    </row>
    <row r="735" spans="1:19">
      <c r="A735" s="1012" t="s">
        <v>1587</v>
      </c>
      <c r="B735" s="1012" t="s">
        <v>283</v>
      </c>
      <c r="C735" s="1012" t="s">
        <v>1588</v>
      </c>
      <c r="D735" s="1012" t="s">
        <v>1589</v>
      </c>
      <c r="E735" s="1012" t="s">
        <v>60</v>
      </c>
      <c r="F735" s="1013">
        <v>41263</v>
      </c>
      <c r="G735" s="1012" t="s">
        <v>283</v>
      </c>
      <c r="H735" s="1015"/>
      <c r="I735" s="1015"/>
      <c r="J735" s="1015"/>
      <c r="K735" s="1012" t="s">
        <v>283</v>
      </c>
      <c r="L735" s="1015">
        <v>2395742.2000000002</v>
      </c>
      <c r="M735" s="1015"/>
      <c r="N735" s="1016">
        <v>3422</v>
      </c>
      <c r="O735" s="1015">
        <v>700.1</v>
      </c>
      <c r="P735" s="1015">
        <v>-1026257.8</v>
      </c>
      <c r="Q735" s="1015"/>
      <c r="R735" s="1015">
        <v>94701.71</v>
      </c>
      <c r="S735" s="1016">
        <v>171</v>
      </c>
    </row>
    <row r="736" spans="1:19">
      <c r="A736" s="1012" t="s">
        <v>1587</v>
      </c>
      <c r="B736" s="1012" t="s">
        <v>283</v>
      </c>
      <c r="C736" s="1012" t="s">
        <v>1588</v>
      </c>
      <c r="D736" s="1012" t="s">
        <v>1589</v>
      </c>
      <c r="E736" s="1012" t="s">
        <v>60</v>
      </c>
      <c r="F736" s="1013">
        <v>41285</v>
      </c>
      <c r="G736" s="1012" t="s">
        <v>283</v>
      </c>
      <c r="H736" s="1015"/>
      <c r="I736" s="1015"/>
      <c r="J736" s="1015"/>
      <c r="K736" s="1012" t="s">
        <v>283</v>
      </c>
      <c r="L736" s="1015"/>
      <c r="M736" s="1015">
        <v>-23957.42</v>
      </c>
      <c r="N736" s="1016"/>
      <c r="O736" s="1015"/>
      <c r="P736" s="1015"/>
      <c r="Q736" s="1015"/>
      <c r="R736" s="1015"/>
      <c r="S736" s="1016"/>
    </row>
    <row r="737" spans="1:19">
      <c r="A737" s="1012" t="s">
        <v>1587</v>
      </c>
      <c r="B737" s="1012" t="s">
        <v>283</v>
      </c>
      <c r="C737" s="1012" t="s">
        <v>1588</v>
      </c>
      <c r="D737" s="1012" t="s">
        <v>1589</v>
      </c>
      <c r="E737" s="1012" t="s">
        <v>60</v>
      </c>
      <c r="F737" s="1013">
        <v>41359</v>
      </c>
      <c r="G737" s="1012" t="s">
        <v>283</v>
      </c>
      <c r="H737" s="1015"/>
      <c r="I737" s="1015"/>
      <c r="J737" s="1015"/>
      <c r="K737" s="1012" t="s">
        <v>283</v>
      </c>
      <c r="L737" s="1015"/>
      <c r="M737" s="1015">
        <v>-1042.58</v>
      </c>
      <c r="N737" s="1016"/>
      <c r="O737" s="1015"/>
      <c r="P737" s="1015"/>
      <c r="Q737" s="1015"/>
      <c r="R737" s="1015"/>
      <c r="S737" s="1016"/>
    </row>
    <row r="738" spans="1:19">
      <c r="A738" s="1012" t="s">
        <v>1590</v>
      </c>
      <c r="B738" s="1012" t="s">
        <v>1591</v>
      </c>
      <c r="C738" s="1012" t="s">
        <v>1592</v>
      </c>
      <c r="D738" s="1012" t="s">
        <v>1593</v>
      </c>
      <c r="E738" s="1012" t="s">
        <v>89</v>
      </c>
      <c r="F738" s="1013">
        <v>40018</v>
      </c>
      <c r="G738" s="1012" t="s">
        <v>921</v>
      </c>
      <c r="H738" s="1015">
        <v>50000000</v>
      </c>
      <c r="I738" s="1015">
        <v>0</v>
      </c>
      <c r="J738" s="1015">
        <v>65558530.560000002</v>
      </c>
      <c r="K738" s="1012" t="s">
        <v>1194</v>
      </c>
      <c r="L738" s="1015"/>
      <c r="M738" s="1015"/>
      <c r="N738" s="1016"/>
      <c r="O738" s="1015"/>
      <c r="P738" s="1015"/>
      <c r="Q738" s="1015"/>
      <c r="R738" s="1015"/>
      <c r="S738" s="1016"/>
    </row>
    <row r="739" spans="1:19">
      <c r="A739" s="1012" t="s">
        <v>1590</v>
      </c>
      <c r="B739" s="1012" t="s">
        <v>283</v>
      </c>
      <c r="C739" s="1012" t="s">
        <v>1592</v>
      </c>
      <c r="D739" s="1012" t="s">
        <v>1593</v>
      </c>
      <c r="E739" s="1012" t="s">
        <v>89</v>
      </c>
      <c r="F739" s="1013">
        <v>40898</v>
      </c>
      <c r="G739" s="1012" t="s">
        <v>283</v>
      </c>
      <c r="H739" s="1015"/>
      <c r="I739" s="1015"/>
      <c r="J739" s="1015"/>
      <c r="K739" s="1012" t="s">
        <v>283</v>
      </c>
      <c r="L739" s="1015">
        <v>15000000</v>
      </c>
      <c r="M739" s="1015"/>
      <c r="N739" s="1016">
        <v>15000000</v>
      </c>
      <c r="O739" s="1015">
        <v>1</v>
      </c>
      <c r="P739" s="1015"/>
      <c r="Q739" s="1015"/>
      <c r="R739" s="1015"/>
      <c r="S739" s="1016"/>
    </row>
    <row r="740" spans="1:19">
      <c r="A740" s="1012" t="s">
        <v>1590</v>
      </c>
      <c r="B740" s="1012" t="s">
        <v>283</v>
      </c>
      <c r="C740" s="1012" t="s">
        <v>1592</v>
      </c>
      <c r="D740" s="1012" t="s">
        <v>1593</v>
      </c>
      <c r="E740" s="1012" t="s">
        <v>89</v>
      </c>
      <c r="F740" s="1013">
        <v>41254</v>
      </c>
      <c r="G740" s="1012" t="s">
        <v>283</v>
      </c>
      <c r="H740" s="1015"/>
      <c r="I740" s="1015"/>
      <c r="J740" s="1015"/>
      <c r="K740" s="1012" t="s">
        <v>283</v>
      </c>
      <c r="L740" s="1015">
        <v>35000000</v>
      </c>
      <c r="M740" s="1015"/>
      <c r="N740" s="1016">
        <v>35000000</v>
      </c>
      <c r="O740" s="1015">
        <v>1</v>
      </c>
      <c r="P740" s="1015"/>
      <c r="Q740" s="1015"/>
      <c r="R740" s="1015">
        <v>2500000</v>
      </c>
      <c r="S740" s="1016">
        <v>2500000</v>
      </c>
    </row>
    <row r="741" spans="1:19">
      <c r="A741" s="1012" t="s">
        <v>53</v>
      </c>
      <c r="B741" s="1012" t="s">
        <v>1192</v>
      </c>
      <c r="C741" s="1012" t="s">
        <v>1594</v>
      </c>
      <c r="D741" s="1012" t="s">
        <v>1595</v>
      </c>
      <c r="E741" s="1012" t="s">
        <v>56</v>
      </c>
      <c r="F741" s="1013">
        <v>39885</v>
      </c>
      <c r="G741" s="1012" t="s">
        <v>7</v>
      </c>
      <c r="H741" s="1015">
        <v>17000000</v>
      </c>
      <c r="I741" s="1015">
        <v>0</v>
      </c>
      <c r="J741" s="1015">
        <v>18204166.780000001</v>
      </c>
      <c r="K741" s="1012" t="s">
        <v>1194</v>
      </c>
      <c r="L741" s="1015"/>
      <c r="M741" s="1015"/>
      <c r="N741" s="1016"/>
      <c r="O741" s="1015"/>
      <c r="P741" s="1015"/>
      <c r="Q741" s="1015"/>
      <c r="R741" s="1015"/>
      <c r="S741" s="1016"/>
    </row>
    <row r="742" spans="1:19">
      <c r="A742" s="1012" t="s">
        <v>53</v>
      </c>
      <c r="B742" s="1012" t="s">
        <v>283</v>
      </c>
      <c r="C742" s="1012" t="s">
        <v>1594</v>
      </c>
      <c r="D742" s="1012" t="s">
        <v>1595</v>
      </c>
      <c r="E742" s="1012" t="s">
        <v>56</v>
      </c>
      <c r="F742" s="1013">
        <v>40403</v>
      </c>
      <c r="G742" s="1012" t="s">
        <v>283</v>
      </c>
      <c r="H742" s="1015"/>
      <c r="I742" s="1015"/>
      <c r="J742" s="1015"/>
      <c r="K742" s="1012" t="s">
        <v>283</v>
      </c>
      <c r="L742" s="1015">
        <v>17000000</v>
      </c>
      <c r="M742" s="1015"/>
      <c r="N742" s="1016">
        <v>17000</v>
      </c>
      <c r="O742" s="1015">
        <v>1000</v>
      </c>
      <c r="P742" s="1015"/>
      <c r="Q742" s="1015"/>
      <c r="R742" s="1015"/>
      <c r="S742" s="1016"/>
    </row>
    <row r="743" spans="1:19">
      <c r="A743" s="1012" t="s">
        <v>1596</v>
      </c>
      <c r="B743" s="1012" t="s">
        <v>951</v>
      </c>
      <c r="C743" s="1012" t="s">
        <v>1597</v>
      </c>
      <c r="D743" s="1012" t="s">
        <v>1598</v>
      </c>
      <c r="E743" s="1012" t="s">
        <v>105</v>
      </c>
      <c r="F743" s="1013">
        <v>39822</v>
      </c>
      <c r="G743" s="1012" t="s">
        <v>284</v>
      </c>
      <c r="H743" s="1015">
        <v>65000000</v>
      </c>
      <c r="I743" s="1015">
        <v>0</v>
      </c>
      <c r="J743" s="1015">
        <v>74518906.439999998</v>
      </c>
      <c r="K743" s="1012" t="s">
        <v>1194</v>
      </c>
      <c r="L743" s="1015"/>
      <c r="M743" s="1015"/>
      <c r="N743" s="1016"/>
      <c r="O743" s="1015"/>
      <c r="P743" s="1015"/>
      <c r="Q743" s="1015"/>
      <c r="R743" s="1015"/>
      <c r="S743" s="1016"/>
    </row>
    <row r="744" spans="1:19">
      <c r="A744" s="1012" t="s">
        <v>1596</v>
      </c>
      <c r="B744" s="1012" t="s">
        <v>283</v>
      </c>
      <c r="C744" s="1012" t="s">
        <v>1597</v>
      </c>
      <c r="D744" s="1012" t="s">
        <v>1598</v>
      </c>
      <c r="E744" s="1012" t="s">
        <v>105</v>
      </c>
      <c r="F744" s="1013">
        <v>40787</v>
      </c>
      <c r="G744" s="1012" t="s">
        <v>283</v>
      </c>
      <c r="H744" s="1015"/>
      <c r="I744" s="1015"/>
      <c r="J744" s="1015"/>
      <c r="K744" s="1012" t="s">
        <v>283</v>
      </c>
      <c r="L744" s="1015">
        <v>65000000</v>
      </c>
      <c r="M744" s="1015"/>
      <c r="N744" s="1016">
        <v>65000</v>
      </c>
      <c r="O744" s="1015">
        <v>1000</v>
      </c>
      <c r="P744" s="1015"/>
      <c r="Q744" s="1015"/>
      <c r="R744" s="1015"/>
      <c r="S744" s="1016"/>
    </row>
    <row r="745" spans="1:19">
      <c r="A745" s="1012" t="s">
        <v>1596</v>
      </c>
      <c r="B745" s="1012" t="s">
        <v>283</v>
      </c>
      <c r="C745" s="1012" t="s">
        <v>1597</v>
      </c>
      <c r="D745" s="1012" t="s">
        <v>1598</v>
      </c>
      <c r="E745" s="1012" t="s">
        <v>105</v>
      </c>
      <c r="F745" s="1013">
        <v>40870</v>
      </c>
      <c r="G745" s="1012" t="s">
        <v>283</v>
      </c>
      <c r="H745" s="1015"/>
      <c r="I745" s="1015"/>
      <c r="J745" s="1015"/>
      <c r="K745" s="1012" t="s">
        <v>283</v>
      </c>
      <c r="L745" s="1015"/>
      <c r="M745" s="1015"/>
      <c r="N745" s="1016"/>
      <c r="O745" s="1015"/>
      <c r="P745" s="1015"/>
      <c r="Q745" s="1015"/>
      <c r="R745" s="1015">
        <v>924462</v>
      </c>
      <c r="S745" s="1016">
        <v>616308</v>
      </c>
    </row>
    <row r="746" spans="1:19">
      <c r="A746" s="1012" t="s">
        <v>1599</v>
      </c>
      <c r="B746" s="1012" t="s">
        <v>3027</v>
      </c>
      <c r="C746" s="1012" t="s">
        <v>1600</v>
      </c>
      <c r="D746" s="1012" t="s">
        <v>1601</v>
      </c>
      <c r="E746" s="1012" t="s">
        <v>1602</v>
      </c>
      <c r="F746" s="1013">
        <v>39829</v>
      </c>
      <c r="G746" s="1012" t="s">
        <v>284</v>
      </c>
      <c r="H746" s="1015">
        <v>400000000</v>
      </c>
      <c r="I746" s="1015">
        <v>0</v>
      </c>
      <c r="J746" s="1015">
        <v>237563497.81</v>
      </c>
      <c r="K746" s="1012" t="s">
        <v>897</v>
      </c>
      <c r="L746" s="1015"/>
      <c r="M746" s="1015"/>
      <c r="N746" s="1016"/>
      <c r="O746" s="1015"/>
      <c r="P746" s="1015"/>
      <c r="Q746" s="1015"/>
      <c r="R746" s="1015"/>
      <c r="S746" s="1016"/>
    </row>
    <row r="747" spans="1:19">
      <c r="A747" s="1012" t="s">
        <v>1599</v>
      </c>
      <c r="B747" s="1012" t="s">
        <v>283</v>
      </c>
      <c r="C747" s="1012" t="s">
        <v>1600</v>
      </c>
      <c r="D747" s="1012" t="s">
        <v>1601</v>
      </c>
      <c r="E747" s="1012" t="s">
        <v>1602</v>
      </c>
      <c r="F747" s="1013">
        <v>41502</v>
      </c>
      <c r="G747" s="1012" t="s">
        <v>283</v>
      </c>
      <c r="H747" s="1015"/>
      <c r="I747" s="1015"/>
      <c r="J747" s="1015"/>
      <c r="K747" s="1012" t="s">
        <v>283</v>
      </c>
      <c r="L747" s="1015">
        <v>81000000</v>
      </c>
      <c r="M747" s="1015"/>
      <c r="N747" s="1016">
        <v>12000000</v>
      </c>
      <c r="O747" s="1015">
        <v>6.75</v>
      </c>
      <c r="P747" s="1015">
        <v>-64711540.920000002</v>
      </c>
      <c r="Q747" s="1015"/>
      <c r="R747" s="1015"/>
      <c r="S747" s="1016"/>
    </row>
    <row r="748" spans="1:19">
      <c r="A748" s="1012" t="s">
        <v>1599</v>
      </c>
      <c r="B748" s="1012" t="s">
        <v>283</v>
      </c>
      <c r="C748" s="1012" t="s">
        <v>1600</v>
      </c>
      <c r="D748" s="1012" t="s">
        <v>1601</v>
      </c>
      <c r="E748" s="1012" t="s">
        <v>1602</v>
      </c>
      <c r="F748" s="1013">
        <v>41530</v>
      </c>
      <c r="G748" s="1012" t="s">
        <v>283</v>
      </c>
      <c r="H748" s="1015"/>
      <c r="I748" s="1015"/>
      <c r="J748" s="1015"/>
      <c r="K748" s="1012" t="s">
        <v>283</v>
      </c>
      <c r="L748" s="1015">
        <v>8514153</v>
      </c>
      <c r="M748" s="1015"/>
      <c r="N748" s="1016">
        <v>1261356</v>
      </c>
      <c r="O748" s="1015">
        <v>6.75</v>
      </c>
      <c r="P748" s="1015">
        <v>-6802024.2006999999</v>
      </c>
      <c r="Q748" s="1015"/>
      <c r="R748" s="1015"/>
      <c r="S748" s="1016"/>
    </row>
    <row r="749" spans="1:19">
      <c r="A749" s="1012" t="s">
        <v>1599</v>
      </c>
      <c r="B749" s="1012" t="s">
        <v>283</v>
      </c>
      <c r="C749" s="1012" t="s">
        <v>1600</v>
      </c>
      <c r="D749" s="1012" t="s">
        <v>1601</v>
      </c>
      <c r="E749" s="1012" t="s">
        <v>1602</v>
      </c>
      <c r="F749" s="1013">
        <v>41978</v>
      </c>
      <c r="G749" s="1012" t="s">
        <v>283</v>
      </c>
      <c r="H749" s="1015"/>
      <c r="I749" s="1015"/>
      <c r="J749" s="1015"/>
      <c r="K749" s="1012" t="s">
        <v>283</v>
      </c>
      <c r="L749" s="1015">
        <v>22063492.109999999</v>
      </c>
      <c r="M749" s="1015">
        <v>-74611.09</v>
      </c>
      <c r="N749" s="1016">
        <v>4388888</v>
      </c>
      <c r="O749" s="1015">
        <v>5.0271249999999998</v>
      </c>
      <c r="P749" s="1015">
        <v>-31229144.007100001</v>
      </c>
      <c r="Q749" s="1015"/>
      <c r="R749" s="1015"/>
      <c r="S749" s="1016"/>
    </row>
    <row r="750" spans="1:19">
      <c r="A750" s="1012" t="s">
        <v>1599</v>
      </c>
      <c r="B750" s="1012" t="s">
        <v>283</v>
      </c>
      <c r="C750" s="1012" t="s">
        <v>1600</v>
      </c>
      <c r="D750" s="1012" t="s">
        <v>1601</v>
      </c>
      <c r="E750" s="1012" t="s">
        <v>1602</v>
      </c>
      <c r="F750" s="1013">
        <v>42069</v>
      </c>
      <c r="G750" s="1012" t="s">
        <v>283</v>
      </c>
      <c r="H750" s="1015"/>
      <c r="I750" s="1015"/>
      <c r="J750" s="1015"/>
      <c r="K750" s="1012" t="s">
        <v>283</v>
      </c>
      <c r="L750" s="1015">
        <v>29708351.899999999</v>
      </c>
      <c r="M750" s="1015">
        <v>-85000</v>
      </c>
      <c r="N750" s="1016">
        <v>5000000</v>
      </c>
      <c r="O750" s="1015">
        <v>5.9416700000000002</v>
      </c>
      <c r="P750" s="1015">
        <v>-31004790.149900001</v>
      </c>
      <c r="Q750" s="1015"/>
      <c r="R750" s="1015"/>
      <c r="S750" s="1016"/>
    </row>
    <row r="751" spans="1:19">
      <c r="A751" s="1012" t="s">
        <v>1599</v>
      </c>
      <c r="B751" s="1012" t="s">
        <v>283</v>
      </c>
      <c r="C751" s="1012" t="s">
        <v>1600</v>
      </c>
      <c r="D751" s="1012" t="s">
        <v>1601</v>
      </c>
      <c r="E751" s="1012" t="s">
        <v>1602</v>
      </c>
      <c r="F751" s="1013">
        <v>42870</v>
      </c>
      <c r="G751" s="1012" t="s">
        <v>283</v>
      </c>
      <c r="H751" s="1015"/>
      <c r="I751" s="1015"/>
      <c r="J751" s="1015"/>
      <c r="K751" s="1012" t="s">
        <v>283</v>
      </c>
      <c r="L751" s="1015">
        <v>57735612.329999998</v>
      </c>
      <c r="M751" s="1015"/>
      <c r="N751" s="1016">
        <v>10291553</v>
      </c>
      <c r="O751" s="1015">
        <v>5.61</v>
      </c>
      <c r="P751" s="1015">
        <v>-67230891.510800004</v>
      </c>
      <c r="Q751" s="1015"/>
      <c r="R751" s="1015"/>
      <c r="S751" s="1016"/>
    </row>
    <row r="752" spans="1:19">
      <c r="A752" s="1012" t="s">
        <v>1599</v>
      </c>
      <c r="B752" s="1012" t="s">
        <v>283</v>
      </c>
      <c r="C752" s="1012" t="s">
        <v>1600</v>
      </c>
      <c r="D752" s="1012" t="s">
        <v>1601</v>
      </c>
      <c r="E752" s="1012" t="s">
        <v>1602</v>
      </c>
      <c r="F752" s="1013">
        <v>43237</v>
      </c>
      <c r="G752" s="1012" t="s">
        <v>283</v>
      </c>
      <c r="H752" s="1015"/>
      <c r="I752" s="1015"/>
      <c r="J752" s="1015"/>
      <c r="K752" s="1012" t="s">
        <v>283</v>
      </c>
      <c r="L752" s="1015"/>
      <c r="M752" s="1015"/>
      <c r="N752" s="1016"/>
      <c r="O752" s="1015"/>
      <c r="P752" s="1015"/>
      <c r="Q752" s="1015">
        <v>6.58</v>
      </c>
      <c r="R752" s="1015"/>
      <c r="S752" s="1016"/>
    </row>
    <row r="753" spans="1:19">
      <c r="A753" s="1012" t="s">
        <v>1599</v>
      </c>
      <c r="B753" s="1012" t="s">
        <v>283</v>
      </c>
      <c r="C753" s="1012" t="s">
        <v>1600</v>
      </c>
      <c r="D753" s="1012" t="s">
        <v>1601</v>
      </c>
      <c r="E753" s="1012" t="s">
        <v>1602</v>
      </c>
      <c r="F753" s="1013">
        <v>43241</v>
      </c>
      <c r="G753" s="1012" t="s">
        <v>283</v>
      </c>
      <c r="H753" s="1015"/>
      <c r="I753" s="1015"/>
      <c r="J753" s="1015"/>
      <c r="K753" s="1012" t="s">
        <v>283</v>
      </c>
      <c r="L753" s="1015"/>
      <c r="M753" s="1015"/>
      <c r="N753" s="1016"/>
      <c r="O753" s="1015"/>
      <c r="P753" s="1015"/>
      <c r="Q753" s="1015">
        <v>5702106.6600000001</v>
      </c>
      <c r="R753" s="1015"/>
      <c r="S753" s="1016"/>
    </row>
    <row r="754" spans="1:19">
      <c r="A754" s="1012" t="s">
        <v>1603</v>
      </c>
      <c r="B754" s="1012" t="s">
        <v>890</v>
      </c>
      <c r="C754" s="1012" t="s">
        <v>1604</v>
      </c>
      <c r="D754" s="1012" t="s">
        <v>1605</v>
      </c>
      <c r="E754" s="1012" t="s">
        <v>89</v>
      </c>
      <c r="F754" s="1013">
        <v>39864</v>
      </c>
      <c r="G754" s="1012" t="s">
        <v>285</v>
      </c>
      <c r="H754" s="1015">
        <v>7350000</v>
      </c>
      <c r="I754" s="1015">
        <v>0</v>
      </c>
      <c r="J754" s="1015">
        <v>9050516.5</v>
      </c>
      <c r="K754" s="1012" t="s">
        <v>1194</v>
      </c>
      <c r="L754" s="1015"/>
      <c r="M754" s="1015"/>
      <c r="N754" s="1016"/>
      <c r="O754" s="1015"/>
      <c r="P754" s="1015"/>
      <c r="Q754" s="1015"/>
      <c r="R754" s="1015"/>
      <c r="S754" s="1016"/>
    </row>
    <row r="755" spans="1:19">
      <c r="A755" s="1012" t="s">
        <v>1603</v>
      </c>
      <c r="B755" s="1012" t="s">
        <v>283</v>
      </c>
      <c r="C755" s="1012" t="s">
        <v>1604</v>
      </c>
      <c r="D755" s="1012" t="s">
        <v>1605</v>
      </c>
      <c r="E755" s="1012" t="s">
        <v>89</v>
      </c>
      <c r="F755" s="1013">
        <v>40926</v>
      </c>
      <c r="G755" s="1012" t="s">
        <v>283</v>
      </c>
      <c r="H755" s="1015"/>
      <c r="I755" s="1015"/>
      <c r="J755" s="1015"/>
      <c r="K755" s="1012" t="s">
        <v>283</v>
      </c>
      <c r="L755" s="1015">
        <v>3675000</v>
      </c>
      <c r="M755" s="1015"/>
      <c r="N755" s="1016">
        <v>3675</v>
      </c>
      <c r="O755" s="1015">
        <v>1000</v>
      </c>
      <c r="P755" s="1015"/>
      <c r="Q755" s="1015"/>
      <c r="R755" s="1015"/>
      <c r="S755" s="1016"/>
    </row>
    <row r="756" spans="1:19">
      <c r="A756" s="1012" t="s">
        <v>1603</v>
      </c>
      <c r="B756" s="1012" t="s">
        <v>283</v>
      </c>
      <c r="C756" s="1012" t="s">
        <v>1604</v>
      </c>
      <c r="D756" s="1012" t="s">
        <v>1605</v>
      </c>
      <c r="E756" s="1012" t="s">
        <v>89</v>
      </c>
      <c r="F756" s="1013">
        <v>41206</v>
      </c>
      <c r="G756" s="1012" t="s">
        <v>283</v>
      </c>
      <c r="H756" s="1015"/>
      <c r="I756" s="1015"/>
      <c r="J756" s="1015"/>
      <c r="K756" s="1012" t="s">
        <v>283</v>
      </c>
      <c r="L756" s="1015">
        <v>3675000</v>
      </c>
      <c r="M756" s="1015"/>
      <c r="N756" s="1016">
        <v>3675</v>
      </c>
      <c r="O756" s="1015">
        <v>1000</v>
      </c>
      <c r="P756" s="1015"/>
      <c r="Q756" s="1015"/>
      <c r="R756" s="1015">
        <v>368000</v>
      </c>
      <c r="S756" s="1016">
        <v>368</v>
      </c>
    </row>
    <row r="757" spans="1:19">
      <c r="A757" s="1012" t="s">
        <v>1606</v>
      </c>
      <c r="B757" s="1012" t="s">
        <v>931</v>
      </c>
      <c r="C757" s="1012" t="s">
        <v>1607</v>
      </c>
      <c r="D757" s="1012" t="s">
        <v>1608</v>
      </c>
      <c r="E757" s="1012" t="s">
        <v>1236</v>
      </c>
      <c r="F757" s="1013">
        <v>39850</v>
      </c>
      <c r="G757" s="1012" t="s">
        <v>285</v>
      </c>
      <c r="H757" s="1015">
        <v>3345000</v>
      </c>
      <c r="I757" s="1015">
        <v>0</v>
      </c>
      <c r="J757" s="1015">
        <v>3960105</v>
      </c>
      <c r="K757" s="1012" t="s">
        <v>1194</v>
      </c>
      <c r="L757" s="1015"/>
      <c r="M757" s="1015"/>
      <c r="N757" s="1016"/>
      <c r="O757" s="1015"/>
      <c r="P757" s="1015"/>
      <c r="Q757" s="1015"/>
      <c r="R757" s="1015"/>
      <c r="S757" s="1016"/>
    </row>
    <row r="758" spans="1:19">
      <c r="A758" s="1012" t="s">
        <v>1606</v>
      </c>
      <c r="B758" s="1012" t="s">
        <v>283</v>
      </c>
      <c r="C758" s="1012" t="s">
        <v>1607</v>
      </c>
      <c r="D758" s="1012" t="s">
        <v>1608</v>
      </c>
      <c r="E758" s="1012" t="s">
        <v>1236</v>
      </c>
      <c r="F758" s="1013">
        <v>40745</v>
      </c>
      <c r="G758" s="1012" t="s">
        <v>283</v>
      </c>
      <c r="H758" s="1015"/>
      <c r="I758" s="1015"/>
      <c r="J758" s="1015"/>
      <c r="K758" s="1012" t="s">
        <v>283</v>
      </c>
      <c r="L758" s="1015">
        <v>3345000</v>
      </c>
      <c r="M758" s="1015"/>
      <c r="N758" s="1016">
        <v>3345</v>
      </c>
      <c r="O758" s="1015">
        <v>1000</v>
      </c>
      <c r="P758" s="1015"/>
      <c r="Q758" s="1015"/>
      <c r="R758" s="1015">
        <v>167000</v>
      </c>
      <c r="S758" s="1016">
        <v>167</v>
      </c>
    </row>
    <row r="759" spans="1:19">
      <c r="A759" s="1012" t="s">
        <v>1609</v>
      </c>
      <c r="B759" s="1012" t="s">
        <v>931</v>
      </c>
      <c r="C759" s="1012" t="s">
        <v>1610</v>
      </c>
      <c r="D759" s="1012" t="s">
        <v>1611</v>
      </c>
      <c r="E759" s="1012" t="s">
        <v>89</v>
      </c>
      <c r="F759" s="1013">
        <v>39829</v>
      </c>
      <c r="G759" s="1012" t="s">
        <v>285</v>
      </c>
      <c r="H759" s="1015">
        <v>10000000</v>
      </c>
      <c r="I759" s="1015">
        <v>0</v>
      </c>
      <c r="J759" s="1015">
        <v>11941222.220000001</v>
      </c>
      <c r="K759" s="1012" t="s">
        <v>1194</v>
      </c>
      <c r="L759" s="1015"/>
      <c r="M759" s="1015"/>
      <c r="N759" s="1016"/>
      <c r="O759" s="1015"/>
      <c r="P759" s="1015"/>
      <c r="Q759" s="1015"/>
      <c r="R759" s="1015"/>
      <c r="S759" s="1016"/>
    </row>
    <row r="760" spans="1:19">
      <c r="A760" s="1012" t="s">
        <v>1609</v>
      </c>
      <c r="B760" s="1012" t="s">
        <v>283</v>
      </c>
      <c r="C760" s="1012" t="s">
        <v>1610</v>
      </c>
      <c r="D760" s="1012" t="s">
        <v>1611</v>
      </c>
      <c r="E760" s="1012" t="s">
        <v>89</v>
      </c>
      <c r="F760" s="1013">
        <v>40794</v>
      </c>
      <c r="G760" s="1012" t="s">
        <v>283</v>
      </c>
      <c r="H760" s="1015"/>
      <c r="I760" s="1015"/>
      <c r="J760" s="1015"/>
      <c r="K760" s="1012" t="s">
        <v>283</v>
      </c>
      <c r="L760" s="1015">
        <v>10000000</v>
      </c>
      <c r="M760" s="1015"/>
      <c r="N760" s="1016">
        <v>10000</v>
      </c>
      <c r="O760" s="1015">
        <v>1000</v>
      </c>
      <c r="P760" s="1015"/>
      <c r="Q760" s="1015"/>
      <c r="R760" s="1015">
        <v>500000</v>
      </c>
      <c r="S760" s="1016">
        <v>500</v>
      </c>
    </row>
    <row r="761" spans="1:19">
      <c r="A761" s="1012" t="s">
        <v>1612</v>
      </c>
      <c r="B761" s="1012" t="s">
        <v>923</v>
      </c>
      <c r="C761" s="1012" t="s">
        <v>1613</v>
      </c>
      <c r="D761" s="1012" t="s">
        <v>1137</v>
      </c>
      <c r="E761" s="1012" t="s">
        <v>996</v>
      </c>
      <c r="F761" s="1013">
        <v>39813</v>
      </c>
      <c r="G761" s="1012" t="s">
        <v>285</v>
      </c>
      <c r="H761" s="1015">
        <v>295400000</v>
      </c>
      <c r="I761" s="1015">
        <v>0</v>
      </c>
      <c r="J761" s="1015">
        <v>119071500.97</v>
      </c>
      <c r="K761" s="1012" t="s">
        <v>897</v>
      </c>
      <c r="L761" s="1015"/>
      <c r="M761" s="1015"/>
      <c r="N761" s="1016"/>
      <c r="O761" s="1015"/>
      <c r="P761" s="1015"/>
      <c r="Q761" s="1015"/>
      <c r="R761" s="1015"/>
      <c r="S761" s="1016"/>
    </row>
    <row r="762" spans="1:19">
      <c r="A762" s="1012" t="s">
        <v>1612</v>
      </c>
      <c r="B762" s="1012" t="s">
        <v>283</v>
      </c>
      <c r="C762" s="1012" t="s">
        <v>1613</v>
      </c>
      <c r="D762" s="1012" t="s">
        <v>1137</v>
      </c>
      <c r="E762" s="1012" t="s">
        <v>996</v>
      </c>
      <c r="F762" s="1013">
        <v>41494</v>
      </c>
      <c r="G762" s="1012" t="s">
        <v>283</v>
      </c>
      <c r="H762" s="1015"/>
      <c r="I762" s="1015"/>
      <c r="J762" s="1015"/>
      <c r="K762" s="1012" t="s">
        <v>283</v>
      </c>
      <c r="L762" s="1015">
        <v>105000</v>
      </c>
      <c r="M762" s="1015"/>
      <c r="N762" s="1016">
        <v>300</v>
      </c>
      <c r="O762" s="1015">
        <v>350</v>
      </c>
      <c r="P762" s="1015">
        <v>-195000</v>
      </c>
      <c r="Q762" s="1015"/>
      <c r="R762" s="1015"/>
      <c r="S762" s="1016"/>
    </row>
    <row r="763" spans="1:19">
      <c r="A763" s="1012" t="s">
        <v>1612</v>
      </c>
      <c r="B763" s="1012" t="s">
        <v>283</v>
      </c>
      <c r="C763" s="1012" t="s">
        <v>1613</v>
      </c>
      <c r="D763" s="1012" t="s">
        <v>1137</v>
      </c>
      <c r="E763" s="1012" t="s">
        <v>996</v>
      </c>
      <c r="F763" s="1013">
        <v>41495</v>
      </c>
      <c r="G763" s="1012" t="s">
        <v>283</v>
      </c>
      <c r="H763" s="1015"/>
      <c r="I763" s="1015"/>
      <c r="J763" s="1015"/>
      <c r="K763" s="1012" t="s">
        <v>283</v>
      </c>
      <c r="L763" s="1015">
        <v>12171950</v>
      </c>
      <c r="M763" s="1015"/>
      <c r="N763" s="1016">
        <v>34777</v>
      </c>
      <c r="O763" s="1015">
        <v>350</v>
      </c>
      <c r="P763" s="1015">
        <v>-22605050</v>
      </c>
      <c r="Q763" s="1015"/>
      <c r="R763" s="1015">
        <v>2430181.71</v>
      </c>
      <c r="S763" s="1016">
        <v>4299</v>
      </c>
    </row>
    <row r="764" spans="1:19">
      <c r="A764" s="1012" t="s">
        <v>1612</v>
      </c>
      <c r="B764" s="1012" t="s">
        <v>283</v>
      </c>
      <c r="C764" s="1012" t="s">
        <v>1613</v>
      </c>
      <c r="D764" s="1012" t="s">
        <v>1137</v>
      </c>
      <c r="E764" s="1012" t="s">
        <v>996</v>
      </c>
      <c r="F764" s="1013">
        <v>41498</v>
      </c>
      <c r="G764" s="1012" t="s">
        <v>283</v>
      </c>
      <c r="H764" s="1015"/>
      <c r="I764" s="1015"/>
      <c r="J764" s="1015"/>
      <c r="K764" s="1012" t="s">
        <v>283</v>
      </c>
      <c r="L764" s="1015">
        <v>87028900</v>
      </c>
      <c r="M764" s="1015"/>
      <c r="N764" s="1016">
        <v>248654</v>
      </c>
      <c r="O764" s="1015">
        <v>350</v>
      </c>
      <c r="P764" s="1015">
        <v>-161625100</v>
      </c>
      <c r="Q764" s="1015"/>
      <c r="R764" s="1015">
        <v>5919151.5899999999</v>
      </c>
      <c r="S764" s="1016">
        <v>10471</v>
      </c>
    </row>
    <row r="765" spans="1:19">
      <c r="A765" s="1012" t="s">
        <v>1612</v>
      </c>
      <c r="B765" s="1012" t="s">
        <v>283</v>
      </c>
      <c r="C765" s="1012" t="s">
        <v>1613</v>
      </c>
      <c r="D765" s="1012" t="s">
        <v>1137</v>
      </c>
      <c r="E765" s="1012" t="s">
        <v>996</v>
      </c>
      <c r="F765" s="1013">
        <v>41529</v>
      </c>
      <c r="G765" s="1012" t="s">
        <v>283</v>
      </c>
      <c r="H765" s="1015"/>
      <c r="I765" s="1015"/>
      <c r="J765" s="1015"/>
      <c r="K765" s="1012" t="s">
        <v>283</v>
      </c>
      <c r="L765" s="1015"/>
      <c r="M765" s="1015">
        <v>-993058.5</v>
      </c>
      <c r="N765" s="1016"/>
      <c r="O765" s="1015"/>
      <c r="P765" s="1015"/>
      <c r="Q765" s="1015"/>
      <c r="R765" s="1015"/>
      <c r="S765" s="1016"/>
    </row>
    <row r="766" spans="1:19">
      <c r="A766" s="1012" t="s">
        <v>1612</v>
      </c>
      <c r="B766" s="1012" t="s">
        <v>283</v>
      </c>
      <c r="C766" s="1012" t="s">
        <v>1613</v>
      </c>
      <c r="D766" s="1012" t="s">
        <v>1137</v>
      </c>
      <c r="E766" s="1012" t="s">
        <v>996</v>
      </c>
      <c r="F766" s="1013">
        <v>41541</v>
      </c>
      <c r="G766" s="1012" t="s">
        <v>283</v>
      </c>
      <c r="H766" s="1015"/>
      <c r="I766" s="1015"/>
      <c r="J766" s="1015"/>
      <c r="K766" s="1012" t="s">
        <v>283</v>
      </c>
      <c r="L766" s="1015">
        <v>3209702.21</v>
      </c>
      <c r="M766" s="1015"/>
      <c r="N766" s="1016">
        <v>5819</v>
      </c>
      <c r="O766" s="1015">
        <v>551.59</v>
      </c>
      <c r="P766" s="1015">
        <v>-2609297.79</v>
      </c>
      <c r="Q766" s="1015"/>
      <c r="R766" s="1015"/>
      <c r="S766" s="1016"/>
    </row>
    <row r="767" spans="1:19">
      <c r="A767" s="1012" t="s">
        <v>1612</v>
      </c>
      <c r="B767" s="1012" t="s">
        <v>283</v>
      </c>
      <c r="C767" s="1012" t="s">
        <v>1613</v>
      </c>
      <c r="D767" s="1012" t="s">
        <v>1137</v>
      </c>
      <c r="E767" s="1012" t="s">
        <v>996</v>
      </c>
      <c r="F767" s="1013">
        <v>41542</v>
      </c>
      <c r="G767" s="1012" t="s">
        <v>283</v>
      </c>
      <c r="H767" s="1015"/>
      <c r="I767" s="1015"/>
      <c r="J767" s="1015"/>
      <c r="K767" s="1012" t="s">
        <v>283</v>
      </c>
      <c r="L767" s="1015">
        <v>3226801.5</v>
      </c>
      <c r="M767" s="1015"/>
      <c r="N767" s="1016">
        <v>5850</v>
      </c>
      <c r="O767" s="1015">
        <v>551.59</v>
      </c>
      <c r="P767" s="1015">
        <v>-2623198.5</v>
      </c>
      <c r="Q767" s="1015"/>
      <c r="R767" s="1015"/>
      <c r="S767" s="1016"/>
    </row>
    <row r="768" spans="1:19">
      <c r="A768" s="1012" t="s">
        <v>1612</v>
      </c>
      <c r="B768" s="1012" t="s">
        <v>283</v>
      </c>
      <c r="C768" s="1012" t="s">
        <v>1613</v>
      </c>
      <c r="D768" s="1012" t="s">
        <v>1137</v>
      </c>
      <c r="E768" s="1012" t="s">
        <v>996</v>
      </c>
      <c r="F768" s="1013">
        <v>41576</v>
      </c>
      <c r="G768" s="1012" t="s">
        <v>283</v>
      </c>
      <c r="H768" s="1015"/>
      <c r="I768" s="1015"/>
      <c r="J768" s="1015"/>
      <c r="K768" s="1012" t="s">
        <v>283</v>
      </c>
      <c r="L768" s="1015"/>
      <c r="M768" s="1015">
        <v>-64365.04</v>
      </c>
      <c r="N768" s="1016"/>
      <c r="O768" s="1015"/>
      <c r="P768" s="1015"/>
      <c r="Q768" s="1015"/>
      <c r="R768" s="1015"/>
      <c r="S768" s="1016"/>
    </row>
    <row r="769" spans="1:19">
      <c r="A769" s="1012" t="s">
        <v>1614</v>
      </c>
      <c r="B769" s="1012" t="s">
        <v>951</v>
      </c>
      <c r="C769" s="1012" t="s">
        <v>1615</v>
      </c>
      <c r="D769" s="1012" t="s">
        <v>1616</v>
      </c>
      <c r="E769" s="1012" t="s">
        <v>89</v>
      </c>
      <c r="F769" s="1013">
        <v>39878</v>
      </c>
      <c r="G769" s="1012" t="s">
        <v>284</v>
      </c>
      <c r="H769" s="1015">
        <v>100000000</v>
      </c>
      <c r="I769" s="1015">
        <v>0</v>
      </c>
      <c r="J769" s="1015">
        <v>112410898.89</v>
      </c>
      <c r="K769" s="1012" t="s">
        <v>1194</v>
      </c>
      <c r="L769" s="1015"/>
      <c r="M769" s="1015"/>
      <c r="N769" s="1016"/>
      <c r="O769" s="1015"/>
      <c r="P769" s="1015"/>
      <c r="Q769" s="1015"/>
      <c r="R769" s="1015"/>
      <c r="S769" s="1016"/>
    </row>
    <row r="770" spans="1:19">
      <c r="A770" s="1012" t="s">
        <v>1614</v>
      </c>
      <c r="B770" s="1012" t="s">
        <v>283</v>
      </c>
      <c r="C770" s="1012" t="s">
        <v>1615</v>
      </c>
      <c r="D770" s="1012" t="s">
        <v>1616</v>
      </c>
      <c r="E770" s="1012" t="s">
        <v>89</v>
      </c>
      <c r="F770" s="1013">
        <v>40780</v>
      </c>
      <c r="G770" s="1012" t="s">
        <v>283</v>
      </c>
      <c r="H770" s="1015"/>
      <c r="I770" s="1015"/>
      <c r="J770" s="1015"/>
      <c r="K770" s="1012" t="s">
        <v>283</v>
      </c>
      <c r="L770" s="1015">
        <v>100000000</v>
      </c>
      <c r="M770" s="1015"/>
      <c r="N770" s="1016">
        <v>100000</v>
      </c>
      <c r="O770" s="1015">
        <v>1000</v>
      </c>
      <c r="P770" s="1015"/>
      <c r="Q770" s="1015"/>
      <c r="R770" s="1015"/>
      <c r="S770" s="1016"/>
    </row>
    <row r="771" spans="1:19">
      <c r="A771" s="1012" t="s">
        <v>1614</v>
      </c>
      <c r="B771" s="1012" t="s">
        <v>283</v>
      </c>
      <c r="C771" s="1012" t="s">
        <v>1615</v>
      </c>
      <c r="D771" s="1012" t="s">
        <v>1616</v>
      </c>
      <c r="E771" s="1012" t="s">
        <v>89</v>
      </c>
      <c r="F771" s="1013">
        <v>40870</v>
      </c>
      <c r="G771" s="1012" t="s">
        <v>283</v>
      </c>
      <c r="H771" s="1015"/>
      <c r="I771" s="1015"/>
      <c r="J771" s="1015"/>
      <c r="K771" s="1012" t="s">
        <v>283</v>
      </c>
      <c r="L771" s="1015"/>
      <c r="M771" s="1015"/>
      <c r="N771" s="1016"/>
      <c r="O771" s="1015"/>
      <c r="P771" s="1015"/>
      <c r="Q771" s="1015"/>
      <c r="R771" s="1015">
        <v>63677</v>
      </c>
      <c r="S771" s="1016">
        <v>573833</v>
      </c>
    </row>
    <row r="772" spans="1:19">
      <c r="A772" s="1012" t="s">
        <v>1617</v>
      </c>
      <c r="B772" s="1012" t="s">
        <v>1075</v>
      </c>
      <c r="C772" s="1012" t="s">
        <v>1618</v>
      </c>
      <c r="D772" s="1012" t="s">
        <v>1619</v>
      </c>
      <c r="E772" s="1012" t="s">
        <v>6</v>
      </c>
      <c r="F772" s="1013">
        <v>39913</v>
      </c>
      <c r="G772" s="1012" t="s">
        <v>284</v>
      </c>
      <c r="H772" s="1015">
        <v>2211000</v>
      </c>
      <c r="I772" s="1015">
        <v>0</v>
      </c>
      <c r="J772" s="1015">
        <v>4693275.6100000003</v>
      </c>
      <c r="K772" s="1012" t="s">
        <v>897</v>
      </c>
      <c r="L772" s="1015"/>
      <c r="M772" s="1015"/>
      <c r="N772" s="1016"/>
      <c r="O772" s="1015"/>
      <c r="P772" s="1015"/>
      <c r="Q772" s="1015"/>
      <c r="R772" s="1015"/>
      <c r="S772" s="1016"/>
    </row>
    <row r="773" spans="1:19">
      <c r="A773" s="1012" t="s">
        <v>1617</v>
      </c>
      <c r="B773" s="1012" t="s">
        <v>283</v>
      </c>
      <c r="C773" s="1012" t="s">
        <v>1618</v>
      </c>
      <c r="D773" s="1012" t="s">
        <v>1619</v>
      </c>
      <c r="E773" s="1012" t="s">
        <v>6</v>
      </c>
      <c r="F773" s="1013">
        <v>40158</v>
      </c>
      <c r="G773" s="1012" t="s">
        <v>283</v>
      </c>
      <c r="H773" s="1015">
        <v>2032000</v>
      </c>
      <c r="I773" s="1015"/>
      <c r="J773" s="1015"/>
      <c r="K773" s="1012" t="s">
        <v>283</v>
      </c>
      <c r="L773" s="1015"/>
      <c r="M773" s="1015"/>
      <c r="N773" s="1016"/>
      <c r="O773" s="1015"/>
      <c r="P773" s="1015"/>
      <c r="Q773" s="1015"/>
      <c r="R773" s="1015"/>
      <c r="S773" s="1016"/>
    </row>
    <row r="774" spans="1:19">
      <c r="A774" s="1012" t="s">
        <v>1617</v>
      </c>
      <c r="B774" s="1012" t="s">
        <v>283</v>
      </c>
      <c r="C774" s="1012" t="s">
        <v>1618</v>
      </c>
      <c r="D774" s="1012" t="s">
        <v>1619</v>
      </c>
      <c r="E774" s="1012" t="s">
        <v>6</v>
      </c>
      <c r="F774" s="1013">
        <v>41262</v>
      </c>
      <c r="G774" s="1012" t="s">
        <v>283</v>
      </c>
      <c r="H774" s="1015"/>
      <c r="I774" s="1015"/>
      <c r="J774" s="1015"/>
      <c r="K774" s="1012" t="s">
        <v>283</v>
      </c>
      <c r="L774" s="1015">
        <v>1373084</v>
      </c>
      <c r="M774" s="1015"/>
      <c r="N774" s="1016">
        <v>1500</v>
      </c>
      <c r="O774" s="1015">
        <v>915.38933299999997</v>
      </c>
      <c r="P774" s="1015">
        <v>-126916</v>
      </c>
      <c r="Q774" s="1015"/>
      <c r="R774" s="1015">
        <v>90461.65</v>
      </c>
      <c r="S774" s="1016">
        <v>111</v>
      </c>
    </row>
    <row r="775" spans="1:19">
      <c r="A775" s="1012" t="s">
        <v>1617</v>
      </c>
      <c r="B775" s="1012" t="s">
        <v>283</v>
      </c>
      <c r="C775" s="1012" t="s">
        <v>1618</v>
      </c>
      <c r="D775" s="1012" t="s">
        <v>1619</v>
      </c>
      <c r="E775" s="1012" t="s">
        <v>6</v>
      </c>
      <c r="F775" s="1013">
        <v>41263</v>
      </c>
      <c r="G775" s="1012" t="s">
        <v>283</v>
      </c>
      <c r="H775" s="1015"/>
      <c r="I775" s="1015"/>
      <c r="J775" s="1015"/>
      <c r="K775" s="1012" t="s">
        <v>283</v>
      </c>
      <c r="L775" s="1015">
        <v>2510399.84</v>
      </c>
      <c r="M775" s="1015"/>
      <c r="N775" s="1016">
        <v>2743</v>
      </c>
      <c r="O775" s="1015">
        <v>915.20227399999999</v>
      </c>
      <c r="P775" s="1015">
        <v>-232600.16</v>
      </c>
      <c r="Q775" s="1015"/>
      <c r="R775" s="1015"/>
      <c r="S775" s="1016"/>
    </row>
    <row r="776" spans="1:19">
      <c r="A776" s="1012" t="s">
        <v>1617</v>
      </c>
      <c r="B776" s="1012" t="s">
        <v>283</v>
      </c>
      <c r="C776" s="1012" t="s">
        <v>1618</v>
      </c>
      <c r="D776" s="1012" t="s">
        <v>1619</v>
      </c>
      <c r="E776" s="1012" t="s">
        <v>6</v>
      </c>
      <c r="F776" s="1013">
        <v>41285</v>
      </c>
      <c r="G776" s="1012" t="s">
        <v>283</v>
      </c>
      <c r="H776" s="1015"/>
      <c r="I776" s="1015"/>
      <c r="J776" s="1015"/>
      <c r="K776" s="1012" t="s">
        <v>283</v>
      </c>
      <c r="L776" s="1015"/>
      <c r="M776" s="1015">
        <v>-33333.33</v>
      </c>
      <c r="N776" s="1016"/>
      <c r="O776" s="1015"/>
      <c r="P776" s="1015"/>
      <c r="Q776" s="1015"/>
      <c r="R776" s="1015"/>
      <c r="S776" s="1016"/>
    </row>
    <row r="777" spans="1:19">
      <c r="A777" s="1012" t="s">
        <v>1620</v>
      </c>
      <c r="B777" s="1012" t="s">
        <v>951</v>
      </c>
      <c r="C777" s="1012" t="s">
        <v>1621</v>
      </c>
      <c r="D777" s="1012" t="s">
        <v>1622</v>
      </c>
      <c r="E777" s="1012" t="s">
        <v>6</v>
      </c>
      <c r="F777" s="1013">
        <v>39801</v>
      </c>
      <c r="G777" s="1012" t="s">
        <v>284</v>
      </c>
      <c r="H777" s="1015">
        <v>25000000</v>
      </c>
      <c r="I777" s="1015">
        <v>0</v>
      </c>
      <c r="J777" s="1015">
        <v>28810847.550000001</v>
      </c>
      <c r="K777" s="1012" t="s">
        <v>1194</v>
      </c>
      <c r="L777" s="1015"/>
      <c r="M777" s="1015"/>
      <c r="N777" s="1016"/>
      <c r="O777" s="1015"/>
      <c r="P777" s="1015"/>
      <c r="Q777" s="1015"/>
      <c r="R777" s="1015"/>
      <c r="S777" s="1016"/>
    </row>
    <row r="778" spans="1:19">
      <c r="A778" s="1012" t="s">
        <v>1620</v>
      </c>
      <c r="B778" s="1012" t="s">
        <v>283</v>
      </c>
      <c r="C778" s="1012" t="s">
        <v>1621</v>
      </c>
      <c r="D778" s="1012" t="s">
        <v>1622</v>
      </c>
      <c r="E778" s="1012" t="s">
        <v>6</v>
      </c>
      <c r="F778" s="1013">
        <v>40738</v>
      </c>
      <c r="G778" s="1012" t="s">
        <v>283</v>
      </c>
      <c r="H778" s="1015"/>
      <c r="I778" s="1015"/>
      <c r="J778" s="1015"/>
      <c r="K778" s="1012" t="s">
        <v>283</v>
      </c>
      <c r="L778" s="1015">
        <v>25000000</v>
      </c>
      <c r="M778" s="1015"/>
      <c r="N778" s="1016">
        <v>25000</v>
      </c>
      <c r="O778" s="1015">
        <v>1000</v>
      </c>
      <c r="P778" s="1015"/>
      <c r="Q778" s="1015"/>
      <c r="R778" s="1015"/>
      <c r="S778" s="1016"/>
    </row>
    <row r="779" spans="1:19">
      <c r="A779" s="1012" t="s">
        <v>1620</v>
      </c>
      <c r="B779" s="1012" t="s">
        <v>283</v>
      </c>
      <c r="C779" s="1012" t="s">
        <v>1621</v>
      </c>
      <c r="D779" s="1012" t="s">
        <v>1622</v>
      </c>
      <c r="E779" s="1012" t="s">
        <v>6</v>
      </c>
      <c r="F779" s="1013">
        <v>40779</v>
      </c>
      <c r="G779" s="1012" t="s">
        <v>283</v>
      </c>
      <c r="H779" s="1015"/>
      <c r="I779" s="1015"/>
      <c r="J779" s="1015"/>
      <c r="K779" s="1012" t="s">
        <v>283</v>
      </c>
      <c r="L779" s="1015"/>
      <c r="M779" s="1015"/>
      <c r="N779" s="1016"/>
      <c r="O779" s="1015"/>
      <c r="P779" s="1015"/>
      <c r="Q779" s="1015"/>
      <c r="R779" s="1015">
        <v>599042</v>
      </c>
      <c r="S779" s="1016">
        <v>599042</v>
      </c>
    </row>
    <row r="780" spans="1:19">
      <c r="A780" s="1012" t="s">
        <v>1623</v>
      </c>
      <c r="B780" s="1012"/>
      <c r="C780" s="1012" t="s">
        <v>1624</v>
      </c>
      <c r="D780" s="1012" t="s">
        <v>1388</v>
      </c>
      <c r="E780" s="1012" t="s">
        <v>246</v>
      </c>
      <c r="F780" s="1013">
        <v>39906</v>
      </c>
      <c r="G780" s="1012" t="s">
        <v>284</v>
      </c>
      <c r="H780" s="1015">
        <v>10958000</v>
      </c>
      <c r="I780" s="1015">
        <v>0</v>
      </c>
      <c r="J780" s="1015">
        <v>11956712.439999999</v>
      </c>
      <c r="K780" s="1012" t="s">
        <v>897</v>
      </c>
      <c r="L780" s="1015"/>
      <c r="M780" s="1015"/>
      <c r="N780" s="1016"/>
      <c r="O780" s="1015"/>
      <c r="P780" s="1015"/>
      <c r="Q780" s="1015"/>
      <c r="R780" s="1015"/>
      <c r="S780" s="1016"/>
    </row>
    <row r="781" spans="1:19">
      <c r="A781" s="1012" t="s">
        <v>1623</v>
      </c>
      <c r="B781" s="1012" t="s">
        <v>283</v>
      </c>
      <c r="C781" s="1012" t="s">
        <v>1624</v>
      </c>
      <c r="D781" s="1012" t="s">
        <v>1388</v>
      </c>
      <c r="E781" s="1012" t="s">
        <v>246</v>
      </c>
      <c r="F781" s="1013">
        <v>41079</v>
      </c>
      <c r="G781" s="1012" t="s">
        <v>283</v>
      </c>
      <c r="H781" s="1015"/>
      <c r="I781" s="1015"/>
      <c r="J781" s="1015"/>
      <c r="K781" s="1012" t="s">
        <v>283</v>
      </c>
      <c r="L781" s="1015">
        <v>10082565.380000001</v>
      </c>
      <c r="M781" s="1015">
        <v>-151238.48000000001</v>
      </c>
      <c r="N781" s="1016">
        <v>10958</v>
      </c>
      <c r="O781" s="1015">
        <v>920.11</v>
      </c>
      <c r="P781" s="1015">
        <v>-875434.62</v>
      </c>
      <c r="Q781" s="1015"/>
      <c r="R781" s="1015"/>
      <c r="S781" s="1016"/>
    </row>
    <row r="782" spans="1:19">
      <c r="A782" s="1012" t="s">
        <v>1623</v>
      </c>
      <c r="B782" s="1012" t="s">
        <v>283</v>
      </c>
      <c r="C782" s="1012" t="s">
        <v>1624</v>
      </c>
      <c r="D782" s="1012" t="s">
        <v>1388</v>
      </c>
      <c r="E782" s="1012" t="s">
        <v>246</v>
      </c>
      <c r="F782" s="1013">
        <v>41311</v>
      </c>
      <c r="G782" s="1012" t="s">
        <v>283</v>
      </c>
      <c r="H782" s="1015"/>
      <c r="I782" s="1015"/>
      <c r="J782" s="1015"/>
      <c r="K782" s="1012" t="s">
        <v>283</v>
      </c>
      <c r="L782" s="1015"/>
      <c r="M782" s="1015"/>
      <c r="N782" s="1016"/>
      <c r="O782" s="1015"/>
      <c r="P782" s="1015"/>
      <c r="Q782" s="1015"/>
      <c r="R782" s="1015">
        <v>266041.78000000003</v>
      </c>
      <c r="S782" s="1016">
        <v>417648</v>
      </c>
    </row>
    <row r="783" spans="1:19">
      <c r="A783" s="1012" t="s">
        <v>61</v>
      </c>
      <c r="B783" s="1012" t="s">
        <v>1625</v>
      </c>
      <c r="C783" s="1012" t="s">
        <v>1626</v>
      </c>
      <c r="D783" s="1012" t="s">
        <v>1627</v>
      </c>
      <c r="E783" s="1012" t="s">
        <v>6</v>
      </c>
      <c r="F783" s="1013">
        <v>39857</v>
      </c>
      <c r="G783" s="1012" t="s">
        <v>285</v>
      </c>
      <c r="H783" s="1015">
        <v>2200000</v>
      </c>
      <c r="I783" s="1015">
        <v>0</v>
      </c>
      <c r="J783" s="1015">
        <v>5446642.9400000004</v>
      </c>
      <c r="K783" s="1012" t="s">
        <v>1194</v>
      </c>
      <c r="L783" s="1015"/>
      <c r="M783" s="1015"/>
      <c r="N783" s="1016"/>
      <c r="O783" s="1015"/>
      <c r="P783" s="1015"/>
      <c r="Q783" s="1015"/>
      <c r="R783" s="1015"/>
      <c r="S783" s="1016"/>
    </row>
    <row r="784" spans="1:19">
      <c r="A784" s="1012" t="s">
        <v>61</v>
      </c>
      <c r="B784" s="1012" t="s">
        <v>283</v>
      </c>
      <c r="C784" s="1012" t="s">
        <v>1626</v>
      </c>
      <c r="D784" s="1012" t="s">
        <v>1627</v>
      </c>
      <c r="E784" s="1012" t="s">
        <v>6</v>
      </c>
      <c r="F784" s="1013">
        <v>40169</v>
      </c>
      <c r="G784" s="1012" t="s">
        <v>283</v>
      </c>
      <c r="H784" s="1015">
        <v>2836000</v>
      </c>
      <c r="I784" s="1015"/>
      <c r="J784" s="1015"/>
      <c r="K784" s="1012" t="s">
        <v>283</v>
      </c>
      <c r="L784" s="1015"/>
      <c r="M784" s="1015"/>
      <c r="N784" s="1016"/>
      <c r="O784" s="1015"/>
      <c r="P784" s="1015"/>
      <c r="Q784" s="1015"/>
      <c r="R784" s="1015"/>
      <c r="S784" s="1016"/>
    </row>
    <row r="785" spans="1:19">
      <c r="A785" s="1012" t="s">
        <v>61</v>
      </c>
      <c r="B785" s="1012" t="s">
        <v>283</v>
      </c>
      <c r="C785" s="1012" t="s">
        <v>1626</v>
      </c>
      <c r="D785" s="1012" t="s">
        <v>1627</v>
      </c>
      <c r="E785" s="1012" t="s">
        <v>6</v>
      </c>
      <c r="F785" s="1013">
        <v>40445</v>
      </c>
      <c r="G785" s="1012" t="s">
        <v>283</v>
      </c>
      <c r="H785" s="1015"/>
      <c r="I785" s="1015"/>
      <c r="J785" s="1015"/>
      <c r="K785" s="1012" t="s">
        <v>283</v>
      </c>
      <c r="L785" s="1015">
        <v>5036000</v>
      </c>
      <c r="M785" s="1015"/>
      <c r="N785" s="1016">
        <v>5036</v>
      </c>
      <c r="O785" s="1015">
        <v>1000</v>
      </c>
      <c r="P785" s="1015"/>
      <c r="Q785" s="1015"/>
      <c r="R785" s="1015">
        <v>110000</v>
      </c>
      <c r="S785" s="1016">
        <v>110</v>
      </c>
    </row>
    <row r="786" spans="1:19">
      <c r="A786" s="1012" t="s">
        <v>1628</v>
      </c>
      <c r="B786" s="1012"/>
      <c r="C786" s="1012" t="s">
        <v>1629</v>
      </c>
      <c r="D786" s="1012" t="s">
        <v>1630</v>
      </c>
      <c r="E786" s="1012" t="s">
        <v>1229</v>
      </c>
      <c r="F786" s="1013">
        <v>39836</v>
      </c>
      <c r="G786" s="1012" t="s">
        <v>284</v>
      </c>
      <c r="H786" s="1015">
        <v>23184000</v>
      </c>
      <c r="I786" s="1015">
        <v>0</v>
      </c>
      <c r="J786" s="1015">
        <v>25245684.710000001</v>
      </c>
      <c r="K786" s="1012" t="s">
        <v>897</v>
      </c>
      <c r="L786" s="1015"/>
      <c r="M786" s="1015"/>
      <c r="N786" s="1016"/>
      <c r="O786" s="1015"/>
      <c r="P786" s="1015"/>
      <c r="Q786" s="1015"/>
      <c r="R786" s="1015"/>
      <c r="S786" s="1016"/>
    </row>
    <row r="787" spans="1:19">
      <c r="A787" s="1012" t="s">
        <v>1628</v>
      </c>
      <c r="B787" s="1012" t="s">
        <v>283</v>
      </c>
      <c r="C787" s="1012" t="s">
        <v>1629</v>
      </c>
      <c r="D787" s="1012" t="s">
        <v>1630</v>
      </c>
      <c r="E787" s="1012" t="s">
        <v>1229</v>
      </c>
      <c r="F787" s="1013">
        <v>41093</v>
      </c>
      <c r="G787" s="1012" t="s">
        <v>283</v>
      </c>
      <c r="H787" s="1015"/>
      <c r="I787" s="1015"/>
      <c r="J787" s="1015"/>
      <c r="K787" s="1012" t="s">
        <v>283</v>
      </c>
      <c r="L787" s="1015">
        <v>21004704</v>
      </c>
      <c r="M787" s="1015">
        <v>-315070.56</v>
      </c>
      <c r="N787" s="1016">
        <v>23184</v>
      </c>
      <c r="O787" s="1015">
        <v>906</v>
      </c>
      <c r="P787" s="1015">
        <v>-2179296</v>
      </c>
      <c r="Q787" s="1015"/>
      <c r="R787" s="1015"/>
      <c r="S787" s="1016"/>
    </row>
    <row r="788" spans="1:19">
      <c r="A788" s="1012" t="s">
        <v>1628</v>
      </c>
      <c r="B788" s="1012" t="s">
        <v>283</v>
      </c>
      <c r="C788" s="1012" t="s">
        <v>1629</v>
      </c>
      <c r="D788" s="1012" t="s">
        <v>1630</v>
      </c>
      <c r="E788" s="1012" t="s">
        <v>1229</v>
      </c>
      <c r="F788" s="1013">
        <v>41157</v>
      </c>
      <c r="G788" s="1012" t="s">
        <v>283</v>
      </c>
      <c r="H788" s="1015"/>
      <c r="I788" s="1015"/>
      <c r="J788" s="1015"/>
      <c r="K788" s="1012" t="s">
        <v>283</v>
      </c>
      <c r="L788" s="1015"/>
      <c r="M788" s="1015"/>
      <c r="N788" s="1016"/>
      <c r="O788" s="1015"/>
      <c r="P788" s="1015"/>
      <c r="Q788" s="1015"/>
      <c r="R788" s="1015">
        <v>563174</v>
      </c>
      <c r="S788" s="1016">
        <v>469312</v>
      </c>
    </row>
    <row r="789" spans="1:19">
      <c r="A789" s="1012" t="s">
        <v>1631</v>
      </c>
      <c r="B789" s="1012" t="s">
        <v>899</v>
      </c>
      <c r="C789" s="1012" t="s">
        <v>1632</v>
      </c>
      <c r="D789" s="1012" t="s">
        <v>1633</v>
      </c>
      <c r="E789" s="1012" t="s">
        <v>1271</v>
      </c>
      <c r="F789" s="1013">
        <v>39892</v>
      </c>
      <c r="G789" s="1012" t="s">
        <v>285</v>
      </c>
      <c r="H789" s="1015">
        <v>4500000</v>
      </c>
      <c r="I789" s="1015">
        <v>0</v>
      </c>
      <c r="J789" s="1015">
        <v>5339487.75</v>
      </c>
      <c r="K789" s="1012" t="s">
        <v>1194</v>
      </c>
      <c r="L789" s="1015"/>
      <c r="M789" s="1015"/>
      <c r="N789" s="1016"/>
      <c r="O789" s="1015"/>
      <c r="P789" s="1015"/>
      <c r="Q789" s="1015"/>
      <c r="R789" s="1015"/>
      <c r="S789" s="1016"/>
    </row>
    <row r="790" spans="1:19">
      <c r="A790" s="1012" t="s">
        <v>1631</v>
      </c>
      <c r="B790" s="1012" t="s">
        <v>283</v>
      </c>
      <c r="C790" s="1012" t="s">
        <v>1632</v>
      </c>
      <c r="D790" s="1012" t="s">
        <v>1633</v>
      </c>
      <c r="E790" s="1012" t="s">
        <v>1271</v>
      </c>
      <c r="F790" s="1013">
        <v>40808</v>
      </c>
      <c r="G790" s="1012" t="s">
        <v>283</v>
      </c>
      <c r="H790" s="1015"/>
      <c r="I790" s="1015"/>
      <c r="J790" s="1015"/>
      <c r="K790" s="1012" t="s">
        <v>283</v>
      </c>
      <c r="L790" s="1015">
        <v>4500000</v>
      </c>
      <c r="M790" s="1015"/>
      <c r="N790" s="1016">
        <v>4500</v>
      </c>
      <c r="O790" s="1015">
        <v>1000</v>
      </c>
      <c r="P790" s="1015"/>
      <c r="Q790" s="1015"/>
      <c r="R790" s="1015">
        <v>225000</v>
      </c>
      <c r="S790" s="1016">
        <v>225</v>
      </c>
    </row>
    <row r="791" spans="1:19">
      <c r="A791" s="1012" t="s">
        <v>1634</v>
      </c>
      <c r="B791" s="1012" t="s">
        <v>1635</v>
      </c>
      <c r="C791" s="1012" t="s">
        <v>1636</v>
      </c>
      <c r="D791" s="1012" t="s">
        <v>1637</v>
      </c>
      <c r="E791" s="1012" t="s">
        <v>246</v>
      </c>
      <c r="F791" s="1013">
        <v>39773</v>
      </c>
      <c r="G791" s="1012" t="s">
        <v>284</v>
      </c>
      <c r="H791" s="1015">
        <v>41500000</v>
      </c>
      <c r="I791" s="1015">
        <v>0</v>
      </c>
      <c r="J791" s="1015">
        <v>42839002.780000001</v>
      </c>
      <c r="K791" s="1012" t="s">
        <v>1194</v>
      </c>
      <c r="L791" s="1015"/>
      <c r="M791" s="1015"/>
      <c r="N791" s="1016"/>
      <c r="O791" s="1015"/>
      <c r="P791" s="1015"/>
      <c r="Q791" s="1015"/>
      <c r="R791" s="1015"/>
      <c r="S791" s="1016"/>
    </row>
    <row r="792" spans="1:19">
      <c r="A792" s="1012" t="s">
        <v>1634</v>
      </c>
      <c r="B792" s="1012" t="s">
        <v>283</v>
      </c>
      <c r="C792" s="1012" t="s">
        <v>1636</v>
      </c>
      <c r="D792" s="1012" t="s">
        <v>1637</v>
      </c>
      <c r="E792" s="1012" t="s">
        <v>246</v>
      </c>
      <c r="F792" s="1013">
        <v>40002</v>
      </c>
      <c r="G792" s="1012" t="s">
        <v>283</v>
      </c>
      <c r="H792" s="1015"/>
      <c r="I792" s="1015"/>
      <c r="J792" s="1015"/>
      <c r="K792" s="1012" t="s">
        <v>283</v>
      </c>
      <c r="L792" s="1015">
        <v>41500000</v>
      </c>
      <c r="M792" s="1015"/>
      <c r="N792" s="1016">
        <v>41500</v>
      </c>
      <c r="O792" s="1015">
        <v>1000</v>
      </c>
      <c r="P792" s="1015"/>
      <c r="Q792" s="1015"/>
      <c r="R792" s="1015"/>
      <c r="S792" s="1016"/>
    </row>
    <row r="793" spans="1:19">
      <c r="A793" s="1012" t="s">
        <v>1634</v>
      </c>
      <c r="B793" s="1012" t="s">
        <v>283</v>
      </c>
      <c r="C793" s="1012" t="s">
        <v>1636</v>
      </c>
      <c r="D793" s="1012" t="s">
        <v>1637</v>
      </c>
      <c r="E793" s="1012" t="s">
        <v>246</v>
      </c>
      <c r="F793" s="1013">
        <v>40869</v>
      </c>
      <c r="G793" s="1012" t="s">
        <v>283</v>
      </c>
      <c r="H793" s="1015"/>
      <c r="I793" s="1015"/>
      <c r="J793" s="1015"/>
      <c r="K793" s="1012" t="s">
        <v>283</v>
      </c>
      <c r="L793" s="1015"/>
      <c r="M793" s="1015"/>
      <c r="N793" s="1016"/>
      <c r="O793" s="1015"/>
      <c r="P793" s="1015"/>
      <c r="Q793" s="1015"/>
      <c r="R793" s="1015">
        <v>30600</v>
      </c>
      <c r="S793" s="1016">
        <v>88273</v>
      </c>
    </row>
    <row r="794" spans="1:19">
      <c r="A794" s="1012" t="s">
        <v>1638</v>
      </c>
      <c r="B794" s="1012" t="s">
        <v>1639</v>
      </c>
      <c r="C794" s="1012" t="s">
        <v>1640</v>
      </c>
      <c r="D794" s="1012" t="s">
        <v>1511</v>
      </c>
      <c r="E794" s="1012" t="s">
        <v>946</v>
      </c>
      <c r="F794" s="1013">
        <v>39948</v>
      </c>
      <c r="G794" s="1012" t="s">
        <v>285</v>
      </c>
      <c r="H794" s="1015">
        <v>14800000</v>
      </c>
      <c r="I794" s="1015">
        <v>0</v>
      </c>
      <c r="J794" s="1015">
        <v>19957763.300000001</v>
      </c>
      <c r="K794" s="1012" t="s">
        <v>1194</v>
      </c>
      <c r="L794" s="1015"/>
      <c r="M794" s="1015"/>
      <c r="N794" s="1016"/>
      <c r="O794" s="1015"/>
      <c r="P794" s="1015"/>
      <c r="Q794" s="1015"/>
      <c r="R794" s="1015"/>
      <c r="S794" s="1016"/>
    </row>
    <row r="795" spans="1:19">
      <c r="A795" s="1012" t="s">
        <v>1638</v>
      </c>
      <c r="B795" s="1012" t="s">
        <v>283</v>
      </c>
      <c r="C795" s="1012" t="s">
        <v>1640</v>
      </c>
      <c r="D795" s="1012" t="s">
        <v>1511</v>
      </c>
      <c r="E795" s="1012" t="s">
        <v>946</v>
      </c>
      <c r="F795" s="1013">
        <v>41836</v>
      </c>
      <c r="G795" s="1012" t="s">
        <v>283</v>
      </c>
      <c r="H795" s="1015"/>
      <c r="I795" s="1015"/>
      <c r="J795" s="1015"/>
      <c r="K795" s="1012" t="s">
        <v>283</v>
      </c>
      <c r="L795" s="1015">
        <v>14800000</v>
      </c>
      <c r="M795" s="1015"/>
      <c r="N795" s="1016">
        <v>14800</v>
      </c>
      <c r="O795" s="1015">
        <v>1000</v>
      </c>
      <c r="P795" s="1015"/>
      <c r="Q795" s="1015"/>
      <c r="R795" s="1015">
        <v>740000</v>
      </c>
      <c r="S795" s="1016">
        <v>740</v>
      </c>
    </row>
    <row r="796" spans="1:19">
      <c r="A796" s="1012" t="s">
        <v>1641</v>
      </c>
      <c r="B796" s="1012"/>
      <c r="C796" s="1012" t="s">
        <v>1642</v>
      </c>
      <c r="D796" s="1012" t="s">
        <v>1643</v>
      </c>
      <c r="E796" s="1012" t="s">
        <v>893</v>
      </c>
      <c r="F796" s="1013">
        <v>39805</v>
      </c>
      <c r="G796" s="1012" t="s">
        <v>284</v>
      </c>
      <c r="H796" s="1015">
        <v>10685000</v>
      </c>
      <c r="I796" s="1015">
        <v>0</v>
      </c>
      <c r="J796" s="1015">
        <v>8499249.9199999999</v>
      </c>
      <c r="K796" s="1012" t="s">
        <v>897</v>
      </c>
      <c r="L796" s="1015"/>
      <c r="M796" s="1015"/>
      <c r="N796" s="1016"/>
      <c r="O796" s="1015"/>
      <c r="P796" s="1015"/>
      <c r="Q796" s="1015"/>
      <c r="R796" s="1015"/>
      <c r="S796" s="1016"/>
    </row>
    <row r="797" spans="1:19">
      <c r="A797" s="1012" t="s">
        <v>1641</v>
      </c>
      <c r="B797" s="1012" t="s">
        <v>283</v>
      </c>
      <c r="C797" s="1012" t="s">
        <v>1642</v>
      </c>
      <c r="D797" s="1012" t="s">
        <v>1643</v>
      </c>
      <c r="E797" s="1012" t="s">
        <v>893</v>
      </c>
      <c r="F797" s="1013">
        <v>40694</v>
      </c>
      <c r="G797" s="1012" t="s">
        <v>283</v>
      </c>
      <c r="H797" s="1015"/>
      <c r="I797" s="1015"/>
      <c r="J797" s="1015"/>
      <c r="K797" s="1012" t="s">
        <v>283</v>
      </c>
      <c r="L797" s="1015">
        <v>7754267.4800000004</v>
      </c>
      <c r="M797" s="1015"/>
      <c r="N797" s="1016">
        <v>10685</v>
      </c>
      <c r="O797" s="1015">
        <v>725.71525299999996</v>
      </c>
      <c r="P797" s="1015">
        <v>-2930732.52</v>
      </c>
      <c r="Q797" s="1015"/>
      <c r="R797" s="1015"/>
      <c r="S797" s="1016"/>
    </row>
    <row r="798" spans="1:19">
      <c r="A798" s="1012" t="s">
        <v>1644</v>
      </c>
      <c r="B798" s="1012"/>
      <c r="C798" s="1012" t="s">
        <v>1645</v>
      </c>
      <c r="D798" s="1012" t="s">
        <v>1646</v>
      </c>
      <c r="E798" s="1012" t="s">
        <v>11</v>
      </c>
      <c r="F798" s="1013">
        <v>39773</v>
      </c>
      <c r="G798" s="1012" t="s">
        <v>284</v>
      </c>
      <c r="H798" s="1015">
        <v>11350000</v>
      </c>
      <c r="I798" s="1015">
        <v>0</v>
      </c>
      <c r="J798" s="1015">
        <v>13425979.359999999</v>
      </c>
      <c r="K798" s="1012" t="s">
        <v>897</v>
      </c>
      <c r="L798" s="1015"/>
      <c r="M798" s="1015"/>
      <c r="N798" s="1016"/>
      <c r="O798" s="1015"/>
      <c r="P798" s="1015"/>
      <c r="Q798" s="1015"/>
      <c r="R798" s="1015"/>
      <c r="S798" s="1016"/>
    </row>
    <row r="799" spans="1:19">
      <c r="A799" s="1012" t="s">
        <v>1644</v>
      </c>
      <c r="B799" s="1012" t="s">
        <v>283</v>
      </c>
      <c r="C799" s="1012" t="s">
        <v>1645</v>
      </c>
      <c r="D799" s="1012" t="s">
        <v>1646</v>
      </c>
      <c r="E799" s="1012" t="s">
        <v>11</v>
      </c>
      <c r="F799" s="1013">
        <v>41150</v>
      </c>
      <c r="G799" s="1012" t="s">
        <v>283</v>
      </c>
      <c r="H799" s="1015"/>
      <c r="I799" s="1015"/>
      <c r="J799" s="1015"/>
      <c r="K799" s="1012" t="s">
        <v>283</v>
      </c>
      <c r="L799" s="1015">
        <v>11155120.5</v>
      </c>
      <c r="M799" s="1015">
        <v>-167326.81</v>
      </c>
      <c r="N799" s="1016">
        <v>11350</v>
      </c>
      <c r="O799" s="1015">
        <v>982.83</v>
      </c>
      <c r="P799" s="1015">
        <v>-194879.5</v>
      </c>
      <c r="Q799" s="1015"/>
      <c r="R799" s="1015"/>
      <c r="S799" s="1016"/>
    </row>
    <row r="800" spans="1:19">
      <c r="A800" s="1012" t="s">
        <v>1644</v>
      </c>
      <c r="B800" s="1012" t="s">
        <v>283</v>
      </c>
      <c r="C800" s="1012" t="s">
        <v>1645</v>
      </c>
      <c r="D800" s="1012" t="s">
        <v>1646</v>
      </c>
      <c r="E800" s="1012" t="s">
        <v>11</v>
      </c>
      <c r="F800" s="1013">
        <v>41214</v>
      </c>
      <c r="G800" s="1012" t="s">
        <v>283</v>
      </c>
      <c r="H800" s="1015"/>
      <c r="I800" s="1015"/>
      <c r="J800" s="1015"/>
      <c r="K800" s="1012" t="s">
        <v>283</v>
      </c>
      <c r="L800" s="1015"/>
      <c r="M800" s="1015"/>
      <c r="N800" s="1016"/>
      <c r="O800" s="1015"/>
      <c r="P800" s="1015"/>
      <c r="Q800" s="1015"/>
      <c r="R800" s="1015">
        <v>297500</v>
      </c>
      <c r="S800" s="1016">
        <v>195915</v>
      </c>
    </row>
    <row r="801" spans="1:19">
      <c r="A801" s="1012" t="s">
        <v>1647</v>
      </c>
      <c r="B801" s="1012" t="s">
        <v>923</v>
      </c>
      <c r="C801" s="1012" t="s">
        <v>1648</v>
      </c>
      <c r="D801" s="1012" t="s">
        <v>1649</v>
      </c>
      <c r="E801" s="1012" t="s">
        <v>89</v>
      </c>
      <c r="F801" s="1013">
        <v>40158</v>
      </c>
      <c r="G801" s="1012" t="s">
        <v>285</v>
      </c>
      <c r="H801" s="1015">
        <v>22000000</v>
      </c>
      <c r="I801" s="1015">
        <v>0</v>
      </c>
      <c r="J801" s="1015">
        <v>18252479.059999999</v>
      </c>
      <c r="K801" s="1012" t="s">
        <v>897</v>
      </c>
      <c r="L801" s="1015"/>
      <c r="M801" s="1015"/>
      <c r="N801" s="1016"/>
      <c r="O801" s="1015"/>
      <c r="P801" s="1015"/>
      <c r="Q801" s="1015"/>
      <c r="R801" s="1015"/>
      <c r="S801" s="1016"/>
    </row>
    <row r="802" spans="1:19">
      <c r="A802" s="1012" t="s">
        <v>1647</v>
      </c>
      <c r="B802" s="1012" t="s">
        <v>283</v>
      </c>
      <c r="C802" s="1012" t="s">
        <v>1648</v>
      </c>
      <c r="D802" s="1012" t="s">
        <v>1649</v>
      </c>
      <c r="E802" s="1012" t="s">
        <v>89</v>
      </c>
      <c r="F802" s="1013">
        <v>41129</v>
      </c>
      <c r="G802" s="1012" t="s">
        <v>283</v>
      </c>
      <c r="H802" s="1015"/>
      <c r="I802" s="1015"/>
      <c r="J802" s="1015"/>
      <c r="K802" s="1012" t="s">
        <v>283</v>
      </c>
      <c r="L802" s="1015"/>
      <c r="M802" s="1015"/>
      <c r="N802" s="1016"/>
      <c r="O802" s="1015"/>
      <c r="P802" s="1015"/>
      <c r="Q802" s="1015"/>
      <c r="R802" s="1015">
        <v>70727.58</v>
      </c>
      <c r="S802" s="1016">
        <v>108</v>
      </c>
    </row>
    <row r="803" spans="1:19">
      <c r="A803" s="1012" t="s">
        <v>1647</v>
      </c>
      <c r="B803" s="1012" t="s">
        <v>283</v>
      </c>
      <c r="C803" s="1012" t="s">
        <v>1648</v>
      </c>
      <c r="D803" s="1012" t="s">
        <v>1649</v>
      </c>
      <c r="E803" s="1012" t="s">
        <v>89</v>
      </c>
      <c r="F803" s="1013">
        <v>41130</v>
      </c>
      <c r="G803" s="1012" t="s">
        <v>283</v>
      </c>
      <c r="H803" s="1015"/>
      <c r="I803" s="1015"/>
      <c r="J803" s="1015"/>
      <c r="K803" s="1012" t="s">
        <v>283</v>
      </c>
      <c r="L803" s="1015"/>
      <c r="M803" s="1015"/>
      <c r="N803" s="1016"/>
      <c r="O803" s="1015"/>
      <c r="P803" s="1015"/>
      <c r="Q803" s="1015"/>
      <c r="R803" s="1015">
        <v>440082.72</v>
      </c>
      <c r="S803" s="1016">
        <v>672</v>
      </c>
    </row>
    <row r="804" spans="1:19">
      <c r="A804" s="1012" t="s">
        <v>1647</v>
      </c>
      <c r="B804" s="1012" t="s">
        <v>283</v>
      </c>
      <c r="C804" s="1012" t="s">
        <v>1648</v>
      </c>
      <c r="D804" s="1012" t="s">
        <v>1649</v>
      </c>
      <c r="E804" s="1012" t="s">
        <v>89</v>
      </c>
      <c r="F804" s="1013">
        <v>41131</v>
      </c>
      <c r="G804" s="1012" t="s">
        <v>283</v>
      </c>
      <c r="H804" s="1015"/>
      <c r="I804" s="1015"/>
      <c r="J804" s="1015"/>
      <c r="K804" s="1012" t="s">
        <v>283</v>
      </c>
      <c r="L804" s="1015"/>
      <c r="M804" s="1015"/>
      <c r="N804" s="1016"/>
      <c r="O804" s="1015"/>
      <c r="P804" s="1015"/>
      <c r="Q804" s="1015"/>
      <c r="R804" s="1015">
        <v>209563.2</v>
      </c>
      <c r="S804" s="1016">
        <v>320</v>
      </c>
    </row>
    <row r="805" spans="1:19">
      <c r="A805" s="1012" t="s">
        <v>1647</v>
      </c>
      <c r="B805" s="1012" t="s">
        <v>283</v>
      </c>
      <c r="C805" s="1012" t="s">
        <v>1648</v>
      </c>
      <c r="D805" s="1012" t="s">
        <v>1649</v>
      </c>
      <c r="E805" s="1012" t="s">
        <v>89</v>
      </c>
      <c r="F805" s="1013">
        <v>41171</v>
      </c>
      <c r="G805" s="1012" t="s">
        <v>283</v>
      </c>
      <c r="H805" s="1015"/>
      <c r="I805" s="1015"/>
      <c r="J805" s="1015"/>
      <c r="K805" s="1012" t="s">
        <v>283</v>
      </c>
      <c r="L805" s="1015">
        <v>326250</v>
      </c>
      <c r="M805" s="1015"/>
      <c r="N805" s="1016">
        <v>500</v>
      </c>
      <c r="O805" s="1015">
        <v>652.5</v>
      </c>
      <c r="P805" s="1015">
        <v>-173750</v>
      </c>
      <c r="Q805" s="1015"/>
      <c r="R805" s="1015"/>
      <c r="S805" s="1016"/>
    </row>
    <row r="806" spans="1:19">
      <c r="A806" s="1012" t="s">
        <v>1647</v>
      </c>
      <c r="B806" s="1012" t="s">
        <v>283</v>
      </c>
      <c r="C806" s="1012" t="s">
        <v>1648</v>
      </c>
      <c r="D806" s="1012" t="s">
        <v>1649</v>
      </c>
      <c r="E806" s="1012" t="s">
        <v>89</v>
      </c>
      <c r="F806" s="1013">
        <v>41172</v>
      </c>
      <c r="G806" s="1012" t="s">
        <v>283</v>
      </c>
      <c r="H806" s="1015"/>
      <c r="I806" s="1015"/>
      <c r="J806" s="1015"/>
      <c r="K806" s="1012" t="s">
        <v>283</v>
      </c>
      <c r="L806" s="1015">
        <v>3051090</v>
      </c>
      <c r="M806" s="1015"/>
      <c r="N806" s="1016">
        <v>4676</v>
      </c>
      <c r="O806" s="1015">
        <v>652.5</v>
      </c>
      <c r="P806" s="1015">
        <v>-1624910</v>
      </c>
      <c r="Q806" s="1015"/>
      <c r="R806" s="1015"/>
      <c r="S806" s="1016"/>
    </row>
    <row r="807" spans="1:19">
      <c r="A807" s="1012" t="s">
        <v>1647</v>
      </c>
      <c r="B807" s="1012" t="s">
        <v>283</v>
      </c>
      <c r="C807" s="1012" t="s">
        <v>1648</v>
      </c>
      <c r="D807" s="1012" t="s">
        <v>1649</v>
      </c>
      <c r="E807" s="1012" t="s">
        <v>89</v>
      </c>
      <c r="F807" s="1013">
        <v>41173</v>
      </c>
      <c r="G807" s="1012" t="s">
        <v>283</v>
      </c>
      <c r="H807" s="1015"/>
      <c r="I807" s="1015"/>
      <c r="J807" s="1015"/>
      <c r="K807" s="1012" t="s">
        <v>283</v>
      </c>
      <c r="L807" s="1015">
        <v>10977660</v>
      </c>
      <c r="M807" s="1015"/>
      <c r="N807" s="1016">
        <v>16824</v>
      </c>
      <c r="O807" s="1015">
        <v>652.5</v>
      </c>
      <c r="P807" s="1015">
        <v>-5846340</v>
      </c>
      <c r="Q807" s="1015"/>
      <c r="R807" s="1015"/>
      <c r="S807" s="1016"/>
    </row>
    <row r="808" spans="1:19">
      <c r="A808" s="1012" t="s">
        <v>1647</v>
      </c>
      <c r="B808" s="1012" t="s">
        <v>283</v>
      </c>
      <c r="C808" s="1012" t="s">
        <v>1648</v>
      </c>
      <c r="D808" s="1012" t="s">
        <v>1649</v>
      </c>
      <c r="E808" s="1012" t="s">
        <v>89</v>
      </c>
      <c r="F808" s="1013">
        <v>41229</v>
      </c>
      <c r="G808" s="1012" t="s">
        <v>283</v>
      </c>
      <c r="H808" s="1015"/>
      <c r="I808" s="1015"/>
      <c r="J808" s="1015"/>
      <c r="K808" s="1012" t="s">
        <v>283</v>
      </c>
      <c r="L808" s="1015"/>
      <c r="M808" s="1015">
        <v>-143550</v>
      </c>
      <c r="N808" s="1016"/>
      <c r="O808" s="1015"/>
      <c r="P808" s="1015"/>
      <c r="Q808" s="1015"/>
      <c r="R808" s="1015"/>
      <c r="S808" s="1016"/>
    </row>
    <row r="809" spans="1:19">
      <c r="A809" s="1012" t="s">
        <v>1650</v>
      </c>
      <c r="B809" s="1012"/>
      <c r="C809" s="1012" t="s">
        <v>1651</v>
      </c>
      <c r="D809" s="1012" t="s">
        <v>1652</v>
      </c>
      <c r="E809" s="1012" t="s">
        <v>1229</v>
      </c>
      <c r="F809" s="1013">
        <v>39787</v>
      </c>
      <c r="G809" s="1012" t="s">
        <v>284</v>
      </c>
      <c r="H809" s="1015">
        <v>37000000</v>
      </c>
      <c r="I809" s="1015">
        <v>0</v>
      </c>
      <c r="J809" s="1015">
        <v>53610300.920000002</v>
      </c>
      <c r="K809" s="1012" t="s">
        <v>897</v>
      </c>
      <c r="L809" s="1015"/>
      <c r="M809" s="1015"/>
      <c r="N809" s="1016"/>
      <c r="O809" s="1015"/>
      <c r="P809" s="1015"/>
      <c r="Q809" s="1015"/>
      <c r="R809" s="1015"/>
      <c r="S809" s="1016"/>
    </row>
    <row r="810" spans="1:19">
      <c r="A810" s="1012" t="s">
        <v>1650</v>
      </c>
      <c r="B810" s="1012" t="s">
        <v>283</v>
      </c>
      <c r="C810" s="1012" t="s">
        <v>1651</v>
      </c>
      <c r="D810" s="1012" t="s">
        <v>1652</v>
      </c>
      <c r="E810" s="1012" t="s">
        <v>1229</v>
      </c>
      <c r="F810" s="1013">
        <v>41079</v>
      </c>
      <c r="G810" s="1012" t="s">
        <v>283</v>
      </c>
      <c r="H810" s="1015"/>
      <c r="I810" s="1015"/>
      <c r="J810" s="1015"/>
      <c r="K810" s="1012" t="s">
        <v>283</v>
      </c>
      <c r="L810" s="1015">
        <v>35618420</v>
      </c>
      <c r="M810" s="1015">
        <v>-534276.30000000005</v>
      </c>
      <c r="N810" s="1016">
        <v>37000</v>
      </c>
      <c r="O810" s="1015">
        <v>962.66</v>
      </c>
      <c r="P810" s="1015">
        <v>-1381580</v>
      </c>
      <c r="Q810" s="1015"/>
      <c r="R810" s="1015"/>
      <c r="S810" s="1016"/>
    </row>
    <row r="811" spans="1:19">
      <c r="A811" s="1012" t="s">
        <v>1650</v>
      </c>
      <c r="B811" s="1012" t="s">
        <v>283</v>
      </c>
      <c r="C811" s="1012" t="s">
        <v>1651</v>
      </c>
      <c r="D811" s="1012" t="s">
        <v>1652</v>
      </c>
      <c r="E811" s="1012" t="s">
        <v>1229</v>
      </c>
      <c r="F811" s="1013">
        <v>42074</v>
      </c>
      <c r="G811" s="1012" t="s">
        <v>283</v>
      </c>
      <c r="H811" s="1015"/>
      <c r="I811" s="1015"/>
      <c r="J811" s="1015"/>
      <c r="K811" s="1012" t="s">
        <v>283</v>
      </c>
      <c r="L811" s="1015"/>
      <c r="M811" s="1015"/>
      <c r="N811" s="1016"/>
      <c r="O811" s="1015"/>
      <c r="P811" s="1015"/>
      <c r="Q811" s="1015"/>
      <c r="R811" s="1015">
        <v>11979295</v>
      </c>
      <c r="S811" s="1016">
        <v>550595</v>
      </c>
    </row>
    <row r="812" spans="1:19">
      <c r="A812" s="1012" t="s">
        <v>113</v>
      </c>
      <c r="B812" s="1012" t="s">
        <v>1653</v>
      </c>
      <c r="C812" s="1012" t="s">
        <v>1654</v>
      </c>
      <c r="D812" s="1012" t="s">
        <v>1655</v>
      </c>
      <c r="E812" s="1012" t="s">
        <v>89</v>
      </c>
      <c r="F812" s="1013">
        <v>40067</v>
      </c>
      <c r="G812" s="1012" t="s">
        <v>921</v>
      </c>
      <c r="H812" s="1015">
        <v>7500000</v>
      </c>
      <c r="I812" s="1015">
        <v>0</v>
      </c>
      <c r="J812" s="1015">
        <v>8514738.2100000009</v>
      </c>
      <c r="K812" s="1012" t="s">
        <v>1194</v>
      </c>
      <c r="L812" s="1015"/>
      <c r="M812" s="1015"/>
      <c r="N812" s="1016"/>
      <c r="O812" s="1015"/>
      <c r="P812" s="1015"/>
      <c r="Q812" s="1015"/>
      <c r="R812" s="1015"/>
      <c r="S812" s="1016"/>
    </row>
    <row r="813" spans="1:19">
      <c r="A813" s="1012" t="s">
        <v>113</v>
      </c>
      <c r="B813" s="1012" t="s">
        <v>283</v>
      </c>
      <c r="C813" s="1012" t="s">
        <v>1654</v>
      </c>
      <c r="D813" s="1012" t="s">
        <v>1655</v>
      </c>
      <c r="E813" s="1012" t="s">
        <v>89</v>
      </c>
      <c r="F813" s="1013">
        <v>40438</v>
      </c>
      <c r="G813" s="1012" t="s">
        <v>283</v>
      </c>
      <c r="H813" s="1015"/>
      <c r="I813" s="1015"/>
      <c r="J813" s="1015"/>
      <c r="K813" s="1012" t="s">
        <v>283</v>
      </c>
      <c r="L813" s="1015">
        <v>7500000</v>
      </c>
      <c r="M813" s="1015"/>
      <c r="N813" s="1016">
        <v>7500000</v>
      </c>
      <c r="O813" s="1015">
        <v>1</v>
      </c>
      <c r="P813" s="1015"/>
      <c r="Q813" s="1015"/>
      <c r="R813" s="1015">
        <v>375000</v>
      </c>
      <c r="S813" s="1016">
        <v>375000</v>
      </c>
    </row>
    <row r="814" spans="1:19">
      <c r="A814" s="1012" t="s">
        <v>1656</v>
      </c>
      <c r="B814" s="1012" t="s">
        <v>890</v>
      </c>
      <c r="C814" s="1012" t="s">
        <v>1657</v>
      </c>
      <c r="D814" s="1012" t="s">
        <v>1658</v>
      </c>
      <c r="E814" s="1012" t="s">
        <v>902</v>
      </c>
      <c r="F814" s="1013">
        <v>39850</v>
      </c>
      <c r="G814" s="1012" t="s">
        <v>285</v>
      </c>
      <c r="H814" s="1015">
        <v>5000000</v>
      </c>
      <c r="I814" s="1015">
        <v>0</v>
      </c>
      <c r="J814" s="1015">
        <v>6074313</v>
      </c>
      <c r="K814" s="1012" t="s">
        <v>1194</v>
      </c>
      <c r="L814" s="1015"/>
      <c r="M814" s="1015"/>
      <c r="N814" s="1016"/>
      <c r="O814" s="1015"/>
      <c r="P814" s="1015"/>
      <c r="Q814" s="1015"/>
      <c r="R814" s="1015"/>
      <c r="S814" s="1016"/>
    </row>
    <row r="815" spans="1:19">
      <c r="A815" s="1012" t="s">
        <v>1656</v>
      </c>
      <c r="B815" s="1012" t="s">
        <v>283</v>
      </c>
      <c r="C815" s="1012" t="s">
        <v>1657</v>
      </c>
      <c r="D815" s="1012" t="s">
        <v>1658</v>
      </c>
      <c r="E815" s="1012" t="s">
        <v>902</v>
      </c>
      <c r="F815" s="1013">
        <v>40954</v>
      </c>
      <c r="G815" s="1012" t="s">
        <v>283</v>
      </c>
      <c r="H815" s="1015"/>
      <c r="I815" s="1015"/>
      <c r="J815" s="1015"/>
      <c r="K815" s="1012" t="s">
        <v>283</v>
      </c>
      <c r="L815" s="1015">
        <v>5000000</v>
      </c>
      <c r="M815" s="1015"/>
      <c r="N815" s="1016">
        <v>5000</v>
      </c>
      <c r="O815" s="1015">
        <v>1000</v>
      </c>
      <c r="P815" s="1015"/>
      <c r="Q815" s="1015"/>
      <c r="R815" s="1015">
        <v>250000</v>
      </c>
      <c r="S815" s="1016">
        <v>250</v>
      </c>
    </row>
    <row r="816" spans="1:19">
      <c r="A816" s="1012" t="s">
        <v>1659</v>
      </c>
      <c r="B816" s="1012"/>
      <c r="C816" s="1012" t="s">
        <v>1660</v>
      </c>
      <c r="D816" s="1012" t="s">
        <v>1402</v>
      </c>
      <c r="E816" s="1012" t="s">
        <v>42</v>
      </c>
      <c r="F816" s="1013">
        <v>39878</v>
      </c>
      <c r="G816" s="1012" t="s">
        <v>284</v>
      </c>
      <c r="H816" s="1015">
        <v>16500000</v>
      </c>
      <c r="I816" s="1015">
        <v>0</v>
      </c>
      <c r="J816" s="1015">
        <v>6570625</v>
      </c>
      <c r="K816" s="1012" t="s">
        <v>897</v>
      </c>
      <c r="L816" s="1015"/>
      <c r="M816" s="1015"/>
      <c r="N816" s="1016"/>
      <c r="O816" s="1015"/>
      <c r="P816" s="1015"/>
      <c r="Q816" s="1015"/>
      <c r="R816" s="1015"/>
      <c r="S816" s="1016"/>
    </row>
    <row r="817" spans="1:19">
      <c r="A817" s="1012" t="s">
        <v>1659</v>
      </c>
      <c r="B817" s="1012" t="s">
        <v>283</v>
      </c>
      <c r="C817" s="1012" t="s">
        <v>1660</v>
      </c>
      <c r="D817" s="1012" t="s">
        <v>1402</v>
      </c>
      <c r="E817" s="1012" t="s">
        <v>42</v>
      </c>
      <c r="F817" s="1013">
        <v>40666</v>
      </c>
      <c r="G817" s="1012" t="s">
        <v>283</v>
      </c>
      <c r="H817" s="1015"/>
      <c r="I817" s="1015"/>
      <c r="J817" s="1015"/>
      <c r="K817" s="1012" t="s">
        <v>283</v>
      </c>
      <c r="L817" s="1015">
        <v>6000000</v>
      </c>
      <c r="M817" s="1015"/>
      <c r="N817" s="1016">
        <v>16500</v>
      </c>
      <c r="O817" s="1015">
        <v>363.63636300000002</v>
      </c>
      <c r="P817" s="1015">
        <v>-10500000</v>
      </c>
      <c r="Q817" s="1015"/>
      <c r="R817" s="1015"/>
      <c r="S817" s="1016"/>
    </row>
    <row r="818" spans="1:19">
      <c r="A818" s="1012" t="s">
        <v>1661</v>
      </c>
      <c r="B818" s="1012" t="s">
        <v>1047</v>
      </c>
      <c r="C818" s="1012" t="s">
        <v>1662</v>
      </c>
      <c r="D818" s="1012" t="s">
        <v>1573</v>
      </c>
      <c r="E818" s="1012" t="s">
        <v>1229</v>
      </c>
      <c r="F818" s="1013">
        <v>39805</v>
      </c>
      <c r="G818" s="1012" t="s">
        <v>284</v>
      </c>
      <c r="H818" s="1015">
        <v>80000000</v>
      </c>
      <c r="I818" s="1015">
        <v>0</v>
      </c>
      <c r="J818" s="1015">
        <v>87644066.099999994</v>
      </c>
      <c r="K818" s="1012" t="s">
        <v>1194</v>
      </c>
      <c r="L818" s="1015"/>
      <c r="M818" s="1015"/>
      <c r="N818" s="1016"/>
      <c r="O818" s="1015"/>
      <c r="P818" s="1015"/>
      <c r="Q818" s="1015"/>
      <c r="R818" s="1015"/>
      <c r="S818" s="1016"/>
    </row>
    <row r="819" spans="1:19">
      <c r="A819" s="1012" t="s">
        <v>1661</v>
      </c>
      <c r="B819" s="1012" t="s">
        <v>283</v>
      </c>
      <c r="C819" s="1012" t="s">
        <v>1662</v>
      </c>
      <c r="D819" s="1012" t="s">
        <v>1573</v>
      </c>
      <c r="E819" s="1012" t="s">
        <v>1229</v>
      </c>
      <c r="F819" s="1013">
        <v>40233</v>
      </c>
      <c r="G819" s="1012" t="s">
        <v>283</v>
      </c>
      <c r="H819" s="1015"/>
      <c r="I819" s="1015"/>
      <c r="J819" s="1015"/>
      <c r="K819" s="1012" t="s">
        <v>283</v>
      </c>
      <c r="L819" s="1015">
        <v>80000000</v>
      </c>
      <c r="M819" s="1015"/>
      <c r="N819" s="1016">
        <v>80000</v>
      </c>
      <c r="O819" s="1015">
        <v>1000</v>
      </c>
      <c r="P819" s="1015"/>
      <c r="Q819" s="1015"/>
      <c r="R819" s="1015"/>
      <c r="S819" s="1016"/>
    </row>
    <row r="820" spans="1:19">
      <c r="A820" s="1012" t="s">
        <v>1661</v>
      </c>
      <c r="B820" s="1012" t="s">
        <v>283</v>
      </c>
      <c r="C820" s="1012" t="s">
        <v>1662</v>
      </c>
      <c r="D820" s="1012" t="s">
        <v>1573</v>
      </c>
      <c r="E820" s="1012" t="s">
        <v>1229</v>
      </c>
      <c r="F820" s="1013">
        <v>40337</v>
      </c>
      <c r="G820" s="1012" t="s">
        <v>283</v>
      </c>
      <c r="H820" s="1015"/>
      <c r="I820" s="1015"/>
      <c r="J820" s="1015"/>
      <c r="K820" s="1012" t="s">
        <v>283</v>
      </c>
      <c r="L820" s="1015"/>
      <c r="M820" s="1015"/>
      <c r="N820" s="1016"/>
      <c r="O820" s="1015"/>
      <c r="P820" s="1015"/>
      <c r="Q820" s="1015"/>
      <c r="R820" s="1015">
        <v>2966288.32</v>
      </c>
      <c r="S820" s="1016">
        <v>465117</v>
      </c>
    </row>
    <row r="821" spans="1:19">
      <c r="A821" s="1012" t="s">
        <v>1663</v>
      </c>
      <c r="B821" s="1012" t="s">
        <v>1581</v>
      </c>
      <c r="C821" s="1012" t="s">
        <v>1664</v>
      </c>
      <c r="D821" s="1012" t="s">
        <v>1665</v>
      </c>
      <c r="E821" s="1012" t="s">
        <v>946</v>
      </c>
      <c r="F821" s="1013">
        <v>39976</v>
      </c>
      <c r="G821" s="1012" t="s">
        <v>921</v>
      </c>
      <c r="H821" s="1015">
        <v>3756000</v>
      </c>
      <c r="I821" s="1015">
        <v>0</v>
      </c>
      <c r="J821" s="1015">
        <v>4563280.34</v>
      </c>
      <c r="K821" s="1012" t="s">
        <v>1194</v>
      </c>
      <c r="L821" s="1015"/>
      <c r="M821" s="1015"/>
      <c r="N821" s="1016"/>
      <c r="O821" s="1015"/>
      <c r="P821" s="1015"/>
      <c r="Q821" s="1015"/>
      <c r="R821" s="1015"/>
      <c r="S821" s="1016"/>
    </row>
    <row r="822" spans="1:19">
      <c r="A822" s="1012" t="s">
        <v>1663</v>
      </c>
      <c r="B822" s="1012" t="s">
        <v>283</v>
      </c>
      <c r="C822" s="1012" t="s">
        <v>1664</v>
      </c>
      <c r="D822" s="1012" t="s">
        <v>1665</v>
      </c>
      <c r="E822" s="1012" t="s">
        <v>946</v>
      </c>
      <c r="F822" s="1013">
        <v>40808</v>
      </c>
      <c r="G822" s="1012" t="s">
        <v>283</v>
      </c>
      <c r="H822" s="1015"/>
      <c r="I822" s="1015"/>
      <c r="J822" s="1015"/>
      <c r="K822" s="1012" t="s">
        <v>283</v>
      </c>
      <c r="L822" s="1015">
        <v>3756000</v>
      </c>
      <c r="M822" s="1015"/>
      <c r="N822" s="1016">
        <v>3756000</v>
      </c>
      <c r="O822" s="1015">
        <v>1</v>
      </c>
      <c r="P822" s="1015"/>
      <c r="Q822" s="1015"/>
      <c r="R822" s="1015">
        <v>113000</v>
      </c>
      <c r="S822" s="1016">
        <v>113000</v>
      </c>
    </row>
    <row r="823" spans="1:19">
      <c r="A823" s="1012" t="s">
        <v>1666</v>
      </c>
      <c r="B823" s="1012"/>
      <c r="C823" s="1012" t="s">
        <v>1667</v>
      </c>
      <c r="D823" s="1012" t="s">
        <v>1608</v>
      </c>
      <c r="E823" s="1012" t="s">
        <v>11</v>
      </c>
      <c r="F823" s="1013">
        <v>39787</v>
      </c>
      <c r="G823" s="1012" t="s">
        <v>284</v>
      </c>
      <c r="H823" s="1015">
        <v>65000000</v>
      </c>
      <c r="I823" s="1015">
        <v>0</v>
      </c>
      <c r="J823" s="1015">
        <v>68141972.189999998</v>
      </c>
      <c r="K823" s="1012" t="s">
        <v>897</v>
      </c>
      <c r="L823" s="1015"/>
      <c r="M823" s="1015"/>
      <c r="N823" s="1016"/>
      <c r="O823" s="1015"/>
      <c r="P823" s="1015"/>
      <c r="Q823" s="1015"/>
      <c r="R823" s="1015"/>
      <c r="S823" s="1016"/>
    </row>
    <row r="824" spans="1:19">
      <c r="A824" s="1012" t="s">
        <v>1666</v>
      </c>
      <c r="B824" s="1012" t="s">
        <v>283</v>
      </c>
      <c r="C824" s="1012" t="s">
        <v>1667</v>
      </c>
      <c r="D824" s="1012" t="s">
        <v>1608</v>
      </c>
      <c r="E824" s="1012" t="s">
        <v>11</v>
      </c>
      <c r="F824" s="1013">
        <v>41002</v>
      </c>
      <c r="G824" s="1012" t="s">
        <v>283</v>
      </c>
      <c r="H824" s="1015"/>
      <c r="I824" s="1015"/>
      <c r="J824" s="1015"/>
      <c r="K824" s="1012" t="s">
        <v>283</v>
      </c>
      <c r="L824" s="1015">
        <v>56778150</v>
      </c>
      <c r="M824" s="1015">
        <v>-851672.25</v>
      </c>
      <c r="N824" s="1016">
        <v>65000</v>
      </c>
      <c r="O824" s="1015">
        <v>873.51</v>
      </c>
      <c r="P824" s="1015">
        <v>-8221850</v>
      </c>
      <c r="Q824" s="1015"/>
      <c r="R824" s="1015"/>
      <c r="S824" s="1016"/>
    </row>
    <row r="825" spans="1:19">
      <c r="A825" s="1012" t="s">
        <v>1666</v>
      </c>
      <c r="B825" s="1012" t="s">
        <v>283</v>
      </c>
      <c r="C825" s="1012" t="s">
        <v>1667</v>
      </c>
      <c r="D825" s="1012" t="s">
        <v>1608</v>
      </c>
      <c r="E825" s="1012" t="s">
        <v>11</v>
      </c>
      <c r="F825" s="1013">
        <v>41416</v>
      </c>
      <c r="G825" s="1012" t="s">
        <v>283</v>
      </c>
      <c r="H825" s="1015"/>
      <c r="I825" s="1015"/>
      <c r="J825" s="1015"/>
      <c r="K825" s="1012" t="s">
        <v>283</v>
      </c>
      <c r="L825" s="1015"/>
      <c r="M825" s="1015"/>
      <c r="N825" s="1016"/>
      <c r="O825" s="1015"/>
      <c r="P825" s="1015"/>
      <c r="Q825" s="1015"/>
      <c r="R825" s="1015">
        <v>1400000</v>
      </c>
      <c r="S825" s="1016">
        <v>241696</v>
      </c>
    </row>
    <row r="826" spans="1:19">
      <c r="A826" s="1012" t="s">
        <v>1668</v>
      </c>
      <c r="B826" s="1012"/>
      <c r="C826" s="1012" t="s">
        <v>2933</v>
      </c>
      <c r="D826" s="1012" t="s">
        <v>1669</v>
      </c>
      <c r="E826" s="1012" t="s">
        <v>1307</v>
      </c>
      <c r="F826" s="1013">
        <v>39822</v>
      </c>
      <c r="G826" s="1012" t="s">
        <v>284</v>
      </c>
      <c r="H826" s="1015">
        <v>20000000</v>
      </c>
      <c r="I826" s="1015">
        <v>0</v>
      </c>
      <c r="J826" s="1015">
        <v>12336278</v>
      </c>
      <c r="K826" s="1012" t="s">
        <v>897</v>
      </c>
      <c r="L826" s="1015"/>
      <c r="M826" s="1015"/>
      <c r="N826" s="1016"/>
      <c r="O826" s="1015"/>
      <c r="P826" s="1015"/>
      <c r="Q826" s="1015"/>
      <c r="R826" s="1015"/>
      <c r="S826" s="1016"/>
    </row>
    <row r="827" spans="1:19">
      <c r="A827" s="1012" t="s">
        <v>1668</v>
      </c>
      <c r="B827" s="1012" t="s">
        <v>283</v>
      </c>
      <c r="C827" s="1012" t="s">
        <v>2933</v>
      </c>
      <c r="D827" s="1012" t="s">
        <v>1669</v>
      </c>
      <c r="E827" s="1012" t="s">
        <v>1307</v>
      </c>
      <c r="F827" s="1013">
        <v>41393</v>
      </c>
      <c r="G827" s="1012" t="s">
        <v>283</v>
      </c>
      <c r="H827" s="1015"/>
      <c r="I827" s="1015"/>
      <c r="J827" s="1015"/>
      <c r="K827" s="1012" t="s">
        <v>283</v>
      </c>
      <c r="L827" s="1015">
        <v>10842200</v>
      </c>
      <c r="M827" s="1015"/>
      <c r="N827" s="1016">
        <v>20000</v>
      </c>
      <c r="O827" s="1015">
        <v>542.11</v>
      </c>
      <c r="P827" s="1015">
        <v>-9157800</v>
      </c>
      <c r="Q827" s="1015"/>
      <c r="R827" s="1015"/>
      <c r="S827" s="1016"/>
    </row>
    <row r="828" spans="1:19">
      <c r="A828" s="1012" t="s">
        <v>1668</v>
      </c>
      <c r="B828" s="1012" t="s">
        <v>283</v>
      </c>
      <c r="C828" s="1012" t="s">
        <v>2933</v>
      </c>
      <c r="D828" s="1012" t="s">
        <v>1669</v>
      </c>
      <c r="E828" s="1012" t="s">
        <v>1307</v>
      </c>
      <c r="F828" s="1013">
        <v>41425</v>
      </c>
      <c r="G828" s="1012" t="s">
        <v>283</v>
      </c>
      <c r="H828" s="1015"/>
      <c r="I828" s="1015"/>
      <c r="J828" s="1015"/>
      <c r="K828" s="1012" t="s">
        <v>283</v>
      </c>
      <c r="L828" s="1015"/>
      <c r="M828" s="1015">
        <v>-108422</v>
      </c>
      <c r="N828" s="1016"/>
      <c r="O828" s="1015"/>
      <c r="P828" s="1015"/>
      <c r="Q828" s="1015"/>
      <c r="R828" s="1015"/>
      <c r="S828" s="1016"/>
    </row>
    <row r="829" spans="1:19">
      <c r="A829" s="1012" t="s">
        <v>1668</v>
      </c>
      <c r="B829" s="1012" t="s">
        <v>283</v>
      </c>
      <c r="C829" s="1012" t="s">
        <v>2933</v>
      </c>
      <c r="D829" s="1012" t="s">
        <v>1669</v>
      </c>
      <c r="E829" s="1012" t="s">
        <v>1307</v>
      </c>
      <c r="F829" s="1013">
        <v>42186</v>
      </c>
      <c r="G829" s="1012" t="s">
        <v>283</v>
      </c>
      <c r="H829" s="1015"/>
      <c r="I829" s="1015"/>
      <c r="J829" s="1015"/>
      <c r="K829" s="1012" t="s">
        <v>283</v>
      </c>
      <c r="L829" s="1015"/>
      <c r="M829" s="1015"/>
      <c r="N829" s="1016"/>
      <c r="O829" s="1015"/>
      <c r="P829" s="1015"/>
      <c r="Q829" s="1015"/>
      <c r="R829" s="1015">
        <v>2500</v>
      </c>
      <c r="S829" s="1016">
        <v>215983</v>
      </c>
    </row>
    <row r="830" spans="1:19">
      <c r="A830" s="1012" t="s">
        <v>1670</v>
      </c>
      <c r="B830" s="1012" t="s">
        <v>1671</v>
      </c>
      <c r="C830" s="1012" t="s">
        <v>1672</v>
      </c>
      <c r="D830" s="1012" t="s">
        <v>1219</v>
      </c>
      <c r="E830" s="1012" t="s">
        <v>60</v>
      </c>
      <c r="F830" s="1013">
        <v>40169</v>
      </c>
      <c r="G830" s="1012" t="s">
        <v>285</v>
      </c>
      <c r="H830" s="1015">
        <v>8700000</v>
      </c>
      <c r="I830" s="1015">
        <v>0</v>
      </c>
      <c r="J830" s="1015">
        <v>9522346.1699999999</v>
      </c>
      <c r="K830" s="1012" t="s">
        <v>897</v>
      </c>
      <c r="L830" s="1015"/>
      <c r="M830" s="1015"/>
      <c r="N830" s="1016"/>
      <c r="O830" s="1015"/>
      <c r="P830" s="1015"/>
      <c r="Q830" s="1015"/>
      <c r="R830" s="1015"/>
      <c r="S830" s="1016"/>
    </row>
    <row r="831" spans="1:19">
      <c r="A831" s="1012" t="s">
        <v>1670</v>
      </c>
      <c r="B831" s="1012" t="s">
        <v>283</v>
      </c>
      <c r="C831" s="1012" t="s">
        <v>1672</v>
      </c>
      <c r="D831" s="1012" t="s">
        <v>1219</v>
      </c>
      <c r="E831" s="1012" t="s">
        <v>60</v>
      </c>
      <c r="F831" s="1013">
        <v>41222</v>
      </c>
      <c r="G831" s="1012" t="s">
        <v>283</v>
      </c>
      <c r="H831" s="1015"/>
      <c r="I831" s="1015"/>
      <c r="J831" s="1015"/>
      <c r="K831" s="1012" t="s">
        <v>283</v>
      </c>
      <c r="L831" s="1015">
        <v>8025750</v>
      </c>
      <c r="M831" s="1015"/>
      <c r="N831" s="1016">
        <v>8700</v>
      </c>
      <c r="O831" s="1015">
        <v>922.5</v>
      </c>
      <c r="P831" s="1015">
        <v>-674250</v>
      </c>
      <c r="Q831" s="1015"/>
      <c r="R831" s="1015">
        <v>256118.75</v>
      </c>
      <c r="S831" s="1016">
        <v>261</v>
      </c>
    </row>
    <row r="832" spans="1:19">
      <c r="A832" s="1012" t="s">
        <v>1670</v>
      </c>
      <c r="B832" s="1012" t="s">
        <v>283</v>
      </c>
      <c r="C832" s="1012" t="s">
        <v>1672</v>
      </c>
      <c r="D832" s="1012" t="s">
        <v>1219</v>
      </c>
      <c r="E832" s="1012" t="s">
        <v>60</v>
      </c>
      <c r="F832" s="1013">
        <v>41285</v>
      </c>
      <c r="G832" s="1012" t="s">
        <v>283</v>
      </c>
      <c r="H832" s="1015"/>
      <c r="I832" s="1015"/>
      <c r="J832" s="1015"/>
      <c r="K832" s="1012" t="s">
        <v>283</v>
      </c>
      <c r="L832" s="1015"/>
      <c r="M832" s="1015">
        <v>-80257.5</v>
      </c>
      <c r="N832" s="1016"/>
      <c r="O832" s="1015"/>
      <c r="P832" s="1015"/>
      <c r="Q832" s="1015"/>
      <c r="R832" s="1015"/>
      <c r="S832" s="1016"/>
    </row>
    <row r="833" spans="1:19">
      <c r="A833" s="1012" t="s">
        <v>1673</v>
      </c>
      <c r="B833" s="1012" t="s">
        <v>904</v>
      </c>
      <c r="C833" s="1012" t="s">
        <v>1674</v>
      </c>
      <c r="D833" s="1012" t="s">
        <v>1675</v>
      </c>
      <c r="E833" s="1012" t="s">
        <v>902</v>
      </c>
      <c r="F833" s="1013">
        <v>39871</v>
      </c>
      <c r="G833" s="1012" t="s">
        <v>285</v>
      </c>
      <c r="H833" s="1015">
        <v>7570000</v>
      </c>
      <c r="I833" s="1015">
        <v>0</v>
      </c>
      <c r="J833" s="1015">
        <v>8702021.25</v>
      </c>
      <c r="K833" s="1012" t="s">
        <v>897</v>
      </c>
      <c r="L833" s="1015"/>
      <c r="M833" s="1015"/>
      <c r="N833" s="1016"/>
      <c r="O833" s="1015"/>
      <c r="P833" s="1015"/>
      <c r="Q833" s="1015"/>
      <c r="R833" s="1015"/>
      <c r="S833" s="1016"/>
    </row>
    <row r="834" spans="1:19">
      <c r="A834" s="1012" t="s">
        <v>1673</v>
      </c>
      <c r="B834" s="1012" t="s">
        <v>283</v>
      </c>
      <c r="C834" s="1012" t="s">
        <v>1674</v>
      </c>
      <c r="D834" s="1012" t="s">
        <v>1675</v>
      </c>
      <c r="E834" s="1012" t="s">
        <v>902</v>
      </c>
      <c r="F834" s="1013">
        <v>41211</v>
      </c>
      <c r="G834" s="1012" t="s">
        <v>283</v>
      </c>
      <c r="H834" s="1015"/>
      <c r="I834" s="1015"/>
      <c r="J834" s="1015"/>
      <c r="K834" s="1012" t="s">
        <v>283</v>
      </c>
      <c r="L834" s="1015">
        <v>26398.99</v>
      </c>
      <c r="M834" s="1015"/>
      <c r="N834" s="1016">
        <v>29</v>
      </c>
      <c r="O834" s="1015">
        <v>910.31</v>
      </c>
      <c r="P834" s="1015">
        <v>-2601.0100000000002</v>
      </c>
      <c r="Q834" s="1015"/>
      <c r="R834" s="1015"/>
      <c r="S834" s="1016"/>
    </row>
    <row r="835" spans="1:19">
      <c r="A835" s="1012" t="s">
        <v>1673</v>
      </c>
      <c r="B835" s="1012" t="s">
        <v>283</v>
      </c>
      <c r="C835" s="1012" t="s">
        <v>1674</v>
      </c>
      <c r="D835" s="1012" t="s">
        <v>1675</v>
      </c>
      <c r="E835" s="1012" t="s">
        <v>902</v>
      </c>
      <c r="F835" s="1013">
        <v>41213</v>
      </c>
      <c r="G835" s="1012" t="s">
        <v>283</v>
      </c>
      <c r="H835" s="1015"/>
      <c r="I835" s="1015"/>
      <c r="J835" s="1015"/>
      <c r="K835" s="1012" t="s">
        <v>283</v>
      </c>
      <c r="L835" s="1015">
        <v>6864647.71</v>
      </c>
      <c r="M835" s="1015"/>
      <c r="N835" s="1016">
        <v>7541</v>
      </c>
      <c r="O835" s="1015">
        <v>910.31</v>
      </c>
      <c r="P835" s="1015">
        <v>-676352.29</v>
      </c>
      <c r="Q835" s="1015"/>
      <c r="R835" s="1015">
        <v>362118.92</v>
      </c>
      <c r="S835" s="1016">
        <v>379</v>
      </c>
    </row>
    <row r="836" spans="1:19">
      <c r="A836" s="1012" t="s">
        <v>1673</v>
      </c>
      <c r="B836" s="1012" t="s">
        <v>283</v>
      </c>
      <c r="C836" s="1012" t="s">
        <v>1674</v>
      </c>
      <c r="D836" s="1012" t="s">
        <v>1675</v>
      </c>
      <c r="E836" s="1012" t="s">
        <v>902</v>
      </c>
      <c r="F836" s="1013">
        <v>41285</v>
      </c>
      <c r="G836" s="1012" t="s">
        <v>283</v>
      </c>
      <c r="H836" s="1015"/>
      <c r="I836" s="1015"/>
      <c r="J836" s="1015"/>
      <c r="K836" s="1012" t="s">
        <v>283</v>
      </c>
      <c r="L836" s="1015"/>
      <c r="M836" s="1015">
        <v>-68910.460000000006</v>
      </c>
      <c r="N836" s="1016"/>
      <c r="O836" s="1015"/>
      <c r="P836" s="1015"/>
      <c r="Q836" s="1015"/>
      <c r="R836" s="1015"/>
      <c r="S836" s="1016"/>
    </row>
    <row r="837" spans="1:19">
      <c r="A837" s="1012" t="s">
        <v>1676</v>
      </c>
      <c r="B837" s="1012" t="s">
        <v>899</v>
      </c>
      <c r="C837" s="1012" t="s">
        <v>1677</v>
      </c>
      <c r="D837" s="1012" t="s">
        <v>1678</v>
      </c>
      <c r="E837" s="1012" t="s">
        <v>52</v>
      </c>
      <c r="F837" s="1013">
        <v>40053</v>
      </c>
      <c r="G837" s="1012" t="s">
        <v>285</v>
      </c>
      <c r="H837" s="1015">
        <v>20699000</v>
      </c>
      <c r="I837" s="1015">
        <v>0</v>
      </c>
      <c r="J837" s="1015">
        <v>24059476.66</v>
      </c>
      <c r="K837" s="1012" t="s">
        <v>1194</v>
      </c>
      <c r="L837" s="1015"/>
      <c r="M837" s="1015"/>
      <c r="N837" s="1016"/>
      <c r="O837" s="1015"/>
      <c r="P837" s="1015"/>
      <c r="Q837" s="1015"/>
      <c r="R837" s="1015"/>
      <c r="S837" s="1016"/>
    </row>
    <row r="838" spans="1:19">
      <c r="A838" s="1012" t="s">
        <v>1676</v>
      </c>
      <c r="B838" s="1012" t="s">
        <v>283</v>
      </c>
      <c r="C838" s="1012" t="s">
        <v>1677</v>
      </c>
      <c r="D838" s="1012" t="s">
        <v>1678</v>
      </c>
      <c r="E838" s="1012" t="s">
        <v>52</v>
      </c>
      <c r="F838" s="1013">
        <v>40808</v>
      </c>
      <c r="G838" s="1012" t="s">
        <v>283</v>
      </c>
      <c r="H838" s="1015"/>
      <c r="I838" s="1015"/>
      <c r="J838" s="1015"/>
      <c r="K838" s="1012" t="s">
        <v>283</v>
      </c>
      <c r="L838" s="1015">
        <v>20699000</v>
      </c>
      <c r="M838" s="1015"/>
      <c r="N838" s="1016">
        <v>2069.9</v>
      </c>
      <c r="O838" s="1015">
        <v>10000</v>
      </c>
      <c r="P838" s="1015"/>
      <c r="Q838" s="1015"/>
      <c r="R838" s="1015">
        <v>1030000</v>
      </c>
      <c r="S838" s="1016">
        <v>103</v>
      </c>
    </row>
    <row r="839" spans="1:19">
      <c r="A839" s="1012" t="s">
        <v>1679</v>
      </c>
      <c r="B839" s="1012" t="s">
        <v>858</v>
      </c>
      <c r="C839" s="1012" t="s">
        <v>1680</v>
      </c>
      <c r="D839" s="1012" t="s">
        <v>1681</v>
      </c>
      <c r="E839" s="1012" t="s">
        <v>60</v>
      </c>
      <c r="F839" s="1013">
        <v>39766</v>
      </c>
      <c r="G839" s="1012" t="s">
        <v>284</v>
      </c>
      <c r="H839" s="1015">
        <v>866540000</v>
      </c>
      <c r="I839" s="1015">
        <v>0</v>
      </c>
      <c r="J839" s="1015">
        <v>1037467405.5599999</v>
      </c>
      <c r="K839" s="1012" t="s">
        <v>1194</v>
      </c>
      <c r="L839" s="1015"/>
      <c r="M839" s="1015"/>
      <c r="N839" s="1016"/>
      <c r="O839" s="1015"/>
      <c r="P839" s="1015"/>
      <c r="Q839" s="1015"/>
      <c r="R839" s="1015"/>
      <c r="S839" s="1016"/>
    </row>
    <row r="840" spans="1:19">
      <c r="A840" s="1012" t="s">
        <v>1679</v>
      </c>
      <c r="B840" s="1012" t="s">
        <v>283</v>
      </c>
      <c r="C840" s="1012" t="s">
        <v>1680</v>
      </c>
      <c r="D840" s="1012" t="s">
        <v>1681</v>
      </c>
      <c r="E840" s="1012" t="s">
        <v>60</v>
      </c>
      <c r="F840" s="1013">
        <v>40534</v>
      </c>
      <c r="G840" s="1012" t="s">
        <v>283</v>
      </c>
      <c r="H840" s="1015"/>
      <c r="I840" s="1015"/>
      <c r="J840" s="1015"/>
      <c r="K840" s="1012" t="s">
        <v>283</v>
      </c>
      <c r="L840" s="1015">
        <v>866540000</v>
      </c>
      <c r="M840" s="1015"/>
      <c r="N840" s="1016">
        <v>866540</v>
      </c>
      <c r="O840" s="1015">
        <v>1000</v>
      </c>
      <c r="P840" s="1015"/>
      <c r="Q840" s="1015"/>
      <c r="R840" s="1015"/>
      <c r="S840" s="1016"/>
    </row>
    <row r="841" spans="1:19">
      <c r="A841" s="1012" t="s">
        <v>1679</v>
      </c>
      <c r="B841" s="1012" t="s">
        <v>283</v>
      </c>
      <c r="C841" s="1012" t="s">
        <v>1680</v>
      </c>
      <c r="D841" s="1012" t="s">
        <v>1681</v>
      </c>
      <c r="E841" s="1012" t="s">
        <v>60</v>
      </c>
      <c r="F841" s="1013">
        <v>40611</v>
      </c>
      <c r="G841" s="1012" t="s">
        <v>283</v>
      </c>
      <c r="H841" s="1015"/>
      <c r="I841" s="1015"/>
      <c r="J841" s="1015"/>
      <c r="K841" s="1012" t="s">
        <v>283</v>
      </c>
      <c r="L841" s="1015"/>
      <c r="M841" s="1015"/>
      <c r="N841" s="1016"/>
      <c r="O841" s="1015"/>
      <c r="P841" s="1015"/>
      <c r="Q841" s="1015"/>
      <c r="R841" s="1015">
        <v>79700000</v>
      </c>
      <c r="S841" s="1016">
        <v>14842320.789999999</v>
      </c>
    </row>
    <row r="842" spans="1:19">
      <c r="A842" s="1012" t="s">
        <v>1682</v>
      </c>
      <c r="B842" s="1012" t="s">
        <v>1321</v>
      </c>
      <c r="C842" s="1012" t="s">
        <v>1683</v>
      </c>
      <c r="D842" s="1012" t="s">
        <v>1684</v>
      </c>
      <c r="E842" s="1012" t="s">
        <v>1078</v>
      </c>
      <c r="F842" s="1013">
        <v>40053</v>
      </c>
      <c r="G842" s="1012" t="s">
        <v>7</v>
      </c>
      <c r="H842" s="1015">
        <v>3223000</v>
      </c>
      <c r="I842" s="1015">
        <v>0</v>
      </c>
      <c r="J842" s="1015">
        <v>2820256.96</v>
      </c>
      <c r="K842" s="1012" t="s">
        <v>897</v>
      </c>
      <c r="L842" s="1015"/>
      <c r="M842" s="1015"/>
      <c r="N842" s="1016"/>
      <c r="O842" s="1015"/>
      <c r="P842" s="1015"/>
      <c r="Q842" s="1015"/>
      <c r="R842" s="1015"/>
      <c r="S842" s="1016"/>
    </row>
    <row r="843" spans="1:19">
      <c r="A843" s="1012" t="s">
        <v>1682</v>
      </c>
      <c r="B843" s="1012" t="s">
        <v>283</v>
      </c>
      <c r="C843" s="1012" t="s">
        <v>1683</v>
      </c>
      <c r="D843" s="1012" t="s">
        <v>1684</v>
      </c>
      <c r="E843" s="1012" t="s">
        <v>1078</v>
      </c>
      <c r="F843" s="1013">
        <v>41263</v>
      </c>
      <c r="G843" s="1012" t="s">
        <v>283</v>
      </c>
      <c r="H843" s="1015"/>
      <c r="I843" s="1015"/>
      <c r="J843" s="1015"/>
      <c r="K843" s="1012" t="s">
        <v>283</v>
      </c>
      <c r="L843" s="1015">
        <v>2336675</v>
      </c>
      <c r="M843" s="1015"/>
      <c r="N843" s="1016">
        <v>3223</v>
      </c>
      <c r="O843" s="1015">
        <v>725</v>
      </c>
      <c r="P843" s="1015">
        <v>-886325</v>
      </c>
      <c r="Q843" s="1015"/>
      <c r="R843" s="1015"/>
      <c r="S843" s="1016"/>
    </row>
    <row r="844" spans="1:19">
      <c r="A844" s="1012" t="s">
        <v>1682</v>
      </c>
      <c r="B844" s="1012" t="s">
        <v>283</v>
      </c>
      <c r="C844" s="1012" t="s">
        <v>1683</v>
      </c>
      <c r="D844" s="1012" t="s">
        <v>1684</v>
      </c>
      <c r="E844" s="1012" t="s">
        <v>1078</v>
      </c>
      <c r="F844" s="1013">
        <v>41285</v>
      </c>
      <c r="G844" s="1012" t="s">
        <v>283</v>
      </c>
      <c r="H844" s="1015"/>
      <c r="I844" s="1015"/>
      <c r="J844" s="1015"/>
      <c r="K844" s="1012" t="s">
        <v>283</v>
      </c>
      <c r="L844" s="1015"/>
      <c r="M844" s="1015">
        <v>-23366.75</v>
      </c>
      <c r="N844" s="1016"/>
      <c r="O844" s="1015"/>
      <c r="P844" s="1015"/>
      <c r="Q844" s="1015"/>
      <c r="R844" s="1015"/>
      <c r="S844" s="1016"/>
    </row>
    <row r="845" spans="1:19">
      <c r="A845" s="1012" t="s">
        <v>1682</v>
      </c>
      <c r="B845" s="1012" t="s">
        <v>283</v>
      </c>
      <c r="C845" s="1012" t="s">
        <v>1683</v>
      </c>
      <c r="D845" s="1012" t="s">
        <v>1684</v>
      </c>
      <c r="E845" s="1012" t="s">
        <v>1078</v>
      </c>
      <c r="F845" s="1013">
        <v>41359</v>
      </c>
      <c r="G845" s="1012" t="s">
        <v>283</v>
      </c>
      <c r="H845" s="1015"/>
      <c r="I845" s="1015"/>
      <c r="J845" s="1015"/>
      <c r="K845" s="1012" t="s">
        <v>283</v>
      </c>
      <c r="L845" s="1015"/>
      <c r="M845" s="1015">
        <v>-26633.25</v>
      </c>
      <c r="N845" s="1016"/>
      <c r="O845" s="1015"/>
      <c r="P845" s="1015"/>
      <c r="Q845" s="1015"/>
      <c r="R845" s="1015"/>
      <c r="S845" s="1016"/>
    </row>
    <row r="846" spans="1:19">
      <c r="A846" s="1012" t="s">
        <v>1685</v>
      </c>
      <c r="B846" s="1012" t="s">
        <v>923</v>
      </c>
      <c r="C846" s="1012" t="s">
        <v>1686</v>
      </c>
      <c r="D846" s="1012" t="s">
        <v>1687</v>
      </c>
      <c r="E846" s="1012" t="s">
        <v>19</v>
      </c>
      <c r="F846" s="1013">
        <v>39885</v>
      </c>
      <c r="G846" s="1012" t="s">
        <v>285</v>
      </c>
      <c r="H846" s="1015">
        <v>6398000</v>
      </c>
      <c r="I846" s="1015">
        <v>0</v>
      </c>
      <c r="J846" s="1015">
        <v>4118886.85</v>
      </c>
      <c r="K846" s="1012" t="s">
        <v>897</v>
      </c>
      <c r="L846" s="1015"/>
      <c r="M846" s="1015"/>
      <c r="N846" s="1016"/>
      <c r="O846" s="1015"/>
      <c r="P846" s="1015"/>
      <c r="Q846" s="1015"/>
      <c r="R846" s="1015"/>
      <c r="S846" s="1016"/>
    </row>
    <row r="847" spans="1:19">
      <c r="A847" s="1012" t="s">
        <v>1685</v>
      </c>
      <c r="B847" s="1012" t="s">
        <v>283</v>
      </c>
      <c r="C847" s="1012" t="s">
        <v>1686</v>
      </c>
      <c r="D847" s="1012" t="s">
        <v>1687</v>
      </c>
      <c r="E847" s="1012" t="s">
        <v>19</v>
      </c>
      <c r="F847" s="1013">
        <v>41498</v>
      </c>
      <c r="G847" s="1012" t="s">
        <v>283</v>
      </c>
      <c r="H847" s="1015"/>
      <c r="I847" s="1015"/>
      <c r="J847" s="1015"/>
      <c r="K847" s="1012" t="s">
        <v>283</v>
      </c>
      <c r="L847" s="1015">
        <v>3247112.96</v>
      </c>
      <c r="M847" s="1015"/>
      <c r="N847" s="1016">
        <v>6398</v>
      </c>
      <c r="O847" s="1015">
        <v>507.52</v>
      </c>
      <c r="P847" s="1015">
        <v>-3150887.04</v>
      </c>
      <c r="Q847" s="1015"/>
      <c r="R847" s="1015">
        <v>139320</v>
      </c>
      <c r="S847" s="1016">
        <v>320</v>
      </c>
    </row>
    <row r="848" spans="1:19">
      <c r="A848" s="1012" t="s">
        <v>1685</v>
      </c>
      <c r="B848" s="1012" t="s">
        <v>283</v>
      </c>
      <c r="C848" s="1012" t="s">
        <v>1686</v>
      </c>
      <c r="D848" s="1012" t="s">
        <v>1687</v>
      </c>
      <c r="E848" s="1012" t="s">
        <v>19</v>
      </c>
      <c r="F848" s="1013">
        <v>41529</v>
      </c>
      <c r="G848" s="1012" t="s">
        <v>283</v>
      </c>
      <c r="H848" s="1015"/>
      <c r="I848" s="1015"/>
      <c r="J848" s="1015"/>
      <c r="K848" s="1012" t="s">
        <v>283</v>
      </c>
      <c r="L848" s="1015"/>
      <c r="M848" s="1015">
        <v>-25000</v>
      </c>
      <c r="N848" s="1016"/>
      <c r="O848" s="1015"/>
      <c r="P848" s="1015"/>
      <c r="Q848" s="1015"/>
      <c r="R848" s="1015"/>
      <c r="S848" s="1016"/>
    </row>
    <row r="849" spans="1:19">
      <c r="A849" s="1012" t="s">
        <v>1688</v>
      </c>
      <c r="B849" s="1012" t="s">
        <v>858</v>
      </c>
      <c r="C849" s="1012" t="s">
        <v>1689</v>
      </c>
      <c r="D849" s="1012" t="s">
        <v>1690</v>
      </c>
      <c r="E849" s="1012" t="s">
        <v>149</v>
      </c>
      <c r="F849" s="1013">
        <v>39794</v>
      </c>
      <c r="G849" s="1012" t="s">
        <v>284</v>
      </c>
      <c r="H849" s="1015">
        <v>10000000</v>
      </c>
      <c r="I849" s="1015">
        <v>0</v>
      </c>
      <c r="J849" s="1015">
        <v>12147768.630000001</v>
      </c>
      <c r="K849" s="1012" t="s">
        <v>1194</v>
      </c>
      <c r="L849" s="1015"/>
      <c r="M849" s="1015"/>
      <c r="N849" s="1016"/>
      <c r="O849" s="1015"/>
      <c r="P849" s="1015"/>
      <c r="Q849" s="1015"/>
      <c r="R849" s="1015"/>
      <c r="S849" s="1016"/>
    </row>
    <row r="850" spans="1:19">
      <c r="A850" s="1012" t="s">
        <v>1688</v>
      </c>
      <c r="B850" s="1012" t="s">
        <v>283</v>
      </c>
      <c r="C850" s="1012" t="s">
        <v>1689</v>
      </c>
      <c r="D850" s="1012" t="s">
        <v>1690</v>
      </c>
      <c r="E850" s="1012" t="s">
        <v>149</v>
      </c>
      <c r="F850" s="1013">
        <v>40275</v>
      </c>
      <c r="G850" s="1012" t="s">
        <v>283</v>
      </c>
      <c r="H850" s="1015"/>
      <c r="I850" s="1015"/>
      <c r="J850" s="1015"/>
      <c r="K850" s="1012" t="s">
        <v>283</v>
      </c>
      <c r="L850" s="1015">
        <v>10000000</v>
      </c>
      <c r="M850" s="1015"/>
      <c r="N850" s="1016">
        <v>10000</v>
      </c>
      <c r="O850" s="1015">
        <v>1000</v>
      </c>
      <c r="P850" s="1015"/>
      <c r="Q850" s="1015"/>
      <c r="R850" s="1015">
        <v>1488046.41</v>
      </c>
      <c r="S850" s="1016">
        <v>199203</v>
      </c>
    </row>
    <row r="851" spans="1:19">
      <c r="A851" s="1012" t="s">
        <v>20</v>
      </c>
      <c r="B851" s="1012" t="s">
        <v>1691</v>
      </c>
      <c r="C851" s="1012" t="s">
        <v>1692</v>
      </c>
      <c r="D851" s="1012" t="s">
        <v>1693</v>
      </c>
      <c r="E851" s="1012" t="s">
        <v>23</v>
      </c>
      <c r="F851" s="1013">
        <v>39871</v>
      </c>
      <c r="G851" s="1012" t="s">
        <v>284</v>
      </c>
      <c r="H851" s="1015">
        <v>30000000</v>
      </c>
      <c r="I851" s="1015">
        <v>0</v>
      </c>
      <c r="J851" s="1015">
        <v>36472843.939999998</v>
      </c>
      <c r="K851" s="1012" t="s">
        <v>1194</v>
      </c>
      <c r="L851" s="1015"/>
      <c r="M851" s="1015"/>
      <c r="N851" s="1016"/>
      <c r="O851" s="1015"/>
      <c r="P851" s="1015"/>
      <c r="Q851" s="1015"/>
      <c r="R851" s="1015"/>
      <c r="S851" s="1016"/>
    </row>
    <row r="852" spans="1:19">
      <c r="A852" s="1012" t="s">
        <v>20</v>
      </c>
      <c r="B852" s="1012" t="s">
        <v>283</v>
      </c>
      <c r="C852" s="1012" t="s">
        <v>1692</v>
      </c>
      <c r="D852" s="1012" t="s">
        <v>1693</v>
      </c>
      <c r="E852" s="1012" t="s">
        <v>23</v>
      </c>
      <c r="F852" s="1013">
        <v>40450</v>
      </c>
      <c r="G852" s="1012" t="s">
        <v>283</v>
      </c>
      <c r="H852" s="1015"/>
      <c r="I852" s="1015"/>
      <c r="J852" s="1015"/>
      <c r="K852" s="1012" t="s">
        <v>283</v>
      </c>
      <c r="L852" s="1015">
        <v>30000000</v>
      </c>
      <c r="M852" s="1015"/>
      <c r="N852" s="1016">
        <v>30000</v>
      </c>
      <c r="O852" s="1015">
        <v>1000</v>
      </c>
      <c r="P852" s="1015"/>
      <c r="Q852" s="1015"/>
      <c r="R852" s="1015"/>
      <c r="S852" s="1016"/>
    </row>
    <row r="853" spans="1:19">
      <c r="A853" s="1012" t="s">
        <v>20</v>
      </c>
      <c r="B853" s="1012" t="s">
        <v>283</v>
      </c>
      <c r="C853" s="1012" t="s">
        <v>1692</v>
      </c>
      <c r="D853" s="1012" t="s">
        <v>1693</v>
      </c>
      <c r="E853" s="1012" t="s">
        <v>23</v>
      </c>
      <c r="F853" s="1013">
        <v>41516</v>
      </c>
      <c r="G853" s="1012" t="s">
        <v>283</v>
      </c>
      <c r="H853" s="1015"/>
      <c r="I853" s="1015"/>
      <c r="J853" s="1015"/>
      <c r="K853" s="1012" t="s">
        <v>283</v>
      </c>
      <c r="L853" s="1015"/>
      <c r="M853" s="1015"/>
      <c r="N853" s="1016"/>
      <c r="O853" s="1015"/>
      <c r="P853" s="1015"/>
      <c r="Q853" s="1015"/>
      <c r="R853" s="1015">
        <v>4089510.61</v>
      </c>
      <c r="S853" s="1016">
        <v>513113</v>
      </c>
    </row>
    <row r="854" spans="1:19">
      <c r="A854" s="1012" t="s">
        <v>1694</v>
      </c>
      <c r="B854" s="1012" t="s">
        <v>890</v>
      </c>
      <c r="C854" s="1012" t="s">
        <v>1695</v>
      </c>
      <c r="D854" s="1012" t="s">
        <v>1696</v>
      </c>
      <c r="E854" s="1012" t="s">
        <v>217</v>
      </c>
      <c r="F854" s="1013">
        <v>39829</v>
      </c>
      <c r="G854" s="1012" t="s">
        <v>285</v>
      </c>
      <c r="H854" s="1015">
        <v>12000000</v>
      </c>
      <c r="I854" s="1015">
        <v>0</v>
      </c>
      <c r="J854" s="1015">
        <v>12837983.33</v>
      </c>
      <c r="K854" s="1012" t="s">
        <v>1194</v>
      </c>
      <c r="L854" s="1015"/>
      <c r="M854" s="1015"/>
      <c r="N854" s="1016"/>
      <c r="O854" s="1015"/>
      <c r="P854" s="1015"/>
      <c r="Q854" s="1015"/>
      <c r="R854" s="1015"/>
      <c r="S854" s="1016"/>
    </row>
    <row r="855" spans="1:19">
      <c r="A855" s="1012" t="s">
        <v>1694</v>
      </c>
      <c r="B855" s="1012" t="s">
        <v>283</v>
      </c>
      <c r="C855" s="1012" t="s">
        <v>1695</v>
      </c>
      <c r="D855" s="1012" t="s">
        <v>1696</v>
      </c>
      <c r="E855" s="1012" t="s">
        <v>217</v>
      </c>
      <c r="F855" s="1013">
        <v>39960</v>
      </c>
      <c r="G855" s="1012" t="s">
        <v>283</v>
      </c>
      <c r="H855" s="1015"/>
      <c r="I855" s="1015"/>
      <c r="J855" s="1015"/>
      <c r="K855" s="1012" t="s">
        <v>283</v>
      </c>
      <c r="L855" s="1015">
        <v>12000000</v>
      </c>
      <c r="M855" s="1015"/>
      <c r="N855" s="1016">
        <v>12000</v>
      </c>
      <c r="O855" s="1015">
        <v>1000</v>
      </c>
      <c r="P855" s="1015"/>
      <c r="Q855" s="1015"/>
      <c r="R855" s="1015">
        <v>600000</v>
      </c>
      <c r="S855" s="1016">
        <v>600</v>
      </c>
    </row>
    <row r="856" spans="1:19">
      <c r="A856" s="1012" t="s">
        <v>1697</v>
      </c>
      <c r="B856" s="1012" t="s">
        <v>1698</v>
      </c>
      <c r="C856" s="1012" t="s">
        <v>1699</v>
      </c>
      <c r="D856" s="1012" t="s">
        <v>1700</v>
      </c>
      <c r="E856" s="1012" t="s">
        <v>246</v>
      </c>
      <c r="F856" s="1013">
        <v>39850</v>
      </c>
      <c r="G856" s="1012" t="s">
        <v>284</v>
      </c>
      <c r="H856" s="1015">
        <v>33900000</v>
      </c>
      <c r="I856" s="1015">
        <v>0</v>
      </c>
      <c r="J856" s="1015">
        <v>40834859.350000001</v>
      </c>
      <c r="K856" s="1012" t="s">
        <v>1194</v>
      </c>
      <c r="L856" s="1015"/>
      <c r="M856" s="1015"/>
      <c r="N856" s="1016"/>
      <c r="O856" s="1015"/>
      <c r="P856" s="1015"/>
      <c r="Q856" s="1015"/>
      <c r="R856" s="1015"/>
      <c r="S856" s="1016"/>
    </row>
    <row r="857" spans="1:19">
      <c r="A857" s="1012" t="s">
        <v>1697</v>
      </c>
      <c r="B857" s="1012" t="s">
        <v>283</v>
      </c>
      <c r="C857" s="1012" t="s">
        <v>1699</v>
      </c>
      <c r="D857" s="1012" t="s">
        <v>1700</v>
      </c>
      <c r="E857" s="1012" t="s">
        <v>246</v>
      </c>
      <c r="F857" s="1013">
        <v>40884</v>
      </c>
      <c r="G857" s="1012" t="s">
        <v>283</v>
      </c>
      <c r="H857" s="1015"/>
      <c r="I857" s="1015"/>
      <c r="J857" s="1015"/>
      <c r="K857" s="1012" t="s">
        <v>283</v>
      </c>
      <c r="L857" s="1015">
        <v>33899999.999999903</v>
      </c>
      <c r="M857" s="1015"/>
      <c r="N857" s="1016">
        <v>35595</v>
      </c>
      <c r="O857" s="1015">
        <v>999.999999</v>
      </c>
      <c r="P857" s="1015"/>
      <c r="Q857" s="1015">
        <v>1694999.999998</v>
      </c>
      <c r="R857" s="1015"/>
      <c r="S857" s="1016"/>
    </row>
    <row r="858" spans="1:19">
      <c r="A858" s="1012" t="s">
        <v>1701</v>
      </c>
      <c r="B858" s="1012" t="s">
        <v>899</v>
      </c>
      <c r="C858" s="1012" t="s">
        <v>1702</v>
      </c>
      <c r="D858" s="1012" t="s">
        <v>1703</v>
      </c>
      <c r="E858" s="1012" t="s">
        <v>217</v>
      </c>
      <c r="F858" s="1013">
        <v>39857</v>
      </c>
      <c r="G858" s="1012" t="s">
        <v>285</v>
      </c>
      <c r="H858" s="1015">
        <v>4797000</v>
      </c>
      <c r="I858" s="1015">
        <v>0</v>
      </c>
      <c r="J858" s="1015">
        <v>5713865</v>
      </c>
      <c r="K858" s="1012" t="s">
        <v>1194</v>
      </c>
      <c r="L858" s="1015"/>
      <c r="M858" s="1015"/>
      <c r="N858" s="1016"/>
      <c r="O858" s="1015"/>
      <c r="P858" s="1015"/>
      <c r="Q858" s="1015"/>
      <c r="R858" s="1015"/>
      <c r="S858" s="1016"/>
    </row>
    <row r="859" spans="1:19">
      <c r="A859" s="1012" t="s">
        <v>1701</v>
      </c>
      <c r="B859" s="1012" t="s">
        <v>283</v>
      </c>
      <c r="C859" s="1012" t="s">
        <v>1702</v>
      </c>
      <c r="D859" s="1012" t="s">
        <v>1703</v>
      </c>
      <c r="E859" s="1012" t="s">
        <v>217</v>
      </c>
      <c r="F859" s="1013">
        <v>40801</v>
      </c>
      <c r="G859" s="1012" t="s">
        <v>283</v>
      </c>
      <c r="H859" s="1015"/>
      <c r="I859" s="1015"/>
      <c r="J859" s="1015"/>
      <c r="K859" s="1012" t="s">
        <v>283</v>
      </c>
      <c r="L859" s="1015">
        <v>4797000</v>
      </c>
      <c r="M859" s="1015"/>
      <c r="N859" s="1016">
        <v>4797</v>
      </c>
      <c r="O859" s="1015">
        <v>1000</v>
      </c>
      <c r="P859" s="1015"/>
      <c r="Q859" s="1015"/>
      <c r="R859" s="1015">
        <v>240000</v>
      </c>
      <c r="S859" s="1016">
        <v>240</v>
      </c>
    </row>
    <row r="860" spans="1:19">
      <c r="A860" s="1012" t="s">
        <v>1704</v>
      </c>
      <c r="B860" s="1012" t="s">
        <v>1705</v>
      </c>
      <c r="C860" s="1012" t="s">
        <v>1706</v>
      </c>
      <c r="D860" s="1012" t="s">
        <v>1707</v>
      </c>
      <c r="E860" s="1012" t="s">
        <v>153</v>
      </c>
      <c r="F860" s="1013">
        <v>39864</v>
      </c>
      <c r="G860" s="1012" t="s">
        <v>284</v>
      </c>
      <c r="H860" s="1015">
        <v>116000000</v>
      </c>
      <c r="I860" s="1015">
        <v>0</v>
      </c>
      <c r="J860" s="1015">
        <v>131383055.11</v>
      </c>
      <c r="K860" s="1012" t="s">
        <v>1194</v>
      </c>
      <c r="L860" s="1015"/>
      <c r="M860" s="1015"/>
      <c r="N860" s="1016"/>
      <c r="O860" s="1015"/>
      <c r="P860" s="1015"/>
      <c r="Q860" s="1015"/>
      <c r="R860" s="1015"/>
      <c r="S860" s="1016"/>
    </row>
    <row r="861" spans="1:19">
      <c r="A861" s="1012" t="s">
        <v>1704</v>
      </c>
      <c r="B861" s="1012" t="s">
        <v>283</v>
      </c>
      <c r="C861" s="1012" t="s">
        <v>1706</v>
      </c>
      <c r="D861" s="1012" t="s">
        <v>1707</v>
      </c>
      <c r="E861" s="1012" t="s">
        <v>153</v>
      </c>
      <c r="F861" s="1013">
        <v>40808</v>
      </c>
      <c r="G861" s="1012" t="s">
        <v>283</v>
      </c>
      <c r="H861" s="1015"/>
      <c r="I861" s="1015"/>
      <c r="J861" s="1015"/>
      <c r="K861" s="1012" t="s">
        <v>283</v>
      </c>
      <c r="L861" s="1015">
        <v>116000000</v>
      </c>
      <c r="M861" s="1015"/>
      <c r="N861" s="1016">
        <v>116000</v>
      </c>
      <c r="O861" s="1015">
        <v>1000</v>
      </c>
      <c r="P861" s="1015"/>
      <c r="Q861" s="1015"/>
      <c r="R861" s="1015"/>
      <c r="S861" s="1016"/>
    </row>
    <row r="862" spans="1:19">
      <c r="A862" s="1012" t="s">
        <v>1704</v>
      </c>
      <c r="B862" s="1012" t="s">
        <v>283</v>
      </c>
      <c r="C862" s="1012" t="s">
        <v>1706</v>
      </c>
      <c r="D862" s="1012" t="s">
        <v>1707</v>
      </c>
      <c r="E862" s="1012" t="s">
        <v>153</v>
      </c>
      <c r="F862" s="1013">
        <v>40870</v>
      </c>
      <c r="G862" s="1012" t="s">
        <v>283</v>
      </c>
      <c r="H862" s="1015"/>
      <c r="I862" s="1015"/>
      <c r="J862" s="1015"/>
      <c r="K862" s="1012" t="s">
        <v>283</v>
      </c>
      <c r="L862" s="1015"/>
      <c r="M862" s="1015"/>
      <c r="N862" s="1016"/>
      <c r="O862" s="1015"/>
      <c r="P862" s="1015"/>
      <c r="Q862" s="1015"/>
      <c r="R862" s="1015">
        <v>367500</v>
      </c>
      <c r="S862" s="1016">
        <v>991453</v>
      </c>
    </row>
    <row r="863" spans="1:19">
      <c r="A863" s="1012" t="s">
        <v>1708</v>
      </c>
      <c r="B863" s="1012" t="s">
        <v>858</v>
      </c>
      <c r="C863" s="1012" t="s">
        <v>1709</v>
      </c>
      <c r="D863" s="1012" t="s">
        <v>1710</v>
      </c>
      <c r="E863" s="1012" t="s">
        <v>89</v>
      </c>
      <c r="F863" s="1013">
        <v>39787</v>
      </c>
      <c r="G863" s="1012" t="s">
        <v>284</v>
      </c>
      <c r="H863" s="1015">
        <v>193000000</v>
      </c>
      <c r="I863" s="1015">
        <v>0</v>
      </c>
      <c r="J863" s="1015">
        <v>222528333.33000001</v>
      </c>
      <c r="K863" s="1012" t="s">
        <v>1194</v>
      </c>
      <c r="L863" s="1015"/>
      <c r="M863" s="1015"/>
      <c r="N863" s="1016"/>
      <c r="O863" s="1015"/>
      <c r="P863" s="1015"/>
      <c r="Q863" s="1015"/>
      <c r="R863" s="1015"/>
      <c r="S863" s="1016"/>
    </row>
    <row r="864" spans="1:19">
      <c r="A864" s="1012" t="s">
        <v>1708</v>
      </c>
      <c r="B864" s="1012" t="s">
        <v>283</v>
      </c>
      <c r="C864" s="1012" t="s">
        <v>1709</v>
      </c>
      <c r="D864" s="1012" t="s">
        <v>1710</v>
      </c>
      <c r="E864" s="1012" t="s">
        <v>89</v>
      </c>
      <c r="F864" s="1013">
        <v>40870</v>
      </c>
      <c r="G864" s="1012" t="s">
        <v>283</v>
      </c>
      <c r="H864" s="1015"/>
      <c r="I864" s="1015"/>
      <c r="J864" s="1015"/>
      <c r="K864" s="1012" t="s">
        <v>283</v>
      </c>
      <c r="L864" s="1015">
        <v>193000000</v>
      </c>
      <c r="M864" s="1015"/>
      <c r="N864" s="1016">
        <v>193000</v>
      </c>
      <c r="O864" s="1015">
        <v>1000</v>
      </c>
      <c r="P864" s="1015"/>
      <c r="Q864" s="1015"/>
      <c r="R864" s="1015"/>
      <c r="S864" s="1016"/>
    </row>
    <row r="865" spans="1:19">
      <c r="A865" s="1012" t="s">
        <v>1708</v>
      </c>
      <c r="B865" s="1012" t="s">
        <v>283</v>
      </c>
      <c r="C865" s="1012" t="s">
        <v>1709</v>
      </c>
      <c r="D865" s="1012" t="s">
        <v>1710</v>
      </c>
      <c r="E865" s="1012" t="s">
        <v>89</v>
      </c>
      <c r="F865" s="1013">
        <v>40898</v>
      </c>
      <c r="G865" s="1012" t="s">
        <v>283</v>
      </c>
      <c r="H865" s="1015"/>
      <c r="I865" s="1015"/>
      <c r="J865" s="1015"/>
      <c r="K865" s="1012" t="s">
        <v>283</v>
      </c>
      <c r="L865" s="1015"/>
      <c r="M865" s="1015"/>
      <c r="N865" s="1016"/>
      <c r="O865" s="1015"/>
      <c r="P865" s="1015"/>
      <c r="Q865" s="1015"/>
      <c r="R865" s="1015">
        <v>900000</v>
      </c>
      <c r="S865" s="1016">
        <v>1305230</v>
      </c>
    </row>
    <row r="866" spans="1:19">
      <c r="A866" s="1012" t="s">
        <v>1711</v>
      </c>
      <c r="B866" s="1012" t="s">
        <v>904</v>
      </c>
      <c r="C866" s="1012" t="s">
        <v>1712</v>
      </c>
      <c r="D866" s="1012" t="s">
        <v>1713</v>
      </c>
      <c r="E866" s="1012" t="s">
        <v>246</v>
      </c>
      <c r="F866" s="1013">
        <v>39885</v>
      </c>
      <c r="G866" s="1012" t="s">
        <v>285</v>
      </c>
      <c r="H866" s="1015">
        <v>13900000</v>
      </c>
      <c r="I866" s="1015">
        <v>0</v>
      </c>
      <c r="J866" s="1015">
        <v>15329326.439999999</v>
      </c>
      <c r="K866" s="1012" t="s">
        <v>897</v>
      </c>
      <c r="L866" s="1015"/>
      <c r="M866" s="1015"/>
      <c r="N866" s="1016"/>
      <c r="O866" s="1015"/>
      <c r="P866" s="1015"/>
      <c r="Q866" s="1015"/>
      <c r="R866" s="1015"/>
      <c r="S866" s="1016"/>
    </row>
    <row r="867" spans="1:19">
      <c r="A867" s="1012" t="s">
        <v>1711</v>
      </c>
      <c r="B867" s="1012" t="s">
        <v>283</v>
      </c>
      <c r="C867" s="1012" t="s">
        <v>1712</v>
      </c>
      <c r="D867" s="1012" t="s">
        <v>1713</v>
      </c>
      <c r="E867" s="1012" t="s">
        <v>246</v>
      </c>
      <c r="F867" s="1013">
        <v>41150</v>
      </c>
      <c r="G867" s="1012" t="s">
        <v>283</v>
      </c>
      <c r="H867" s="1015"/>
      <c r="I867" s="1015"/>
      <c r="J867" s="1015"/>
      <c r="K867" s="1012" t="s">
        <v>283</v>
      </c>
      <c r="L867" s="1015">
        <v>12266750</v>
      </c>
      <c r="M867" s="1015">
        <v>-184001.25</v>
      </c>
      <c r="N867" s="1016">
        <v>13900</v>
      </c>
      <c r="O867" s="1015">
        <v>882.5</v>
      </c>
      <c r="P867" s="1015">
        <v>-1633250</v>
      </c>
      <c r="Q867" s="1015"/>
      <c r="R867" s="1015">
        <v>624674.68999999994</v>
      </c>
      <c r="S867" s="1016">
        <v>695</v>
      </c>
    </row>
    <row r="868" spans="1:19">
      <c r="A868" s="1012" t="s">
        <v>1714</v>
      </c>
      <c r="B868" s="1012" t="s">
        <v>899</v>
      </c>
      <c r="C868" s="1012" t="s">
        <v>1715</v>
      </c>
      <c r="D868" s="1012" t="s">
        <v>1716</v>
      </c>
      <c r="E868" s="1012" t="s">
        <v>52</v>
      </c>
      <c r="F868" s="1013">
        <v>39892</v>
      </c>
      <c r="G868" s="1012" t="s">
        <v>285</v>
      </c>
      <c r="H868" s="1015">
        <v>17836000</v>
      </c>
      <c r="I868" s="1015">
        <v>0</v>
      </c>
      <c r="J868" s="1015">
        <v>21033989.559999999</v>
      </c>
      <c r="K868" s="1012" t="s">
        <v>1194</v>
      </c>
      <c r="L868" s="1015"/>
      <c r="M868" s="1015"/>
      <c r="N868" s="1016"/>
      <c r="O868" s="1015"/>
      <c r="P868" s="1015"/>
      <c r="Q868" s="1015"/>
      <c r="R868" s="1015"/>
      <c r="S868" s="1016"/>
    </row>
    <row r="869" spans="1:19">
      <c r="A869" s="1012" t="s">
        <v>1714</v>
      </c>
      <c r="B869" s="1012" t="s">
        <v>283</v>
      </c>
      <c r="C869" s="1012" t="s">
        <v>1715</v>
      </c>
      <c r="D869" s="1012" t="s">
        <v>1716</v>
      </c>
      <c r="E869" s="1012" t="s">
        <v>52</v>
      </c>
      <c r="F869" s="1013">
        <v>40759</v>
      </c>
      <c r="G869" s="1012" t="s">
        <v>283</v>
      </c>
      <c r="H869" s="1015"/>
      <c r="I869" s="1015"/>
      <c r="J869" s="1015"/>
      <c r="K869" s="1012" t="s">
        <v>283</v>
      </c>
      <c r="L869" s="1015">
        <v>17836000</v>
      </c>
      <c r="M869" s="1015"/>
      <c r="N869" s="1016">
        <v>17836</v>
      </c>
      <c r="O869" s="1015">
        <v>1000</v>
      </c>
      <c r="P869" s="1015"/>
      <c r="Q869" s="1015"/>
      <c r="R869" s="1015">
        <v>892000</v>
      </c>
      <c r="S869" s="1016">
        <v>892</v>
      </c>
    </row>
    <row r="870" spans="1:19">
      <c r="A870" s="1012" t="s">
        <v>1717</v>
      </c>
      <c r="B870" s="1012" t="s">
        <v>1047</v>
      </c>
      <c r="C870" s="1012" t="s">
        <v>1718</v>
      </c>
      <c r="D870" s="1012" t="s">
        <v>1719</v>
      </c>
      <c r="E870" s="1012" t="s">
        <v>56</v>
      </c>
      <c r="F870" s="1013">
        <v>39773</v>
      </c>
      <c r="G870" s="1012" t="s">
        <v>284</v>
      </c>
      <c r="H870" s="1015">
        <v>184011000</v>
      </c>
      <c r="I870" s="1015">
        <v>0</v>
      </c>
      <c r="J870" s="1015">
        <v>191464618</v>
      </c>
      <c r="K870" s="1012" t="s">
        <v>1194</v>
      </c>
      <c r="L870" s="1015"/>
      <c r="M870" s="1015"/>
      <c r="N870" s="1016"/>
      <c r="O870" s="1015"/>
      <c r="P870" s="1015"/>
      <c r="Q870" s="1015"/>
      <c r="R870" s="1015"/>
      <c r="S870" s="1016"/>
    </row>
    <row r="871" spans="1:19">
      <c r="A871" s="1012" t="s">
        <v>1717</v>
      </c>
      <c r="B871" s="1012" t="s">
        <v>283</v>
      </c>
      <c r="C871" s="1012" t="s">
        <v>1718</v>
      </c>
      <c r="D871" s="1012" t="s">
        <v>1719</v>
      </c>
      <c r="E871" s="1012" t="s">
        <v>56</v>
      </c>
      <c r="F871" s="1013">
        <v>39960</v>
      </c>
      <c r="G871" s="1012" t="s">
        <v>283</v>
      </c>
      <c r="H871" s="1015"/>
      <c r="I871" s="1015"/>
      <c r="J871" s="1015"/>
      <c r="K871" s="1012" t="s">
        <v>283</v>
      </c>
      <c r="L871" s="1015">
        <v>184011000</v>
      </c>
      <c r="M871" s="1015"/>
      <c r="N871" s="1016">
        <v>184011</v>
      </c>
      <c r="O871" s="1015">
        <v>1000</v>
      </c>
      <c r="P871" s="1015"/>
      <c r="Q871" s="1015"/>
      <c r="R871" s="1015"/>
      <c r="S871" s="1016"/>
    </row>
    <row r="872" spans="1:19">
      <c r="A872" s="1012" t="s">
        <v>1717</v>
      </c>
      <c r="B872" s="1012" t="s">
        <v>283</v>
      </c>
      <c r="C872" s="1012" t="s">
        <v>1718</v>
      </c>
      <c r="D872" s="1012" t="s">
        <v>1719</v>
      </c>
      <c r="E872" s="1012" t="s">
        <v>56</v>
      </c>
      <c r="F872" s="1013">
        <v>39988</v>
      </c>
      <c r="G872" s="1012" t="s">
        <v>283</v>
      </c>
      <c r="H872" s="1015"/>
      <c r="I872" s="1015"/>
      <c r="J872" s="1015"/>
      <c r="K872" s="1012" t="s">
        <v>283</v>
      </c>
      <c r="L872" s="1015"/>
      <c r="M872" s="1015"/>
      <c r="N872" s="1016"/>
      <c r="O872" s="1015"/>
      <c r="P872" s="1015"/>
      <c r="Q872" s="1015"/>
      <c r="R872" s="1015">
        <v>2700000</v>
      </c>
      <c r="S872" s="1016">
        <v>953096</v>
      </c>
    </row>
    <row r="873" spans="1:19">
      <c r="A873" s="1012" t="s">
        <v>1720</v>
      </c>
      <c r="B873" s="1012" t="s">
        <v>1011</v>
      </c>
      <c r="C873" s="1012" t="s">
        <v>1721</v>
      </c>
      <c r="D873" s="1012" t="s">
        <v>1722</v>
      </c>
      <c r="E873" s="1012" t="s">
        <v>6</v>
      </c>
      <c r="F873" s="1013">
        <v>39885</v>
      </c>
      <c r="G873" s="1012" t="s">
        <v>284</v>
      </c>
      <c r="H873" s="1015">
        <v>17390000</v>
      </c>
      <c r="I873" s="1015">
        <v>0</v>
      </c>
      <c r="J873" s="1015">
        <v>19943580.329999998</v>
      </c>
      <c r="K873" s="1012" t="s">
        <v>1194</v>
      </c>
      <c r="L873" s="1015"/>
      <c r="M873" s="1015"/>
      <c r="N873" s="1016"/>
      <c r="O873" s="1015"/>
      <c r="P873" s="1015"/>
      <c r="Q873" s="1015"/>
      <c r="R873" s="1015"/>
      <c r="S873" s="1016"/>
    </row>
    <row r="874" spans="1:19">
      <c r="A874" s="1012" t="s">
        <v>1720</v>
      </c>
      <c r="B874" s="1012" t="s">
        <v>283</v>
      </c>
      <c r="C874" s="1012" t="s">
        <v>1721</v>
      </c>
      <c r="D874" s="1012" t="s">
        <v>1722</v>
      </c>
      <c r="E874" s="1012" t="s">
        <v>6</v>
      </c>
      <c r="F874" s="1013">
        <v>40801</v>
      </c>
      <c r="G874" s="1012" t="s">
        <v>283</v>
      </c>
      <c r="H874" s="1015"/>
      <c r="I874" s="1015"/>
      <c r="J874" s="1015"/>
      <c r="K874" s="1012" t="s">
        <v>283</v>
      </c>
      <c r="L874" s="1015">
        <v>17390000</v>
      </c>
      <c r="M874" s="1015"/>
      <c r="N874" s="1016">
        <v>17390</v>
      </c>
      <c r="O874" s="1015">
        <v>1000</v>
      </c>
      <c r="P874" s="1015"/>
      <c r="Q874" s="1015"/>
      <c r="R874" s="1015"/>
      <c r="S874" s="1016"/>
    </row>
    <row r="875" spans="1:19">
      <c r="A875" s="1012" t="s">
        <v>1720</v>
      </c>
      <c r="B875" s="1012" t="s">
        <v>283</v>
      </c>
      <c r="C875" s="1012" t="s">
        <v>1721</v>
      </c>
      <c r="D875" s="1012" t="s">
        <v>1722</v>
      </c>
      <c r="E875" s="1012" t="s">
        <v>6</v>
      </c>
      <c r="F875" s="1013">
        <v>40863</v>
      </c>
      <c r="G875" s="1012" t="s">
        <v>283</v>
      </c>
      <c r="H875" s="1015"/>
      <c r="I875" s="1015"/>
      <c r="J875" s="1015"/>
      <c r="K875" s="1012" t="s">
        <v>283</v>
      </c>
      <c r="L875" s="1015"/>
      <c r="M875" s="1015"/>
      <c r="N875" s="1016"/>
      <c r="O875" s="1015"/>
      <c r="P875" s="1015"/>
      <c r="Q875" s="1015"/>
      <c r="R875" s="1015">
        <v>375000</v>
      </c>
      <c r="S875" s="1016">
        <v>352977</v>
      </c>
    </row>
    <row r="876" spans="1:19">
      <c r="A876" s="1012" t="s">
        <v>1723</v>
      </c>
      <c r="B876" s="1012" t="s">
        <v>858</v>
      </c>
      <c r="C876" s="1012" t="s">
        <v>1724</v>
      </c>
      <c r="D876" s="1012" t="s">
        <v>1725</v>
      </c>
      <c r="E876" s="1012" t="s">
        <v>6</v>
      </c>
      <c r="F876" s="1013">
        <v>39773</v>
      </c>
      <c r="G876" s="1012" t="s">
        <v>284</v>
      </c>
      <c r="H876" s="1015">
        <v>19300000</v>
      </c>
      <c r="I876" s="1015">
        <v>0</v>
      </c>
      <c r="J876" s="1015">
        <v>22297560.34</v>
      </c>
      <c r="K876" s="1012" t="s">
        <v>1194</v>
      </c>
      <c r="L876" s="1015"/>
      <c r="M876" s="1015"/>
      <c r="N876" s="1016"/>
      <c r="O876" s="1015"/>
      <c r="P876" s="1015"/>
      <c r="Q876" s="1015"/>
      <c r="R876" s="1015"/>
      <c r="S876" s="1016"/>
    </row>
    <row r="877" spans="1:19">
      <c r="A877" s="1012" t="s">
        <v>1723</v>
      </c>
      <c r="B877" s="1012" t="s">
        <v>283</v>
      </c>
      <c r="C877" s="1012" t="s">
        <v>1724</v>
      </c>
      <c r="D877" s="1012" t="s">
        <v>1725</v>
      </c>
      <c r="E877" s="1012" t="s">
        <v>6</v>
      </c>
      <c r="F877" s="1013">
        <v>40527</v>
      </c>
      <c r="G877" s="1012" t="s">
        <v>283</v>
      </c>
      <c r="H877" s="1015"/>
      <c r="I877" s="1015"/>
      <c r="J877" s="1015"/>
      <c r="K877" s="1012" t="s">
        <v>283</v>
      </c>
      <c r="L877" s="1015">
        <v>19300000</v>
      </c>
      <c r="M877" s="1015"/>
      <c r="N877" s="1016">
        <v>19300</v>
      </c>
      <c r="O877" s="1015">
        <v>1000</v>
      </c>
      <c r="P877" s="1015"/>
      <c r="Q877" s="1015"/>
      <c r="R877" s="1015"/>
      <c r="S877" s="1016"/>
    </row>
    <row r="878" spans="1:19">
      <c r="A878" s="1012" t="s">
        <v>1723</v>
      </c>
      <c r="B878" s="1012" t="s">
        <v>283</v>
      </c>
      <c r="C878" s="1012" t="s">
        <v>1724</v>
      </c>
      <c r="D878" s="1012" t="s">
        <v>1725</v>
      </c>
      <c r="E878" s="1012" t="s">
        <v>6</v>
      </c>
      <c r="F878" s="1013">
        <v>40548</v>
      </c>
      <c r="G878" s="1012" t="s">
        <v>283</v>
      </c>
      <c r="H878" s="1015"/>
      <c r="I878" s="1015"/>
      <c r="J878" s="1015"/>
      <c r="K878" s="1012" t="s">
        <v>283</v>
      </c>
      <c r="L878" s="1015"/>
      <c r="M878" s="1015"/>
      <c r="N878" s="1016"/>
      <c r="O878" s="1015"/>
      <c r="P878" s="1015"/>
      <c r="Q878" s="1015"/>
      <c r="R878" s="1015">
        <v>1003227</v>
      </c>
      <c r="S878" s="1016">
        <v>280795</v>
      </c>
    </row>
    <row r="879" spans="1:19">
      <c r="A879" s="1012" t="s">
        <v>1726</v>
      </c>
      <c r="B879" s="1012" t="s">
        <v>1727</v>
      </c>
      <c r="C879" s="1012" t="s">
        <v>1728</v>
      </c>
      <c r="D879" s="1012" t="s">
        <v>1729</v>
      </c>
      <c r="E879" s="1012" t="s">
        <v>1229</v>
      </c>
      <c r="F879" s="1013">
        <v>39885</v>
      </c>
      <c r="G879" s="1012" t="s">
        <v>284</v>
      </c>
      <c r="H879" s="1015">
        <v>72927000</v>
      </c>
      <c r="I879" s="1015">
        <v>0</v>
      </c>
      <c r="J879" s="1015">
        <v>7009094.5</v>
      </c>
      <c r="K879" s="1012" t="s">
        <v>2928</v>
      </c>
      <c r="L879" s="1015"/>
      <c r="M879" s="1015"/>
      <c r="N879" s="1016"/>
      <c r="O879" s="1015"/>
      <c r="P879" s="1015"/>
      <c r="Q879" s="1015"/>
      <c r="R879" s="1015"/>
      <c r="S879" s="1016"/>
    </row>
    <row r="880" spans="1:19">
      <c r="A880" s="1012" t="s">
        <v>1726</v>
      </c>
      <c r="B880" s="1012" t="s">
        <v>283</v>
      </c>
      <c r="C880" s="1012" t="s">
        <v>1728</v>
      </c>
      <c r="D880" s="1012" t="s">
        <v>1729</v>
      </c>
      <c r="E880" s="1012" t="s">
        <v>1229</v>
      </c>
      <c r="F880" s="1013">
        <v>41211</v>
      </c>
      <c r="G880" s="1012" t="s">
        <v>283</v>
      </c>
      <c r="H880" s="1015"/>
      <c r="I880" s="1015"/>
      <c r="J880" s="1015"/>
      <c r="K880" s="1012" t="s">
        <v>283</v>
      </c>
      <c r="L880" s="1015"/>
      <c r="M880" s="1015"/>
      <c r="N880" s="1016"/>
      <c r="O880" s="1015"/>
      <c r="P880" s="1015">
        <v>-72927000</v>
      </c>
      <c r="Q880" s="1015"/>
      <c r="R880" s="1015"/>
      <c r="S880" s="1016"/>
    </row>
    <row r="881" spans="1:19">
      <c r="A881" s="1012" t="s">
        <v>1730</v>
      </c>
      <c r="B881" s="1012" t="s">
        <v>1075</v>
      </c>
      <c r="C881" s="1012" t="s">
        <v>1731</v>
      </c>
      <c r="D881" s="1012" t="s">
        <v>1732</v>
      </c>
      <c r="E881" s="1012" t="s">
        <v>239</v>
      </c>
      <c r="F881" s="1013">
        <v>39864</v>
      </c>
      <c r="G881" s="1012" t="s">
        <v>285</v>
      </c>
      <c r="H881" s="1015">
        <v>4579000</v>
      </c>
      <c r="I881" s="1015">
        <v>0</v>
      </c>
      <c r="J881" s="1015">
        <v>9948069.5800000001</v>
      </c>
      <c r="K881" s="1012" t="s">
        <v>897</v>
      </c>
      <c r="L881" s="1015"/>
      <c r="M881" s="1015"/>
      <c r="N881" s="1016"/>
      <c r="O881" s="1015"/>
      <c r="P881" s="1015"/>
      <c r="Q881" s="1015"/>
      <c r="R881" s="1015"/>
      <c r="S881" s="1016"/>
    </row>
    <row r="882" spans="1:19">
      <c r="A882" s="1012" t="s">
        <v>1730</v>
      </c>
      <c r="B882" s="1012" t="s">
        <v>283</v>
      </c>
      <c r="C882" s="1012" t="s">
        <v>1731</v>
      </c>
      <c r="D882" s="1012" t="s">
        <v>1732</v>
      </c>
      <c r="E882" s="1012" t="s">
        <v>239</v>
      </c>
      <c r="F882" s="1013">
        <v>40165</v>
      </c>
      <c r="G882" s="1012" t="s">
        <v>283</v>
      </c>
      <c r="H882" s="1015">
        <v>4596000</v>
      </c>
      <c r="I882" s="1015"/>
      <c r="J882" s="1015"/>
      <c r="K882" s="1012" t="s">
        <v>283</v>
      </c>
      <c r="L882" s="1015"/>
      <c r="M882" s="1015"/>
      <c r="N882" s="1016"/>
      <c r="O882" s="1015"/>
      <c r="P882" s="1015"/>
      <c r="Q882" s="1015"/>
      <c r="R882" s="1015"/>
      <c r="S882" s="1016"/>
    </row>
    <row r="883" spans="1:19">
      <c r="A883" s="1012" t="s">
        <v>1730</v>
      </c>
      <c r="B883" s="1012" t="s">
        <v>283</v>
      </c>
      <c r="C883" s="1012" t="s">
        <v>1731</v>
      </c>
      <c r="D883" s="1012" t="s">
        <v>1732</v>
      </c>
      <c r="E883" s="1012" t="s">
        <v>239</v>
      </c>
      <c r="F883" s="1013">
        <v>41312</v>
      </c>
      <c r="G883" s="1012" t="s">
        <v>283</v>
      </c>
      <c r="H883" s="1015"/>
      <c r="I883" s="1015"/>
      <c r="J883" s="1015"/>
      <c r="K883" s="1012" t="s">
        <v>283</v>
      </c>
      <c r="L883" s="1015">
        <v>6682192.5</v>
      </c>
      <c r="M883" s="1015"/>
      <c r="N883" s="1016">
        <v>7575</v>
      </c>
      <c r="O883" s="1015">
        <v>882.13762299999996</v>
      </c>
      <c r="P883" s="1015">
        <v>-892807.5</v>
      </c>
      <c r="Q883" s="1015"/>
      <c r="R883" s="1015">
        <v>48083.6</v>
      </c>
      <c r="S883" s="1016">
        <v>49</v>
      </c>
    </row>
    <row r="884" spans="1:19">
      <c r="A884" s="1012" t="s">
        <v>1730</v>
      </c>
      <c r="B884" s="1012" t="s">
        <v>283</v>
      </c>
      <c r="C884" s="1012" t="s">
        <v>1731</v>
      </c>
      <c r="D884" s="1012" t="s">
        <v>1732</v>
      </c>
      <c r="E884" s="1012" t="s">
        <v>239</v>
      </c>
      <c r="F884" s="1013">
        <v>41313</v>
      </c>
      <c r="G884" s="1012" t="s">
        <v>283</v>
      </c>
      <c r="H884" s="1015"/>
      <c r="I884" s="1015"/>
      <c r="J884" s="1015"/>
      <c r="K884" s="1012" t="s">
        <v>283</v>
      </c>
      <c r="L884" s="1015">
        <v>1410831.6</v>
      </c>
      <c r="M884" s="1015"/>
      <c r="N884" s="1016">
        <v>1600</v>
      </c>
      <c r="O884" s="1015">
        <v>881.76975000000004</v>
      </c>
      <c r="P884" s="1015">
        <v>-189168.4</v>
      </c>
      <c r="Q884" s="1015"/>
      <c r="R884" s="1015">
        <v>176633.62</v>
      </c>
      <c r="S884" s="1016">
        <v>180</v>
      </c>
    </row>
    <row r="885" spans="1:19">
      <c r="A885" s="1012" t="s">
        <v>1730</v>
      </c>
      <c r="B885" s="1012" t="s">
        <v>283</v>
      </c>
      <c r="C885" s="1012" t="s">
        <v>1731</v>
      </c>
      <c r="D885" s="1012" t="s">
        <v>1732</v>
      </c>
      <c r="E885" s="1012" t="s">
        <v>239</v>
      </c>
      <c r="F885" s="1013">
        <v>41359</v>
      </c>
      <c r="G885" s="1012" t="s">
        <v>283</v>
      </c>
      <c r="H885" s="1015"/>
      <c r="I885" s="1015"/>
      <c r="J885" s="1015"/>
      <c r="K885" s="1012" t="s">
        <v>283</v>
      </c>
      <c r="L885" s="1015"/>
      <c r="M885" s="1015">
        <v>-80930.240000000005</v>
      </c>
      <c r="N885" s="1016"/>
      <c r="O885" s="1015"/>
      <c r="P885" s="1015"/>
      <c r="Q885" s="1015"/>
      <c r="R885" s="1015"/>
      <c r="S885" s="1016"/>
    </row>
    <row r="886" spans="1:19">
      <c r="A886" s="1012" t="s">
        <v>1733</v>
      </c>
      <c r="B886" s="1012" t="s">
        <v>904</v>
      </c>
      <c r="C886" s="1012" t="s">
        <v>1734</v>
      </c>
      <c r="D886" s="1012" t="s">
        <v>1735</v>
      </c>
      <c r="E886" s="1012" t="s">
        <v>11</v>
      </c>
      <c r="F886" s="1013">
        <v>39878</v>
      </c>
      <c r="G886" s="1012" t="s">
        <v>285</v>
      </c>
      <c r="H886" s="1015">
        <v>15349000</v>
      </c>
      <c r="I886" s="1015">
        <v>0</v>
      </c>
      <c r="J886" s="1015">
        <v>12994059</v>
      </c>
      <c r="K886" s="1012" t="s">
        <v>897</v>
      </c>
      <c r="L886" s="1015"/>
      <c r="M886" s="1015"/>
      <c r="N886" s="1016"/>
      <c r="O886" s="1015"/>
      <c r="P886" s="1015"/>
      <c r="Q886" s="1015"/>
      <c r="R886" s="1015"/>
      <c r="S886" s="1016"/>
    </row>
    <row r="887" spans="1:19">
      <c r="A887" s="1012" t="s">
        <v>1733</v>
      </c>
      <c r="B887" s="1012" t="s">
        <v>283</v>
      </c>
      <c r="C887" s="1012" t="s">
        <v>1734</v>
      </c>
      <c r="D887" s="1012" t="s">
        <v>1735</v>
      </c>
      <c r="E887" s="1012" t="s">
        <v>11</v>
      </c>
      <c r="F887" s="1013">
        <v>41344</v>
      </c>
      <c r="G887" s="1012" t="s">
        <v>283</v>
      </c>
      <c r="H887" s="1015"/>
      <c r="I887" s="1015"/>
      <c r="J887" s="1015"/>
      <c r="K887" s="1012" t="s">
        <v>283</v>
      </c>
      <c r="L887" s="1015">
        <v>10431333.890000001</v>
      </c>
      <c r="M887" s="1015"/>
      <c r="N887" s="1016">
        <v>15349</v>
      </c>
      <c r="O887" s="1015">
        <v>679.61</v>
      </c>
      <c r="P887" s="1015">
        <v>-4917666.1100000003</v>
      </c>
      <c r="Q887" s="1015"/>
      <c r="R887" s="1015">
        <v>624632.44999999995</v>
      </c>
      <c r="S887" s="1016">
        <v>767</v>
      </c>
    </row>
    <row r="888" spans="1:19">
      <c r="A888" s="1012" t="s">
        <v>1733</v>
      </c>
      <c r="B888" s="1012" t="s">
        <v>283</v>
      </c>
      <c r="C888" s="1012" t="s">
        <v>1734</v>
      </c>
      <c r="D888" s="1012" t="s">
        <v>1735</v>
      </c>
      <c r="E888" s="1012" t="s">
        <v>11</v>
      </c>
      <c r="F888" s="1013">
        <v>41373</v>
      </c>
      <c r="G888" s="1012" t="s">
        <v>283</v>
      </c>
      <c r="H888" s="1015"/>
      <c r="I888" s="1015"/>
      <c r="J888" s="1015"/>
      <c r="K888" s="1012" t="s">
        <v>283</v>
      </c>
      <c r="L888" s="1015"/>
      <c r="M888" s="1015">
        <v>-104313.34</v>
      </c>
      <c r="N888" s="1016"/>
      <c r="O888" s="1015"/>
      <c r="P888" s="1015"/>
      <c r="Q888" s="1015"/>
      <c r="R888" s="1015"/>
      <c r="S888" s="1016"/>
    </row>
    <row r="889" spans="1:19">
      <c r="A889" s="1012" t="s">
        <v>1736</v>
      </c>
      <c r="B889" s="1012" t="s">
        <v>1737</v>
      </c>
      <c r="C889" s="1012" t="s">
        <v>1738</v>
      </c>
      <c r="D889" s="1012" t="s">
        <v>1739</v>
      </c>
      <c r="E889" s="1012" t="s">
        <v>239</v>
      </c>
      <c r="F889" s="1013">
        <v>39843</v>
      </c>
      <c r="G889" s="1012" t="s">
        <v>285</v>
      </c>
      <c r="H889" s="1015">
        <v>2600000</v>
      </c>
      <c r="I889" s="1015">
        <v>0</v>
      </c>
      <c r="J889" s="1015">
        <v>5731793.5999999996</v>
      </c>
      <c r="K889" s="1012" t="s">
        <v>1194</v>
      </c>
      <c r="L889" s="1015"/>
      <c r="M889" s="1015"/>
      <c r="N889" s="1016"/>
      <c r="O889" s="1015"/>
      <c r="P889" s="1015"/>
      <c r="Q889" s="1015"/>
      <c r="R889" s="1015"/>
      <c r="S889" s="1016"/>
    </row>
    <row r="890" spans="1:19">
      <c r="A890" s="1012" t="s">
        <v>1736</v>
      </c>
      <c r="B890" s="1012" t="s">
        <v>283</v>
      </c>
      <c r="C890" s="1012" t="s">
        <v>1738</v>
      </c>
      <c r="D890" s="1012" t="s">
        <v>1739</v>
      </c>
      <c r="E890" s="1012" t="s">
        <v>239</v>
      </c>
      <c r="F890" s="1013">
        <v>40158</v>
      </c>
      <c r="G890" s="1012" t="s">
        <v>283</v>
      </c>
      <c r="H890" s="1015">
        <v>2417000</v>
      </c>
      <c r="I890" s="1015"/>
      <c r="J890" s="1015"/>
      <c r="K890" s="1012" t="s">
        <v>283</v>
      </c>
      <c r="L890" s="1015"/>
      <c r="M890" s="1015"/>
      <c r="N890" s="1016"/>
      <c r="O890" s="1015"/>
      <c r="P890" s="1015"/>
      <c r="Q890" s="1015"/>
      <c r="R890" s="1015"/>
      <c r="S890" s="1016"/>
    </row>
    <row r="891" spans="1:19">
      <c r="A891" s="1012" t="s">
        <v>1736</v>
      </c>
      <c r="B891" s="1012" t="s">
        <v>283</v>
      </c>
      <c r="C891" s="1012" t="s">
        <v>1738</v>
      </c>
      <c r="D891" s="1012" t="s">
        <v>1739</v>
      </c>
      <c r="E891" s="1012" t="s">
        <v>239</v>
      </c>
      <c r="F891" s="1013">
        <v>40801</v>
      </c>
      <c r="G891" s="1012" t="s">
        <v>283</v>
      </c>
      <c r="H891" s="1015"/>
      <c r="I891" s="1015"/>
      <c r="J891" s="1015"/>
      <c r="K891" s="1012" t="s">
        <v>283</v>
      </c>
      <c r="L891" s="1015">
        <v>5017000</v>
      </c>
      <c r="M891" s="1015"/>
      <c r="N891" s="1016">
        <v>5017</v>
      </c>
      <c r="O891" s="1015">
        <v>1000</v>
      </c>
      <c r="P891" s="1015"/>
      <c r="Q891" s="1015"/>
      <c r="R891" s="1015">
        <v>130000</v>
      </c>
      <c r="S891" s="1016">
        <v>130</v>
      </c>
    </row>
    <row r="892" spans="1:19">
      <c r="A892" s="1012" t="s">
        <v>1740</v>
      </c>
      <c r="B892" s="1012" t="s">
        <v>1741</v>
      </c>
      <c r="C892" s="1012" t="s">
        <v>1742</v>
      </c>
      <c r="D892" s="1012" t="s">
        <v>1743</v>
      </c>
      <c r="E892" s="1012" t="s">
        <v>60</v>
      </c>
      <c r="F892" s="1013">
        <v>39822</v>
      </c>
      <c r="G892" s="1012" t="s">
        <v>284</v>
      </c>
      <c r="H892" s="1015">
        <v>33000000</v>
      </c>
      <c r="I892" s="1015">
        <v>0</v>
      </c>
      <c r="J892" s="1015">
        <v>16315362</v>
      </c>
      <c r="K892" s="1012" t="s">
        <v>897</v>
      </c>
      <c r="L892" s="1015"/>
      <c r="M892" s="1015"/>
      <c r="N892" s="1016"/>
      <c r="O892" s="1015"/>
      <c r="P892" s="1015"/>
      <c r="Q892" s="1015"/>
      <c r="R892" s="1015"/>
      <c r="S892" s="1016"/>
    </row>
    <row r="893" spans="1:19">
      <c r="A893" s="1012" t="s">
        <v>1740</v>
      </c>
      <c r="B893" s="1012" t="s">
        <v>283</v>
      </c>
      <c r="C893" s="1012" t="s">
        <v>1742</v>
      </c>
      <c r="D893" s="1012" t="s">
        <v>1743</v>
      </c>
      <c r="E893" s="1012" t="s">
        <v>60</v>
      </c>
      <c r="F893" s="1013">
        <v>41375</v>
      </c>
      <c r="G893" s="1012" t="s">
        <v>283</v>
      </c>
      <c r="H893" s="1015"/>
      <c r="I893" s="1015"/>
      <c r="J893" s="1015"/>
      <c r="K893" s="1012" t="s">
        <v>283</v>
      </c>
      <c r="L893" s="1015">
        <v>14912862</v>
      </c>
      <c r="M893" s="1015"/>
      <c r="N893" s="1016">
        <v>9941908</v>
      </c>
      <c r="O893" s="1015">
        <v>1.5</v>
      </c>
      <c r="P893" s="1015">
        <v>-18087138</v>
      </c>
      <c r="Q893" s="1015"/>
      <c r="R893" s="1015"/>
      <c r="S893" s="1016"/>
    </row>
    <row r="894" spans="1:19">
      <c r="A894" s="1012" t="s">
        <v>1744</v>
      </c>
      <c r="B894" s="1012" t="s">
        <v>1745</v>
      </c>
      <c r="C894" s="1012" t="s">
        <v>1746</v>
      </c>
      <c r="D894" s="1012" t="s">
        <v>1747</v>
      </c>
      <c r="E894" s="1012" t="s">
        <v>188</v>
      </c>
      <c r="F894" s="1013">
        <v>39805</v>
      </c>
      <c r="G894" s="1012" t="s">
        <v>284</v>
      </c>
      <c r="H894" s="1015">
        <v>7400000</v>
      </c>
      <c r="I894" s="1015">
        <v>0</v>
      </c>
      <c r="J894" s="1015">
        <v>4030944.44</v>
      </c>
      <c r="K894" s="1012" t="s">
        <v>897</v>
      </c>
      <c r="L894" s="1015"/>
      <c r="M894" s="1015"/>
      <c r="N894" s="1016"/>
      <c r="O894" s="1015"/>
      <c r="P894" s="1015"/>
      <c r="Q894" s="1015"/>
      <c r="R894" s="1015"/>
      <c r="S894" s="1016"/>
    </row>
    <row r="895" spans="1:19">
      <c r="A895" s="1012" t="s">
        <v>1744</v>
      </c>
      <c r="B895" s="1012" t="s">
        <v>283</v>
      </c>
      <c r="C895" s="1012" t="s">
        <v>1746</v>
      </c>
      <c r="D895" s="1012" t="s">
        <v>1747</v>
      </c>
      <c r="E895" s="1012" t="s">
        <v>188</v>
      </c>
      <c r="F895" s="1013">
        <v>41325</v>
      </c>
      <c r="G895" s="1012" t="s">
        <v>283</v>
      </c>
      <c r="H895" s="1015"/>
      <c r="I895" s="1015"/>
      <c r="J895" s="1015"/>
      <c r="K895" s="1012" t="s">
        <v>283</v>
      </c>
      <c r="L895" s="1015">
        <v>3700000</v>
      </c>
      <c r="M895" s="1015"/>
      <c r="N895" s="1016">
        <v>7400</v>
      </c>
      <c r="O895" s="1015">
        <v>500</v>
      </c>
      <c r="P895" s="1015">
        <v>-3700000</v>
      </c>
      <c r="Q895" s="1015"/>
      <c r="R895" s="1015"/>
      <c r="S895" s="1016"/>
    </row>
    <row r="896" spans="1:19">
      <c r="A896" s="1012" t="s">
        <v>1748</v>
      </c>
      <c r="B896" s="1012" t="s">
        <v>1591</v>
      </c>
      <c r="C896" s="1012" t="s">
        <v>1749</v>
      </c>
      <c r="D896" s="1012" t="s">
        <v>1646</v>
      </c>
      <c r="E896" s="1012" t="s">
        <v>60</v>
      </c>
      <c r="F896" s="1013">
        <v>40011</v>
      </c>
      <c r="G896" s="1012" t="s">
        <v>921</v>
      </c>
      <c r="H896" s="1015">
        <v>50000000</v>
      </c>
      <c r="I896" s="1015">
        <v>0</v>
      </c>
      <c r="J896" s="1015">
        <v>65432450.939999998</v>
      </c>
      <c r="K896" s="1012" t="s">
        <v>1194</v>
      </c>
      <c r="L896" s="1015"/>
      <c r="M896" s="1015"/>
      <c r="N896" s="1016"/>
      <c r="O896" s="1015"/>
      <c r="P896" s="1015"/>
      <c r="Q896" s="1015"/>
      <c r="R896" s="1015"/>
      <c r="S896" s="1016"/>
    </row>
    <row r="897" spans="1:19">
      <c r="A897" s="1012" t="s">
        <v>1748</v>
      </c>
      <c r="B897" s="1012" t="s">
        <v>283</v>
      </c>
      <c r="C897" s="1012" t="s">
        <v>1749</v>
      </c>
      <c r="D897" s="1012" t="s">
        <v>1646</v>
      </c>
      <c r="E897" s="1012" t="s">
        <v>60</v>
      </c>
      <c r="F897" s="1013">
        <v>40814</v>
      </c>
      <c r="G897" s="1012" t="s">
        <v>283</v>
      </c>
      <c r="H897" s="1015"/>
      <c r="I897" s="1015"/>
      <c r="J897" s="1015"/>
      <c r="K897" s="1012" t="s">
        <v>283</v>
      </c>
      <c r="L897" s="1015">
        <v>13125000</v>
      </c>
      <c r="M897" s="1015"/>
      <c r="N897" s="1016">
        <v>13125000</v>
      </c>
      <c r="O897" s="1015">
        <v>1</v>
      </c>
      <c r="P897" s="1015"/>
      <c r="Q897" s="1015"/>
      <c r="R897" s="1015"/>
      <c r="S897" s="1016"/>
    </row>
    <row r="898" spans="1:19">
      <c r="A898" s="1012" t="s">
        <v>1748</v>
      </c>
      <c r="B898" s="1012" t="s">
        <v>283</v>
      </c>
      <c r="C898" s="1012" t="s">
        <v>1749</v>
      </c>
      <c r="D898" s="1012" t="s">
        <v>1646</v>
      </c>
      <c r="E898" s="1012" t="s">
        <v>60</v>
      </c>
      <c r="F898" s="1013">
        <v>41241</v>
      </c>
      <c r="G898" s="1012" t="s">
        <v>283</v>
      </c>
      <c r="H898" s="1015"/>
      <c r="I898" s="1015"/>
      <c r="J898" s="1015"/>
      <c r="K898" s="1012" t="s">
        <v>283</v>
      </c>
      <c r="L898" s="1015">
        <v>36875000</v>
      </c>
      <c r="M898" s="1015"/>
      <c r="N898" s="1016">
        <v>36875000</v>
      </c>
      <c r="O898" s="1015">
        <v>1</v>
      </c>
      <c r="P898" s="1015"/>
      <c r="Q898" s="1015"/>
      <c r="R898" s="1015">
        <v>2500000</v>
      </c>
      <c r="S898" s="1016">
        <v>2500000</v>
      </c>
    </row>
    <row r="899" spans="1:19">
      <c r="A899" s="1012" t="s">
        <v>1750</v>
      </c>
      <c r="B899" s="1012" t="s">
        <v>890</v>
      </c>
      <c r="C899" s="1012" t="s">
        <v>1751</v>
      </c>
      <c r="D899" s="1012" t="s">
        <v>892</v>
      </c>
      <c r="E899" s="1012" t="s">
        <v>893</v>
      </c>
      <c r="F899" s="1013">
        <v>39843</v>
      </c>
      <c r="G899" s="1012" t="s">
        <v>285</v>
      </c>
      <c r="H899" s="1015">
        <v>10900000</v>
      </c>
      <c r="I899" s="1015">
        <v>0</v>
      </c>
      <c r="J899" s="1015">
        <v>12263468.310000001</v>
      </c>
      <c r="K899" s="1012" t="s">
        <v>1194</v>
      </c>
      <c r="L899" s="1015"/>
      <c r="M899" s="1015"/>
      <c r="N899" s="1016"/>
      <c r="O899" s="1015"/>
      <c r="P899" s="1015"/>
      <c r="Q899" s="1015"/>
      <c r="R899" s="1015"/>
      <c r="S899" s="1016"/>
    </row>
    <row r="900" spans="1:19">
      <c r="A900" s="1012" t="s">
        <v>1750</v>
      </c>
      <c r="B900" s="1012" t="s">
        <v>283</v>
      </c>
      <c r="C900" s="1012" t="s">
        <v>1751</v>
      </c>
      <c r="D900" s="1012" t="s">
        <v>892</v>
      </c>
      <c r="E900" s="1012" t="s">
        <v>893</v>
      </c>
      <c r="F900" s="1013">
        <v>40345</v>
      </c>
      <c r="G900" s="1012" t="s">
        <v>283</v>
      </c>
      <c r="H900" s="1015"/>
      <c r="I900" s="1015"/>
      <c r="J900" s="1015"/>
      <c r="K900" s="1012" t="s">
        <v>283</v>
      </c>
      <c r="L900" s="1015">
        <v>10900000</v>
      </c>
      <c r="M900" s="1015"/>
      <c r="N900" s="1016">
        <v>10900</v>
      </c>
      <c r="O900" s="1015">
        <v>1000</v>
      </c>
      <c r="P900" s="1015"/>
      <c r="Q900" s="1015"/>
      <c r="R900" s="1015">
        <v>545000</v>
      </c>
      <c r="S900" s="1016">
        <v>545</v>
      </c>
    </row>
    <row r="901" spans="1:19">
      <c r="A901" s="1012" t="s">
        <v>1752</v>
      </c>
      <c r="B901" s="1012" t="s">
        <v>904</v>
      </c>
      <c r="C901" s="1012" t="s">
        <v>1753</v>
      </c>
      <c r="D901" s="1012" t="s">
        <v>1754</v>
      </c>
      <c r="E901" s="1012" t="s">
        <v>929</v>
      </c>
      <c r="F901" s="1013">
        <v>39878</v>
      </c>
      <c r="G901" s="1012" t="s">
        <v>285</v>
      </c>
      <c r="H901" s="1015">
        <v>5500000</v>
      </c>
      <c r="I901" s="1015">
        <v>0</v>
      </c>
      <c r="J901" s="1015">
        <v>5359772.59</v>
      </c>
      <c r="K901" s="1012" t="s">
        <v>897</v>
      </c>
      <c r="L901" s="1015"/>
      <c r="M901" s="1015"/>
      <c r="N901" s="1016"/>
      <c r="O901" s="1015"/>
      <c r="P901" s="1015"/>
      <c r="Q901" s="1015"/>
      <c r="R901" s="1015"/>
      <c r="S901" s="1016"/>
    </row>
    <row r="902" spans="1:19">
      <c r="A902" s="1012" t="s">
        <v>1752</v>
      </c>
      <c r="B902" s="1012" t="s">
        <v>283</v>
      </c>
      <c r="C902" s="1012" t="s">
        <v>1753</v>
      </c>
      <c r="D902" s="1012" t="s">
        <v>1754</v>
      </c>
      <c r="E902" s="1012" t="s">
        <v>929</v>
      </c>
      <c r="F902" s="1013">
        <v>41359</v>
      </c>
      <c r="G902" s="1012" t="s">
        <v>283</v>
      </c>
      <c r="H902" s="1015"/>
      <c r="I902" s="1015"/>
      <c r="J902" s="1015"/>
      <c r="K902" s="1012" t="s">
        <v>283</v>
      </c>
      <c r="L902" s="1015">
        <v>315007</v>
      </c>
      <c r="M902" s="1015"/>
      <c r="N902" s="1016">
        <v>350</v>
      </c>
      <c r="O902" s="1015">
        <v>900.02</v>
      </c>
      <c r="P902" s="1015">
        <v>-34993</v>
      </c>
      <c r="Q902" s="1015"/>
      <c r="R902" s="1015"/>
      <c r="S902" s="1016"/>
    </row>
    <row r="903" spans="1:19">
      <c r="A903" s="1012" t="s">
        <v>1752</v>
      </c>
      <c r="B903" s="1012" t="s">
        <v>283</v>
      </c>
      <c r="C903" s="1012" t="s">
        <v>1753</v>
      </c>
      <c r="D903" s="1012" t="s">
        <v>1754</v>
      </c>
      <c r="E903" s="1012" t="s">
        <v>929</v>
      </c>
      <c r="F903" s="1013">
        <v>41360</v>
      </c>
      <c r="G903" s="1012" t="s">
        <v>283</v>
      </c>
      <c r="H903" s="1015"/>
      <c r="I903" s="1015"/>
      <c r="J903" s="1015"/>
      <c r="K903" s="1012" t="s">
        <v>283</v>
      </c>
      <c r="L903" s="1015">
        <v>2835063</v>
      </c>
      <c r="M903" s="1015"/>
      <c r="N903" s="1016">
        <v>3150</v>
      </c>
      <c r="O903" s="1015">
        <v>900.02</v>
      </c>
      <c r="P903" s="1015">
        <v>-314937</v>
      </c>
      <c r="Q903" s="1015"/>
      <c r="R903" s="1015">
        <v>206048.21</v>
      </c>
      <c r="S903" s="1016">
        <v>225</v>
      </c>
    </row>
    <row r="904" spans="1:19">
      <c r="A904" s="1012" t="s">
        <v>1752</v>
      </c>
      <c r="B904" s="1012" t="s">
        <v>283</v>
      </c>
      <c r="C904" s="1012" t="s">
        <v>1753</v>
      </c>
      <c r="D904" s="1012" t="s">
        <v>1754</v>
      </c>
      <c r="E904" s="1012" t="s">
        <v>929</v>
      </c>
      <c r="F904" s="1013">
        <v>41361</v>
      </c>
      <c r="G904" s="1012" t="s">
        <v>283</v>
      </c>
      <c r="H904" s="1015"/>
      <c r="I904" s="1015"/>
      <c r="J904" s="1015"/>
      <c r="K904" s="1012" t="s">
        <v>283</v>
      </c>
      <c r="L904" s="1015">
        <v>1800040</v>
      </c>
      <c r="M904" s="1015"/>
      <c r="N904" s="1016">
        <v>2000</v>
      </c>
      <c r="O904" s="1015">
        <v>900.02</v>
      </c>
      <c r="P904" s="1015">
        <v>-199960</v>
      </c>
      <c r="Q904" s="1015"/>
      <c r="R904" s="1015">
        <v>45788.480000000003</v>
      </c>
      <c r="S904" s="1016">
        <v>50</v>
      </c>
    </row>
    <row r="905" spans="1:19">
      <c r="A905" s="1012" t="s">
        <v>1752</v>
      </c>
      <c r="B905" s="1012" t="s">
        <v>283</v>
      </c>
      <c r="C905" s="1012" t="s">
        <v>1753</v>
      </c>
      <c r="D905" s="1012" t="s">
        <v>1754</v>
      </c>
      <c r="E905" s="1012" t="s">
        <v>929</v>
      </c>
      <c r="F905" s="1013">
        <v>41373</v>
      </c>
      <c r="G905" s="1012" t="s">
        <v>283</v>
      </c>
      <c r="H905" s="1015"/>
      <c r="I905" s="1015"/>
      <c r="J905" s="1015"/>
      <c r="K905" s="1012" t="s">
        <v>283</v>
      </c>
      <c r="L905" s="1015"/>
      <c r="M905" s="1015">
        <v>-49501.1</v>
      </c>
      <c r="N905" s="1016"/>
      <c r="O905" s="1015"/>
      <c r="P905" s="1015"/>
      <c r="Q905" s="1015"/>
      <c r="R905" s="1015"/>
      <c r="S905" s="1016"/>
    </row>
    <row r="906" spans="1:19">
      <c r="A906" s="1012" t="s">
        <v>1755</v>
      </c>
      <c r="B906" s="1012" t="s">
        <v>899</v>
      </c>
      <c r="C906" s="1012" t="s">
        <v>1756</v>
      </c>
      <c r="D906" s="1012" t="s">
        <v>1757</v>
      </c>
      <c r="E906" s="1012" t="s">
        <v>166</v>
      </c>
      <c r="F906" s="1013">
        <v>39878</v>
      </c>
      <c r="G906" s="1012" t="s">
        <v>285</v>
      </c>
      <c r="H906" s="1015">
        <v>13533000</v>
      </c>
      <c r="I906" s="1015">
        <v>0</v>
      </c>
      <c r="J906" s="1015">
        <v>16072389</v>
      </c>
      <c r="K906" s="1012" t="s">
        <v>1194</v>
      </c>
      <c r="L906" s="1015"/>
      <c r="M906" s="1015"/>
      <c r="N906" s="1016"/>
      <c r="O906" s="1015"/>
      <c r="P906" s="1015"/>
      <c r="Q906" s="1015"/>
      <c r="R906" s="1015"/>
      <c r="S906" s="1016"/>
    </row>
    <row r="907" spans="1:19">
      <c r="A907" s="1012" t="s">
        <v>1755</v>
      </c>
      <c r="B907" s="1012" t="s">
        <v>283</v>
      </c>
      <c r="C907" s="1012" t="s">
        <v>1756</v>
      </c>
      <c r="D907" s="1012" t="s">
        <v>1757</v>
      </c>
      <c r="E907" s="1012" t="s">
        <v>166</v>
      </c>
      <c r="F907" s="1013">
        <v>40801</v>
      </c>
      <c r="G907" s="1012" t="s">
        <v>283</v>
      </c>
      <c r="H907" s="1015"/>
      <c r="I907" s="1015"/>
      <c r="J907" s="1015"/>
      <c r="K907" s="1012" t="s">
        <v>283</v>
      </c>
      <c r="L907" s="1015">
        <v>13533000</v>
      </c>
      <c r="M907" s="1015"/>
      <c r="N907" s="1016">
        <v>13533</v>
      </c>
      <c r="O907" s="1015">
        <v>1000</v>
      </c>
      <c r="P907" s="1015"/>
      <c r="Q907" s="1015"/>
      <c r="R907" s="1015">
        <v>677000</v>
      </c>
      <c r="S907" s="1016">
        <v>677</v>
      </c>
    </row>
    <row r="908" spans="1:19">
      <c r="A908" s="1012" t="s">
        <v>1758</v>
      </c>
      <c r="B908" s="1012" t="s">
        <v>918</v>
      </c>
      <c r="C908" s="1012" t="s">
        <v>1759</v>
      </c>
      <c r="D908" s="1012" t="s">
        <v>1716</v>
      </c>
      <c r="E908" s="1012" t="s">
        <v>52</v>
      </c>
      <c r="F908" s="1013">
        <v>39969</v>
      </c>
      <c r="G908" s="1012" t="s">
        <v>921</v>
      </c>
      <c r="H908" s="1015">
        <v>17969000</v>
      </c>
      <c r="I908" s="1015">
        <v>0</v>
      </c>
      <c r="J908" s="1015">
        <v>15304180.5</v>
      </c>
      <c r="K908" s="1012" t="s">
        <v>897</v>
      </c>
      <c r="L908" s="1015"/>
      <c r="M908" s="1015"/>
      <c r="N908" s="1016"/>
      <c r="O908" s="1015"/>
      <c r="P908" s="1015"/>
      <c r="Q908" s="1015"/>
      <c r="R908" s="1015"/>
      <c r="S908" s="1016"/>
    </row>
    <row r="909" spans="1:19">
      <c r="A909" s="1012" t="s">
        <v>1758</v>
      </c>
      <c r="B909" s="1012" t="s">
        <v>283</v>
      </c>
      <c r="C909" s="1012" t="s">
        <v>1759</v>
      </c>
      <c r="D909" s="1012" t="s">
        <v>1716</v>
      </c>
      <c r="E909" s="1012" t="s">
        <v>52</v>
      </c>
      <c r="F909" s="1013">
        <v>41325</v>
      </c>
      <c r="G909" s="1012" t="s">
        <v>283</v>
      </c>
      <c r="H909" s="1015"/>
      <c r="I909" s="1015"/>
      <c r="J909" s="1015"/>
      <c r="K909" s="1012" t="s">
        <v>283</v>
      </c>
      <c r="L909" s="1015">
        <v>13750058.49</v>
      </c>
      <c r="M909" s="1015"/>
      <c r="N909" s="1016">
        <v>17969000</v>
      </c>
      <c r="O909" s="1015">
        <v>0.76520999999999995</v>
      </c>
      <c r="P909" s="1015">
        <v>-4218941.51</v>
      </c>
      <c r="Q909" s="1015"/>
      <c r="R909" s="1015">
        <v>644726.18999999994</v>
      </c>
      <c r="S909" s="1016">
        <v>898000</v>
      </c>
    </row>
    <row r="910" spans="1:19">
      <c r="A910" s="1012" t="s">
        <v>1758</v>
      </c>
      <c r="B910" s="1012" t="s">
        <v>283</v>
      </c>
      <c r="C910" s="1012" t="s">
        <v>1759</v>
      </c>
      <c r="D910" s="1012" t="s">
        <v>1716</v>
      </c>
      <c r="E910" s="1012" t="s">
        <v>52</v>
      </c>
      <c r="F910" s="1013">
        <v>41359</v>
      </c>
      <c r="G910" s="1012" t="s">
        <v>283</v>
      </c>
      <c r="H910" s="1015"/>
      <c r="I910" s="1015"/>
      <c r="J910" s="1015"/>
      <c r="K910" s="1012" t="s">
        <v>283</v>
      </c>
      <c r="L910" s="1015"/>
      <c r="M910" s="1015">
        <v>-137500.57999999999</v>
      </c>
      <c r="N910" s="1016"/>
      <c r="O910" s="1015"/>
      <c r="P910" s="1015"/>
      <c r="Q910" s="1015"/>
      <c r="R910" s="1015"/>
      <c r="S910" s="1016"/>
    </row>
    <row r="911" spans="1:19">
      <c r="A911" s="1012" t="s">
        <v>1760</v>
      </c>
      <c r="B911" s="1012" t="s">
        <v>890</v>
      </c>
      <c r="C911" s="1012" t="s">
        <v>1761</v>
      </c>
      <c r="D911" s="1012" t="s">
        <v>1381</v>
      </c>
      <c r="E911" s="1012" t="s">
        <v>6</v>
      </c>
      <c r="F911" s="1013">
        <v>39836</v>
      </c>
      <c r="G911" s="1012" t="s">
        <v>285</v>
      </c>
      <c r="H911" s="1015">
        <v>4900000</v>
      </c>
      <c r="I911" s="1015">
        <v>0</v>
      </c>
      <c r="J911" s="1015">
        <v>5211020.6900000004</v>
      </c>
      <c r="K911" s="1012" t="s">
        <v>1194</v>
      </c>
      <c r="L911" s="1015"/>
      <c r="M911" s="1015"/>
      <c r="N911" s="1016"/>
      <c r="O911" s="1015"/>
      <c r="P911" s="1015"/>
      <c r="Q911" s="1015"/>
      <c r="R911" s="1015"/>
      <c r="S911" s="1016"/>
    </row>
    <row r="912" spans="1:19">
      <c r="A912" s="1012" t="s">
        <v>1760</v>
      </c>
      <c r="B912" s="1012" t="s">
        <v>283</v>
      </c>
      <c r="C912" s="1012" t="s">
        <v>1761</v>
      </c>
      <c r="D912" s="1012" t="s">
        <v>1381</v>
      </c>
      <c r="E912" s="1012" t="s">
        <v>6</v>
      </c>
      <c r="F912" s="1013">
        <v>39925</v>
      </c>
      <c r="G912" s="1012" t="s">
        <v>283</v>
      </c>
      <c r="H912" s="1015"/>
      <c r="I912" s="1015"/>
      <c r="J912" s="1015"/>
      <c r="K912" s="1012" t="s">
        <v>283</v>
      </c>
      <c r="L912" s="1015">
        <v>4900000</v>
      </c>
      <c r="M912" s="1015"/>
      <c r="N912" s="1016">
        <v>4900</v>
      </c>
      <c r="O912" s="1015">
        <v>1000</v>
      </c>
      <c r="P912" s="1015"/>
      <c r="Q912" s="1015"/>
      <c r="R912" s="1015">
        <v>245000</v>
      </c>
      <c r="S912" s="1016">
        <v>245</v>
      </c>
    </row>
    <row r="913" spans="1:19">
      <c r="A913" s="1012" t="s">
        <v>1762</v>
      </c>
      <c r="B913" s="1012"/>
      <c r="C913" s="1012" t="s">
        <v>1763</v>
      </c>
      <c r="D913" s="1012" t="s">
        <v>1381</v>
      </c>
      <c r="E913" s="1012" t="s">
        <v>965</v>
      </c>
      <c r="F913" s="1013">
        <v>39843</v>
      </c>
      <c r="G913" s="1012" t="s">
        <v>284</v>
      </c>
      <c r="H913" s="1015">
        <v>30000000</v>
      </c>
      <c r="I913" s="1015">
        <v>0</v>
      </c>
      <c r="J913" s="1015">
        <v>40183721.329999998</v>
      </c>
      <c r="K913" s="1012" t="s">
        <v>897</v>
      </c>
      <c r="L913" s="1015"/>
      <c r="M913" s="1015"/>
      <c r="N913" s="1016"/>
      <c r="O913" s="1015"/>
      <c r="P913" s="1015"/>
      <c r="Q913" s="1015"/>
      <c r="R913" s="1015"/>
      <c r="S913" s="1016"/>
    </row>
    <row r="914" spans="1:19">
      <c r="A914" s="1012" t="s">
        <v>1762</v>
      </c>
      <c r="B914" s="1012" t="s">
        <v>283</v>
      </c>
      <c r="C914" s="1012" t="s">
        <v>1763</v>
      </c>
      <c r="D914" s="1012" t="s">
        <v>1381</v>
      </c>
      <c r="E914" s="1012" t="s">
        <v>965</v>
      </c>
      <c r="F914" s="1013">
        <v>41976</v>
      </c>
      <c r="G914" s="1012" t="s">
        <v>283</v>
      </c>
      <c r="H914" s="1015"/>
      <c r="I914" s="1015"/>
      <c r="J914" s="1015"/>
      <c r="K914" s="1012" t="s">
        <v>283</v>
      </c>
      <c r="L914" s="1015">
        <v>7800000</v>
      </c>
      <c r="M914" s="1015"/>
      <c r="N914" s="1016">
        <v>7800</v>
      </c>
      <c r="O914" s="1015">
        <v>1002.01</v>
      </c>
      <c r="P914" s="1015"/>
      <c r="Q914" s="1015">
        <v>15678</v>
      </c>
      <c r="R914" s="1015"/>
      <c r="S914" s="1016"/>
    </row>
    <row r="915" spans="1:19">
      <c r="A915" s="1012" t="s">
        <v>1762</v>
      </c>
      <c r="B915" s="1012" t="s">
        <v>283</v>
      </c>
      <c r="C915" s="1012" t="s">
        <v>1763</v>
      </c>
      <c r="D915" s="1012" t="s">
        <v>1381</v>
      </c>
      <c r="E915" s="1012" t="s">
        <v>965</v>
      </c>
      <c r="F915" s="1013">
        <v>41977</v>
      </c>
      <c r="G915" s="1012" t="s">
        <v>283</v>
      </c>
      <c r="H915" s="1015"/>
      <c r="I915" s="1015"/>
      <c r="J915" s="1015"/>
      <c r="K915" s="1012" t="s">
        <v>283</v>
      </c>
      <c r="L915" s="1015">
        <v>22200000</v>
      </c>
      <c r="M915" s="1015"/>
      <c r="N915" s="1016">
        <v>22200</v>
      </c>
      <c r="O915" s="1015">
        <v>1002.01</v>
      </c>
      <c r="P915" s="1015"/>
      <c r="Q915" s="1015">
        <v>44622</v>
      </c>
      <c r="R915" s="1015"/>
      <c r="S915" s="1016"/>
    </row>
    <row r="916" spans="1:19">
      <c r="A916" s="1012" t="s">
        <v>1762</v>
      </c>
      <c r="B916" s="1012" t="s">
        <v>283</v>
      </c>
      <c r="C916" s="1012" t="s">
        <v>1763</v>
      </c>
      <c r="D916" s="1012" t="s">
        <v>1381</v>
      </c>
      <c r="E916" s="1012" t="s">
        <v>965</v>
      </c>
      <c r="F916" s="1013">
        <v>42013</v>
      </c>
      <c r="G916" s="1012" t="s">
        <v>283</v>
      </c>
      <c r="H916" s="1015"/>
      <c r="I916" s="1015"/>
      <c r="J916" s="1015"/>
      <c r="K916" s="1012" t="s">
        <v>283</v>
      </c>
      <c r="L916" s="1015"/>
      <c r="M916" s="1015">
        <v>-300603</v>
      </c>
      <c r="N916" s="1016"/>
      <c r="O916" s="1015"/>
      <c r="P916" s="1015"/>
      <c r="Q916" s="1015"/>
      <c r="R916" s="1015"/>
      <c r="S916" s="1016"/>
    </row>
    <row r="917" spans="1:19">
      <c r="A917" s="1012" t="s">
        <v>1762</v>
      </c>
      <c r="B917" s="1012" t="s">
        <v>283</v>
      </c>
      <c r="C917" s="1012" t="s">
        <v>1763</v>
      </c>
      <c r="D917" s="1012" t="s">
        <v>1381</v>
      </c>
      <c r="E917" s="1012" t="s">
        <v>965</v>
      </c>
      <c r="F917" s="1013">
        <v>42151</v>
      </c>
      <c r="G917" s="1012" t="s">
        <v>283</v>
      </c>
      <c r="H917" s="1015"/>
      <c r="I917" s="1015"/>
      <c r="J917" s="1015"/>
      <c r="K917" s="1012" t="s">
        <v>283</v>
      </c>
      <c r="L917" s="1015"/>
      <c r="M917" s="1015"/>
      <c r="N917" s="1016"/>
      <c r="O917" s="1015"/>
      <c r="P917" s="1015"/>
      <c r="Q917" s="1015"/>
      <c r="R917" s="1015">
        <v>117162.42</v>
      </c>
      <c r="S917" s="1016">
        <v>326323</v>
      </c>
    </row>
    <row r="918" spans="1:19">
      <c r="A918" s="1012" t="s">
        <v>90</v>
      </c>
      <c r="B918" s="1012" t="s">
        <v>1764</v>
      </c>
      <c r="C918" s="1012" t="s">
        <v>1765</v>
      </c>
      <c r="D918" s="1012" t="s">
        <v>1766</v>
      </c>
      <c r="E918" s="1012" t="s">
        <v>15</v>
      </c>
      <c r="F918" s="1013">
        <v>39976</v>
      </c>
      <c r="G918" s="1012" t="s">
        <v>285</v>
      </c>
      <c r="H918" s="1015">
        <v>6000000</v>
      </c>
      <c r="I918" s="1015">
        <v>0</v>
      </c>
      <c r="J918" s="1015">
        <v>6662770.4199999999</v>
      </c>
      <c r="K918" s="1012" t="s">
        <v>1194</v>
      </c>
      <c r="L918" s="1015"/>
      <c r="M918" s="1015"/>
      <c r="N918" s="1016"/>
      <c r="O918" s="1015"/>
      <c r="P918" s="1015"/>
      <c r="Q918" s="1015"/>
      <c r="R918" s="1015"/>
      <c r="S918" s="1016"/>
    </row>
    <row r="919" spans="1:19">
      <c r="A919" s="1012" t="s">
        <v>90</v>
      </c>
      <c r="B919" s="1012" t="s">
        <v>283</v>
      </c>
      <c r="C919" s="1012" t="s">
        <v>1765</v>
      </c>
      <c r="D919" s="1012" t="s">
        <v>1766</v>
      </c>
      <c r="E919" s="1012" t="s">
        <v>15</v>
      </c>
      <c r="F919" s="1013">
        <v>40450</v>
      </c>
      <c r="G919" s="1012" t="s">
        <v>283</v>
      </c>
      <c r="H919" s="1015"/>
      <c r="I919" s="1015"/>
      <c r="J919" s="1015"/>
      <c r="K919" s="1012" t="s">
        <v>283</v>
      </c>
      <c r="L919" s="1015">
        <v>6000000</v>
      </c>
      <c r="M919" s="1015"/>
      <c r="N919" s="1016">
        <v>6000</v>
      </c>
      <c r="O919" s="1015">
        <v>1000</v>
      </c>
      <c r="P919" s="1015"/>
      <c r="Q919" s="1015"/>
      <c r="R919" s="1015">
        <v>245000</v>
      </c>
      <c r="S919" s="1016">
        <v>245</v>
      </c>
    </row>
    <row r="920" spans="1:19">
      <c r="A920" s="1012" t="s">
        <v>1767</v>
      </c>
      <c r="B920" s="1012" t="s">
        <v>1075</v>
      </c>
      <c r="C920" s="1012" t="s">
        <v>1768</v>
      </c>
      <c r="D920" s="1012" t="s">
        <v>1033</v>
      </c>
      <c r="E920" s="1012" t="s">
        <v>929</v>
      </c>
      <c r="F920" s="1013">
        <v>39850</v>
      </c>
      <c r="G920" s="1012" t="s">
        <v>284</v>
      </c>
      <c r="H920" s="1015">
        <v>8559000</v>
      </c>
      <c r="I920" s="1015">
        <v>0</v>
      </c>
      <c r="J920" s="1015">
        <v>21142314.800000001</v>
      </c>
      <c r="K920" s="1012" t="s">
        <v>897</v>
      </c>
      <c r="L920" s="1015"/>
      <c r="M920" s="1015"/>
      <c r="N920" s="1016"/>
      <c r="O920" s="1015"/>
      <c r="P920" s="1015"/>
      <c r="Q920" s="1015"/>
      <c r="R920" s="1015"/>
      <c r="S920" s="1016"/>
    </row>
    <row r="921" spans="1:19">
      <c r="A921" s="1012" t="s">
        <v>1767</v>
      </c>
      <c r="B921" s="1012" t="s">
        <v>283</v>
      </c>
      <c r="C921" s="1012" t="s">
        <v>1768</v>
      </c>
      <c r="D921" s="1012" t="s">
        <v>1033</v>
      </c>
      <c r="E921" s="1012" t="s">
        <v>929</v>
      </c>
      <c r="F921" s="1013">
        <v>40158</v>
      </c>
      <c r="G921" s="1012" t="s">
        <v>283</v>
      </c>
      <c r="H921" s="1015">
        <v>11881000</v>
      </c>
      <c r="I921" s="1015"/>
      <c r="J921" s="1015"/>
      <c r="K921" s="1012" t="s">
        <v>283</v>
      </c>
      <c r="L921" s="1015"/>
      <c r="M921" s="1015"/>
      <c r="N921" s="1016"/>
      <c r="O921" s="1015"/>
      <c r="P921" s="1015"/>
      <c r="Q921" s="1015"/>
      <c r="R921" s="1015"/>
      <c r="S921" s="1016"/>
    </row>
    <row r="922" spans="1:19">
      <c r="A922" s="1012" t="s">
        <v>1767</v>
      </c>
      <c r="B922" s="1012" t="s">
        <v>283</v>
      </c>
      <c r="C922" s="1012" t="s">
        <v>1768</v>
      </c>
      <c r="D922" s="1012" t="s">
        <v>1033</v>
      </c>
      <c r="E922" s="1012" t="s">
        <v>929</v>
      </c>
      <c r="F922" s="1013">
        <v>41130</v>
      </c>
      <c r="G922" s="1012" t="s">
        <v>283</v>
      </c>
      <c r="H922" s="1015"/>
      <c r="I922" s="1015"/>
      <c r="J922" s="1015"/>
      <c r="K922" s="1012" t="s">
        <v>283</v>
      </c>
      <c r="L922" s="1015">
        <v>6138000</v>
      </c>
      <c r="M922" s="1015"/>
      <c r="N922" s="1016">
        <v>7920</v>
      </c>
      <c r="O922" s="1015">
        <v>775</v>
      </c>
      <c r="P922" s="1015">
        <v>-1782000</v>
      </c>
      <c r="Q922" s="1015"/>
      <c r="R922" s="1015">
        <v>311681.7</v>
      </c>
      <c r="S922" s="1016">
        <v>380</v>
      </c>
    </row>
    <row r="923" spans="1:19">
      <c r="A923" s="1012" t="s">
        <v>1767</v>
      </c>
      <c r="B923" s="1012" t="s">
        <v>283</v>
      </c>
      <c r="C923" s="1012" t="s">
        <v>1768</v>
      </c>
      <c r="D923" s="1012" t="s">
        <v>1033</v>
      </c>
      <c r="E923" s="1012" t="s">
        <v>929</v>
      </c>
      <c r="F923" s="1013">
        <v>41131</v>
      </c>
      <c r="G923" s="1012" t="s">
        <v>283</v>
      </c>
      <c r="H923" s="1015"/>
      <c r="I923" s="1015"/>
      <c r="J923" s="1015"/>
      <c r="K923" s="1012" t="s">
        <v>283</v>
      </c>
      <c r="L923" s="1015">
        <v>62000</v>
      </c>
      <c r="M923" s="1015"/>
      <c r="N923" s="1016">
        <v>80</v>
      </c>
      <c r="O923" s="1015">
        <v>775</v>
      </c>
      <c r="P923" s="1015">
        <v>-18000</v>
      </c>
      <c r="Q923" s="1015"/>
      <c r="R923" s="1015">
        <v>39370.32</v>
      </c>
      <c r="S923" s="1016">
        <v>48</v>
      </c>
    </row>
    <row r="924" spans="1:19">
      <c r="A924" s="1012" t="s">
        <v>1767</v>
      </c>
      <c r="B924" s="1012" t="s">
        <v>283</v>
      </c>
      <c r="C924" s="1012" t="s">
        <v>1768</v>
      </c>
      <c r="D924" s="1012" t="s">
        <v>1033</v>
      </c>
      <c r="E924" s="1012" t="s">
        <v>929</v>
      </c>
      <c r="F924" s="1013">
        <v>41163</v>
      </c>
      <c r="G924" s="1012" t="s">
        <v>283</v>
      </c>
      <c r="H924" s="1015"/>
      <c r="I924" s="1015"/>
      <c r="J924" s="1015"/>
      <c r="K924" s="1012" t="s">
        <v>283</v>
      </c>
      <c r="L924" s="1015"/>
      <c r="M924" s="1015">
        <v>-62000</v>
      </c>
      <c r="N924" s="1016"/>
      <c r="O924" s="1015"/>
      <c r="P924" s="1015"/>
      <c r="Q924" s="1015"/>
      <c r="R924" s="1015"/>
      <c r="S924" s="1016"/>
    </row>
    <row r="925" spans="1:19">
      <c r="A925" s="1012" t="s">
        <v>1767</v>
      </c>
      <c r="B925" s="1012" t="s">
        <v>283</v>
      </c>
      <c r="C925" s="1012" t="s">
        <v>1768</v>
      </c>
      <c r="D925" s="1012" t="s">
        <v>1033</v>
      </c>
      <c r="E925" s="1012" t="s">
        <v>929</v>
      </c>
      <c r="F925" s="1013">
        <v>41449</v>
      </c>
      <c r="G925" s="1012" t="s">
        <v>283</v>
      </c>
      <c r="H925" s="1015"/>
      <c r="I925" s="1015"/>
      <c r="J925" s="1015"/>
      <c r="K925" s="1012" t="s">
        <v>283</v>
      </c>
      <c r="L925" s="1015">
        <v>10994240</v>
      </c>
      <c r="M925" s="1015"/>
      <c r="N925" s="1016">
        <v>12440</v>
      </c>
      <c r="O925" s="1015">
        <v>883.78134999999997</v>
      </c>
      <c r="P925" s="1015">
        <v>-1445760</v>
      </c>
      <c r="Q925" s="1015"/>
      <c r="R925" s="1015"/>
      <c r="S925" s="1016"/>
    </row>
    <row r="926" spans="1:19">
      <c r="A926" s="1012" t="s">
        <v>1767</v>
      </c>
      <c r="B926" s="1012" t="s">
        <v>283</v>
      </c>
      <c r="C926" s="1012" t="s">
        <v>1768</v>
      </c>
      <c r="D926" s="1012" t="s">
        <v>1033</v>
      </c>
      <c r="E926" s="1012" t="s">
        <v>929</v>
      </c>
      <c r="F926" s="1013">
        <v>41481</v>
      </c>
      <c r="G926" s="1012" t="s">
        <v>283</v>
      </c>
      <c r="H926" s="1015"/>
      <c r="I926" s="1015"/>
      <c r="J926" s="1015"/>
      <c r="K926" s="1012" t="s">
        <v>283</v>
      </c>
      <c r="L926" s="1015"/>
      <c r="M926" s="1015">
        <v>-109942.41</v>
      </c>
      <c r="N926" s="1016"/>
      <c r="O926" s="1015"/>
      <c r="P926" s="1015"/>
      <c r="Q926" s="1015"/>
      <c r="R926" s="1015"/>
      <c r="S926" s="1016"/>
    </row>
    <row r="927" spans="1:19">
      <c r="A927" s="1012" t="s">
        <v>1769</v>
      </c>
      <c r="B927" s="1012"/>
      <c r="C927" s="1012" t="s">
        <v>1770</v>
      </c>
      <c r="D927" s="1012" t="s">
        <v>1771</v>
      </c>
      <c r="E927" s="1012" t="s">
        <v>1078</v>
      </c>
      <c r="F927" s="1013">
        <v>39843</v>
      </c>
      <c r="G927" s="1012" t="s">
        <v>284</v>
      </c>
      <c r="H927" s="1015">
        <v>33000000</v>
      </c>
      <c r="I927" s="1015">
        <v>0</v>
      </c>
      <c r="J927" s="1015">
        <v>38185560.049999997</v>
      </c>
      <c r="K927" s="1012" t="s">
        <v>897</v>
      </c>
      <c r="L927" s="1015"/>
      <c r="M927" s="1015"/>
      <c r="N927" s="1016"/>
      <c r="O927" s="1015"/>
      <c r="P927" s="1015"/>
      <c r="Q927" s="1015"/>
      <c r="R927" s="1015"/>
      <c r="S927" s="1016"/>
    </row>
    <row r="928" spans="1:19">
      <c r="A928" s="1012" t="s">
        <v>1769</v>
      </c>
      <c r="B928" s="1012" t="s">
        <v>283</v>
      </c>
      <c r="C928" s="1012" t="s">
        <v>1770</v>
      </c>
      <c r="D928" s="1012" t="s">
        <v>1771</v>
      </c>
      <c r="E928" s="1012" t="s">
        <v>1078</v>
      </c>
      <c r="F928" s="1013">
        <v>41093</v>
      </c>
      <c r="G928" s="1012" t="s">
        <v>283</v>
      </c>
      <c r="H928" s="1015"/>
      <c r="I928" s="1015"/>
      <c r="J928" s="1015"/>
      <c r="K928" s="1012" t="s">
        <v>283</v>
      </c>
      <c r="L928" s="1015">
        <v>31053330</v>
      </c>
      <c r="M928" s="1015">
        <v>-465799.95</v>
      </c>
      <c r="N928" s="1016">
        <v>33000</v>
      </c>
      <c r="O928" s="1015">
        <v>941.01</v>
      </c>
      <c r="P928" s="1015">
        <v>-1946670</v>
      </c>
      <c r="Q928" s="1015"/>
      <c r="R928" s="1015"/>
      <c r="S928" s="1016"/>
    </row>
    <row r="929" spans="1:19">
      <c r="A929" s="1012" t="s">
        <v>1769</v>
      </c>
      <c r="B929" s="1012" t="s">
        <v>283</v>
      </c>
      <c r="C929" s="1012" t="s">
        <v>1770</v>
      </c>
      <c r="D929" s="1012" t="s">
        <v>1771</v>
      </c>
      <c r="E929" s="1012" t="s">
        <v>1078</v>
      </c>
      <c r="F929" s="1013">
        <v>41108</v>
      </c>
      <c r="G929" s="1012" t="s">
        <v>283</v>
      </c>
      <c r="H929" s="1015"/>
      <c r="I929" s="1015"/>
      <c r="J929" s="1015"/>
      <c r="K929" s="1012" t="s">
        <v>283</v>
      </c>
      <c r="L929" s="1015"/>
      <c r="M929" s="1015"/>
      <c r="N929" s="1016"/>
      <c r="O929" s="1015"/>
      <c r="P929" s="1015"/>
      <c r="Q929" s="1015"/>
      <c r="R929" s="1015">
        <v>1946670</v>
      </c>
      <c r="S929" s="1016">
        <v>578947</v>
      </c>
    </row>
    <row r="930" spans="1:19">
      <c r="A930" s="1012" t="s">
        <v>1772</v>
      </c>
      <c r="B930" s="1012" t="s">
        <v>858</v>
      </c>
      <c r="C930" s="1012" t="s">
        <v>1773</v>
      </c>
      <c r="D930" s="1012" t="s">
        <v>1774</v>
      </c>
      <c r="E930" s="1012" t="s">
        <v>1229</v>
      </c>
      <c r="F930" s="1013">
        <v>39822</v>
      </c>
      <c r="G930" s="1012" t="s">
        <v>284</v>
      </c>
      <c r="H930" s="1015">
        <v>125000000</v>
      </c>
      <c r="I930" s="1015">
        <v>0</v>
      </c>
      <c r="J930" s="1015">
        <v>131813194.44</v>
      </c>
      <c r="K930" s="1012" t="s">
        <v>1194</v>
      </c>
      <c r="L930" s="1015"/>
      <c r="M930" s="1015"/>
      <c r="N930" s="1016"/>
      <c r="O930" s="1015"/>
      <c r="P930" s="1015"/>
      <c r="Q930" s="1015"/>
      <c r="R930" s="1015"/>
      <c r="S930" s="1016"/>
    </row>
    <row r="931" spans="1:19">
      <c r="A931" s="1012" t="s">
        <v>1772</v>
      </c>
      <c r="B931" s="1012" t="s">
        <v>283</v>
      </c>
      <c r="C931" s="1012" t="s">
        <v>1773</v>
      </c>
      <c r="D931" s="1012" t="s">
        <v>1774</v>
      </c>
      <c r="E931" s="1012" t="s">
        <v>1229</v>
      </c>
      <c r="F931" s="1013">
        <v>39925</v>
      </c>
      <c r="G931" s="1012" t="s">
        <v>283</v>
      </c>
      <c r="H931" s="1015"/>
      <c r="I931" s="1015"/>
      <c r="J931" s="1015"/>
      <c r="K931" s="1012" t="s">
        <v>283</v>
      </c>
      <c r="L931" s="1015">
        <v>125000000</v>
      </c>
      <c r="M931" s="1015"/>
      <c r="N931" s="1016">
        <v>125000</v>
      </c>
      <c r="O931" s="1015">
        <v>1000</v>
      </c>
      <c r="P931" s="1015"/>
      <c r="Q931" s="1015"/>
      <c r="R931" s="1015"/>
      <c r="S931" s="1016"/>
    </row>
    <row r="932" spans="1:19">
      <c r="A932" s="1012" t="s">
        <v>1772</v>
      </c>
      <c r="B932" s="1012" t="s">
        <v>283</v>
      </c>
      <c r="C932" s="1012" t="s">
        <v>1773</v>
      </c>
      <c r="D932" s="1012" t="s">
        <v>1774</v>
      </c>
      <c r="E932" s="1012" t="s">
        <v>1229</v>
      </c>
      <c r="F932" s="1013">
        <v>39960</v>
      </c>
      <c r="G932" s="1012" t="s">
        <v>283</v>
      </c>
      <c r="H932" s="1015"/>
      <c r="I932" s="1015"/>
      <c r="J932" s="1015"/>
      <c r="K932" s="1012" t="s">
        <v>283</v>
      </c>
      <c r="L932" s="1015"/>
      <c r="M932" s="1015"/>
      <c r="N932" s="1016"/>
      <c r="O932" s="1015"/>
      <c r="P932" s="1015"/>
      <c r="Q932" s="1015"/>
      <c r="R932" s="1015">
        <v>5025000</v>
      </c>
      <c r="S932" s="1016">
        <v>952260</v>
      </c>
    </row>
    <row r="933" spans="1:19">
      <c r="A933" s="1012" t="s">
        <v>1775</v>
      </c>
      <c r="B933" s="1012"/>
      <c r="C933" s="1012" t="s">
        <v>1776</v>
      </c>
      <c r="D933" s="1012" t="s">
        <v>1598</v>
      </c>
      <c r="E933" s="1012" t="s">
        <v>1078</v>
      </c>
      <c r="F933" s="1013">
        <v>39843</v>
      </c>
      <c r="G933" s="1012" t="s">
        <v>284</v>
      </c>
      <c r="H933" s="1015">
        <v>266657000</v>
      </c>
      <c r="I933" s="1015">
        <v>0</v>
      </c>
      <c r="J933" s="1015">
        <v>277861053.94</v>
      </c>
      <c r="K933" s="1012" t="s">
        <v>897</v>
      </c>
      <c r="L933" s="1015"/>
      <c r="M933" s="1015"/>
      <c r="N933" s="1016"/>
      <c r="O933" s="1015"/>
      <c r="P933" s="1015"/>
      <c r="Q933" s="1015"/>
      <c r="R933" s="1015"/>
      <c r="S933" s="1016"/>
    </row>
    <row r="934" spans="1:19">
      <c r="A934" s="1012" t="s">
        <v>1775</v>
      </c>
      <c r="B934" s="1012" t="s">
        <v>283</v>
      </c>
      <c r="C934" s="1012" t="s">
        <v>1776</v>
      </c>
      <c r="D934" s="1012" t="s">
        <v>1598</v>
      </c>
      <c r="E934" s="1012" t="s">
        <v>1078</v>
      </c>
      <c r="F934" s="1013">
        <v>41359</v>
      </c>
      <c r="G934" s="1012" t="s">
        <v>283</v>
      </c>
      <c r="H934" s="1015"/>
      <c r="I934" s="1015"/>
      <c r="J934" s="1015"/>
      <c r="K934" s="1012" t="s">
        <v>283</v>
      </c>
      <c r="L934" s="1015">
        <v>1439258.5</v>
      </c>
      <c r="M934" s="1015"/>
      <c r="N934" s="1016">
        <v>1579</v>
      </c>
      <c r="O934" s="1015">
        <v>911.5</v>
      </c>
      <c r="P934" s="1015">
        <v>-139741.5</v>
      </c>
      <c r="Q934" s="1015"/>
      <c r="R934" s="1015"/>
      <c r="S934" s="1016"/>
    </row>
    <row r="935" spans="1:19">
      <c r="A935" s="1012" t="s">
        <v>1775</v>
      </c>
      <c r="B935" s="1012" t="s">
        <v>283</v>
      </c>
      <c r="C935" s="1012" t="s">
        <v>1776</v>
      </c>
      <c r="D935" s="1012" t="s">
        <v>1598</v>
      </c>
      <c r="E935" s="1012" t="s">
        <v>1078</v>
      </c>
      <c r="F935" s="1013">
        <v>41360</v>
      </c>
      <c r="G935" s="1012" t="s">
        <v>283</v>
      </c>
      <c r="H935" s="1015"/>
      <c r="I935" s="1015"/>
      <c r="J935" s="1015"/>
      <c r="K935" s="1012" t="s">
        <v>283</v>
      </c>
      <c r="L935" s="1015">
        <v>228401847</v>
      </c>
      <c r="M935" s="1015"/>
      <c r="N935" s="1016">
        <v>250578</v>
      </c>
      <c r="O935" s="1015">
        <v>911.5</v>
      </c>
      <c r="P935" s="1015">
        <v>-22176153</v>
      </c>
      <c r="Q935" s="1015"/>
      <c r="R935" s="1015"/>
      <c r="S935" s="1016"/>
    </row>
    <row r="936" spans="1:19">
      <c r="A936" s="1012" t="s">
        <v>1775</v>
      </c>
      <c r="B936" s="1012" t="s">
        <v>283</v>
      </c>
      <c r="C936" s="1012" t="s">
        <v>1776</v>
      </c>
      <c r="D936" s="1012" t="s">
        <v>1598</v>
      </c>
      <c r="E936" s="1012" t="s">
        <v>1078</v>
      </c>
      <c r="F936" s="1013">
        <v>41361</v>
      </c>
      <c r="G936" s="1012" t="s">
        <v>283</v>
      </c>
      <c r="H936" s="1015"/>
      <c r="I936" s="1015"/>
      <c r="J936" s="1015"/>
      <c r="K936" s="1012" t="s">
        <v>283</v>
      </c>
      <c r="L936" s="1015">
        <v>13216750</v>
      </c>
      <c r="M936" s="1015"/>
      <c r="N936" s="1016">
        <v>14500</v>
      </c>
      <c r="O936" s="1015">
        <v>911.5</v>
      </c>
      <c r="P936" s="1015">
        <v>-1283250</v>
      </c>
      <c r="Q936" s="1015"/>
      <c r="R936" s="1015"/>
      <c r="S936" s="1016"/>
    </row>
    <row r="937" spans="1:19">
      <c r="A937" s="1012" t="s">
        <v>1775</v>
      </c>
      <c r="B937" s="1012" t="s">
        <v>283</v>
      </c>
      <c r="C937" s="1012" t="s">
        <v>1776</v>
      </c>
      <c r="D937" s="1012" t="s">
        <v>1598</v>
      </c>
      <c r="E937" s="1012" t="s">
        <v>1078</v>
      </c>
      <c r="F937" s="1013">
        <v>41373</v>
      </c>
      <c r="G937" s="1012" t="s">
        <v>283</v>
      </c>
      <c r="H937" s="1015"/>
      <c r="I937" s="1015"/>
      <c r="J937" s="1015"/>
      <c r="K937" s="1012" t="s">
        <v>283</v>
      </c>
      <c r="L937" s="1015"/>
      <c r="M937" s="1015">
        <v>-2430578.56</v>
      </c>
      <c r="N937" s="1016"/>
      <c r="O937" s="1015"/>
      <c r="P937" s="1015"/>
      <c r="Q937" s="1015"/>
      <c r="R937" s="1015"/>
      <c r="S937" s="1016"/>
    </row>
    <row r="938" spans="1:19">
      <c r="A938" s="1012" t="s">
        <v>1775</v>
      </c>
      <c r="B938" s="1012" t="s">
        <v>283</v>
      </c>
      <c r="C938" s="1012" t="s">
        <v>1776</v>
      </c>
      <c r="D938" s="1012" t="s">
        <v>1598</v>
      </c>
      <c r="E938" s="1012" t="s">
        <v>1078</v>
      </c>
      <c r="F938" s="1013">
        <v>41437</v>
      </c>
      <c r="G938" s="1012" t="s">
        <v>283</v>
      </c>
      <c r="H938" s="1015"/>
      <c r="I938" s="1015"/>
      <c r="J938" s="1015"/>
      <c r="K938" s="1012" t="s">
        <v>283</v>
      </c>
      <c r="L938" s="1015"/>
      <c r="M938" s="1015"/>
      <c r="N938" s="1016"/>
      <c r="O938" s="1015"/>
      <c r="P938" s="1015"/>
      <c r="Q938" s="1015"/>
      <c r="R938" s="1015">
        <v>12905</v>
      </c>
      <c r="S938" s="1016">
        <v>645137.9</v>
      </c>
    </row>
    <row r="939" spans="1:19">
      <c r="A939" s="1012" t="s">
        <v>1777</v>
      </c>
      <c r="B939" s="1012" t="s">
        <v>1778</v>
      </c>
      <c r="C939" s="1012" t="s">
        <v>1779</v>
      </c>
      <c r="D939" s="1012" t="s">
        <v>1780</v>
      </c>
      <c r="E939" s="1012" t="s">
        <v>893</v>
      </c>
      <c r="F939" s="1013">
        <v>40018</v>
      </c>
      <c r="G939" s="1012" t="s">
        <v>285</v>
      </c>
      <c r="H939" s="1015">
        <v>20471000</v>
      </c>
      <c r="I939" s="1015">
        <v>0</v>
      </c>
      <c r="J939" s="1015">
        <v>9180793.0800000001</v>
      </c>
      <c r="K939" s="1012" t="s">
        <v>897</v>
      </c>
      <c r="L939" s="1015"/>
      <c r="M939" s="1015"/>
      <c r="N939" s="1016"/>
      <c r="O939" s="1015"/>
      <c r="P939" s="1015"/>
      <c r="Q939" s="1015"/>
      <c r="R939" s="1015"/>
      <c r="S939" s="1016"/>
    </row>
    <row r="940" spans="1:19">
      <c r="A940" s="1012" t="s">
        <v>1777</v>
      </c>
      <c r="B940" s="1012" t="s">
        <v>283</v>
      </c>
      <c r="C940" s="1012" t="s">
        <v>1779</v>
      </c>
      <c r="D940" s="1012" t="s">
        <v>1780</v>
      </c>
      <c r="E940" s="1012" t="s">
        <v>893</v>
      </c>
      <c r="F940" s="1013">
        <v>41500</v>
      </c>
      <c r="G940" s="1012" t="s">
        <v>283</v>
      </c>
      <c r="H940" s="1015"/>
      <c r="I940" s="1015"/>
      <c r="J940" s="1015"/>
      <c r="K940" s="1012" t="s">
        <v>283</v>
      </c>
      <c r="L940" s="1015">
        <v>8000000</v>
      </c>
      <c r="M940" s="1015"/>
      <c r="N940" s="1016">
        <v>20471</v>
      </c>
      <c r="O940" s="1015">
        <v>390.79673600000001</v>
      </c>
      <c r="P940" s="1015">
        <v>-12471000</v>
      </c>
      <c r="Q940" s="1015"/>
      <c r="R940" s="1015"/>
      <c r="S940" s="1016"/>
    </row>
    <row r="941" spans="1:19">
      <c r="A941" s="1012" t="s">
        <v>1781</v>
      </c>
      <c r="B941" s="1012" t="s">
        <v>899</v>
      </c>
      <c r="C941" s="1012" t="s">
        <v>1782</v>
      </c>
      <c r="D941" s="1012" t="s">
        <v>1780</v>
      </c>
      <c r="E941" s="1012" t="s">
        <v>893</v>
      </c>
      <c r="F941" s="1013">
        <v>39864</v>
      </c>
      <c r="G941" s="1012" t="s">
        <v>285</v>
      </c>
      <c r="H941" s="1015">
        <v>9495000</v>
      </c>
      <c r="I941" s="1015">
        <v>0</v>
      </c>
      <c r="J941" s="1015">
        <v>11309750.5</v>
      </c>
      <c r="K941" s="1012" t="s">
        <v>1194</v>
      </c>
      <c r="L941" s="1015"/>
      <c r="M941" s="1015"/>
      <c r="N941" s="1016"/>
      <c r="O941" s="1015"/>
      <c r="P941" s="1015"/>
      <c r="Q941" s="1015"/>
      <c r="R941" s="1015"/>
      <c r="S941" s="1016"/>
    </row>
    <row r="942" spans="1:19">
      <c r="A942" s="1012" t="s">
        <v>1781</v>
      </c>
      <c r="B942" s="1012" t="s">
        <v>283</v>
      </c>
      <c r="C942" s="1012" t="s">
        <v>1782</v>
      </c>
      <c r="D942" s="1012" t="s">
        <v>1780</v>
      </c>
      <c r="E942" s="1012" t="s">
        <v>893</v>
      </c>
      <c r="F942" s="1013">
        <v>40808</v>
      </c>
      <c r="G942" s="1012" t="s">
        <v>283</v>
      </c>
      <c r="H942" s="1015"/>
      <c r="I942" s="1015"/>
      <c r="J942" s="1015"/>
      <c r="K942" s="1012" t="s">
        <v>283</v>
      </c>
      <c r="L942" s="1015">
        <v>9495000</v>
      </c>
      <c r="M942" s="1015"/>
      <c r="N942" s="1016">
        <v>9495</v>
      </c>
      <c r="O942" s="1015">
        <v>1000</v>
      </c>
      <c r="P942" s="1015"/>
      <c r="Q942" s="1015"/>
      <c r="R942" s="1015">
        <v>475000</v>
      </c>
      <c r="S942" s="1016">
        <v>475</v>
      </c>
    </row>
    <row r="943" spans="1:19">
      <c r="A943" s="1012" t="s">
        <v>1783</v>
      </c>
      <c r="B943" s="1012" t="s">
        <v>1047</v>
      </c>
      <c r="C943" s="1012" t="s">
        <v>1784</v>
      </c>
      <c r="D943" s="1012" t="s">
        <v>1785</v>
      </c>
      <c r="E943" s="1012" t="s">
        <v>56</v>
      </c>
      <c r="F943" s="1013">
        <v>39801</v>
      </c>
      <c r="G943" s="1012" t="s">
        <v>284</v>
      </c>
      <c r="H943" s="1015">
        <v>70000000</v>
      </c>
      <c r="I943" s="1015">
        <v>0</v>
      </c>
      <c r="J943" s="1015">
        <v>73904166.659999996</v>
      </c>
      <c r="K943" s="1012" t="s">
        <v>1194</v>
      </c>
      <c r="L943" s="1015"/>
      <c r="M943" s="1015"/>
      <c r="N943" s="1016"/>
      <c r="O943" s="1015"/>
      <c r="P943" s="1015"/>
      <c r="Q943" s="1015"/>
      <c r="R943" s="1015"/>
      <c r="S943" s="1016"/>
    </row>
    <row r="944" spans="1:19">
      <c r="A944" s="1012" t="s">
        <v>1783</v>
      </c>
      <c r="B944" s="1012" t="s">
        <v>283</v>
      </c>
      <c r="C944" s="1012" t="s">
        <v>1784</v>
      </c>
      <c r="D944" s="1012" t="s">
        <v>1785</v>
      </c>
      <c r="E944" s="1012" t="s">
        <v>56</v>
      </c>
      <c r="F944" s="1013">
        <v>40114</v>
      </c>
      <c r="G944" s="1012" t="s">
        <v>283</v>
      </c>
      <c r="H944" s="1015"/>
      <c r="I944" s="1015"/>
      <c r="J944" s="1015"/>
      <c r="K944" s="1012" t="s">
        <v>283</v>
      </c>
      <c r="L944" s="1015">
        <v>70000000</v>
      </c>
      <c r="M944" s="1015"/>
      <c r="N944" s="1016">
        <v>70000</v>
      </c>
      <c r="O944" s="1015">
        <v>1000</v>
      </c>
      <c r="P944" s="1015"/>
      <c r="Q944" s="1015"/>
      <c r="R944" s="1015"/>
      <c r="S944" s="1016"/>
    </row>
    <row r="945" spans="1:19">
      <c r="A945" s="1012" t="s">
        <v>1783</v>
      </c>
      <c r="B945" s="1012" t="s">
        <v>283</v>
      </c>
      <c r="C945" s="1012" t="s">
        <v>1784</v>
      </c>
      <c r="D945" s="1012" t="s">
        <v>1785</v>
      </c>
      <c r="E945" s="1012" t="s">
        <v>56</v>
      </c>
      <c r="F945" s="1013">
        <v>40177</v>
      </c>
      <c r="G945" s="1012" t="s">
        <v>283</v>
      </c>
      <c r="H945" s="1015"/>
      <c r="I945" s="1015"/>
      <c r="J945" s="1015"/>
      <c r="K945" s="1012" t="s">
        <v>283</v>
      </c>
      <c r="L945" s="1015"/>
      <c r="M945" s="1015"/>
      <c r="N945" s="1016"/>
      <c r="O945" s="1015"/>
      <c r="P945" s="1015"/>
      <c r="Q945" s="1015"/>
      <c r="R945" s="1015">
        <v>900000</v>
      </c>
      <c r="S945" s="1016">
        <v>375806</v>
      </c>
    </row>
    <row r="946" spans="1:19">
      <c r="A946" s="1012" t="s">
        <v>1786</v>
      </c>
      <c r="B946" s="1012" t="s">
        <v>931</v>
      </c>
      <c r="C946" s="1012" t="s">
        <v>1787</v>
      </c>
      <c r="D946" s="1012" t="s">
        <v>1788</v>
      </c>
      <c r="E946" s="1012" t="s">
        <v>6</v>
      </c>
      <c r="F946" s="1013">
        <v>39871</v>
      </c>
      <c r="G946" s="1012" t="s">
        <v>285</v>
      </c>
      <c r="H946" s="1015">
        <v>12000000</v>
      </c>
      <c r="I946" s="1015">
        <v>0</v>
      </c>
      <c r="J946" s="1015">
        <v>14267700</v>
      </c>
      <c r="K946" s="1012" t="s">
        <v>1194</v>
      </c>
      <c r="L946" s="1015"/>
      <c r="M946" s="1015"/>
      <c r="N946" s="1016"/>
      <c r="O946" s="1015"/>
      <c r="P946" s="1015"/>
      <c r="Q946" s="1015"/>
      <c r="R946" s="1015"/>
      <c r="S946" s="1016"/>
    </row>
    <row r="947" spans="1:19">
      <c r="A947" s="1012" t="s">
        <v>1786</v>
      </c>
      <c r="B947" s="1012" t="s">
        <v>283</v>
      </c>
      <c r="C947" s="1012" t="s">
        <v>1787</v>
      </c>
      <c r="D947" s="1012" t="s">
        <v>1788</v>
      </c>
      <c r="E947" s="1012" t="s">
        <v>6</v>
      </c>
      <c r="F947" s="1013">
        <v>40801</v>
      </c>
      <c r="G947" s="1012" t="s">
        <v>283</v>
      </c>
      <c r="H947" s="1015"/>
      <c r="I947" s="1015"/>
      <c r="J947" s="1015"/>
      <c r="K947" s="1012" t="s">
        <v>283</v>
      </c>
      <c r="L947" s="1015">
        <v>12000000</v>
      </c>
      <c r="M947" s="1015"/>
      <c r="N947" s="1016">
        <v>12000</v>
      </c>
      <c r="O947" s="1015">
        <v>1000</v>
      </c>
      <c r="P947" s="1015"/>
      <c r="Q947" s="1015"/>
      <c r="R947" s="1015">
        <v>600000</v>
      </c>
      <c r="S947" s="1016">
        <v>600</v>
      </c>
    </row>
    <row r="948" spans="1:19">
      <c r="A948" s="1012" t="s">
        <v>1789</v>
      </c>
      <c r="B948" s="1012" t="s">
        <v>890</v>
      </c>
      <c r="C948" s="1012" t="s">
        <v>1790</v>
      </c>
      <c r="D948" s="1012" t="s">
        <v>1791</v>
      </c>
      <c r="E948" s="1012" t="s">
        <v>89</v>
      </c>
      <c r="F948" s="1013">
        <v>39948</v>
      </c>
      <c r="G948" s="1012" t="s">
        <v>285</v>
      </c>
      <c r="H948" s="1015">
        <v>15000000</v>
      </c>
      <c r="I948" s="1015">
        <v>0</v>
      </c>
      <c r="J948" s="1015">
        <v>18670291.670000002</v>
      </c>
      <c r="K948" s="1012" t="s">
        <v>1194</v>
      </c>
      <c r="L948" s="1015"/>
      <c r="M948" s="1015"/>
      <c r="N948" s="1016"/>
      <c r="O948" s="1015"/>
      <c r="P948" s="1015"/>
      <c r="Q948" s="1015"/>
      <c r="R948" s="1015"/>
      <c r="S948" s="1016"/>
    </row>
    <row r="949" spans="1:19">
      <c r="A949" s="1012" t="s">
        <v>1789</v>
      </c>
      <c r="B949" s="1012" t="s">
        <v>283</v>
      </c>
      <c r="C949" s="1012" t="s">
        <v>1790</v>
      </c>
      <c r="D949" s="1012" t="s">
        <v>1791</v>
      </c>
      <c r="E949" s="1012" t="s">
        <v>89</v>
      </c>
      <c r="F949" s="1013">
        <v>41254</v>
      </c>
      <c r="G949" s="1012" t="s">
        <v>283</v>
      </c>
      <c r="H949" s="1015"/>
      <c r="I949" s="1015"/>
      <c r="J949" s="1015"/>
      <c r="K949" s="1012" t="s">
        <v>283</v>
      </c>
      <c r="L949" s="1015">
        <v>15000000</v>
      </c>
      <c r="M949" s="1015"/>
      <c r="N949" s="1016">
        <v>15000</v>
      </c>
      <c r="O949" s="1015">
        <v>1000</v>
      </c>
      <c r="P949" s="1015"/>
      <c r="Q949" s="1015"/>
      <c r="R949" s="1015">
        <v>750000</v>
      </c>
      <c r="S949" s="1016">
        <v>750</v>
      </c>
    </row>
    <row r="950" spans="1:19">
      <c r="A950" s="1012" t="s">
        <v>1792</v>
      </c>
      <c r="B950" s="1012" t="s">
        <v>1793</v>
      </c>
      <c r="C950" s="1012" t="s">
        <v>1794</v>
      </c>
      <c r="D950" s="1012" t="s">
        <v>1795</v>
      </c>
      <c r="E950" s="1012" t="s">
        <v>83</v>
      </c>
      <c r="F950" s="1013">
        <v>39955</v>
      </c>
      <c r="G950" s="1012" t="s">
        <v>285</v>
      </c>
      <c r="H950" s="1015">
        <v>1300000</v>
      </c>
      <c r="I950" s="1015">
        <v>0</v>
      </c>
      <c r="J950" s="1015">
        <v>87184.85</v>
      </c>
      <c r="K950" s="1012" t="s">
        <v>2928</v>
      </c>
      <c r="L950" s="1015"/>
      <c r="M950" s="1015"/>
      <c r="N950" s="1016"/>
      <c r="O950" s="1015"/>
      <c r="P950" s="1015"/>
      <c r="Q950" s="1015"/>
      <c r="R950" s="1015"/>
      <c r="S950" s="1016"/>
    </row>
    <row r="951" spans="1:19">
      <c r="A951" s="1012" t="s">
        <v>1792</v>
      </c>
      <c r="B951" s="1012" t="s">
        <v>283</v>
      </c>
      <c r="C951" s="1012" t="s">
        <v>1794</v>
      </c>
      <c r="D951" s="1012" t="s">
        <v>1795</v>
      </c>
      <c r="E951" s="1012" t="s">
        <v>83</v>
      </c>
      <c r="F951" s="1013">
        <v>41019</v>
      </c>
      <c r="G951" s="1012" t="s">
        <v>283</v>
      </c>
      <c r="H951" s="1015"/>
      <c r="I951" s="1015"/>
      <c r="J951" s="1015"/>
      <c r="K951" s="1012" t="s">
        <v>283</v>
      </c>
      <c r="L951" s="1015"/>
      <c r="M951" s="1015"/>
      <c r="N951" s="1016"/>
      <c r="O951" s="1015"/>
      <c r="P951" s="1015">
        <v>-1300000</v>
      </c>
      <c r="Q951" s="1015"/>
      <c r="R951" s="1015"/>
      <c r="S951" s="1016"/>
    </row>
    <row r="952" spans="1:19">
      <c r="A952" s="1012" t="s">
        <v>1796</v>
      </c>
      <c r="B952" s="1012" t="s">
        <v>931</v>
      </c>
      <c r="C952" s="1012" t="s">
        <v>1797</v>
      </c>
      <c r="D952" s="1012" t="s">
        <v>1798</v>
      </c>
      <c r="E952" s="1012" t="s">
        <v>996</v>
      </c>
      <c r="F952" s="1013">
        <v>39906</v>
      </c>
      <c r="G952" s="1012" t="s">
        <v>285</v>
      </c>
      <c r="H952" s="1015">
        <v>3100000</v>
      </c>
      <c r="I952" s="1015">
        <v>0</v>
      </c>
      <c r="J952" s="1015">
        <v>3668927.67</v>
      </c>
      <c r="K952" s="1012" t="s">
        <v>1194</v>
      </c>
      <c r="L952" s="1015"/>
      <c r="M952" s="1015"/>
      <c r="N952" s="1016"/>
      <c r="O952" s="1015"/>
      <c r="P952" s="1015"/>
      <c r="Q952" s="1015"/>
      <c r="R952" s="1015"/>
      <c r="S952" s="1016"/>
    </row>
    <row r="953" spans="1:19">
      <c r="A953" s="1012" t="s">
        <v>1796</v>
      </c>
      <c r="B953" s="1012" t="s">
        <v>283</v>
      </c>
      <c r="C953" s="1012" t="s">
        <v>1797</v>
      </c>
      <c r="D953" s="1012" t="s">
        <v>1798</v>
      </c>
      <c r="E953" s="1012" t="s">
        <v>996</v>
      </c>
      <c r="F953" s="1013">
        <v>40801</v>
      </c>
      <c r="G953" s="1012" t="s">
        <v>283</v>
      </c>
      <c r="H953" s="1015"/>
      <c r="I953" s="1015"/>
      <c r="J953" s="1015"/>
      <c r="K953" s="1012" t="s">
        <v>283</v>
      </c>
      <c r="L953" s="1015">
        <v>3100000</v>
      </c>
      <c r="M953" s="1015"/>
      <c r="N953" s="1016">
        <v>3100</v>
      </c>
      <c r="O953" s="1015">
        <v>1000</v>
      </c>
      <c r="P953" s="1015"/>
      <c r="Q953" s="1015"/>
      <c r="R953" s="1015">
        <v>155000</v>
      </c>
      <c r="S953" s="1016">
        <v>155</v>
      </c>
    </row>
    <row r="954" spans="1:19">
      <c r="A954" s="1012" t="s">
        <v>1799</v>
      </c>
      <c r="B954" s="1012" t="s">
        <v>1800</v>
      </c>
      <c r="C954" s="1012" t="s">
        <v>1801</v>
      </c>
      <c r="D954" s="1012" t="s">
        <v>1802</v>
      </c>
      <c r="E954" s="1012" t="s">
        <v>893</v>
      </c>
      <c r="F954" s="1013">
        <v>39787</v>
      </c>
      <c r="G954" s="1012" t="s">
        <v>284</v>
      </c>
      <c r="H954" s="1015">
        <v>5800000</v>
      </c>
      <c r="I954" s="1015">
        <v>0</v>
      </c>
      <c r="J954" s="1015">
        <v>273888.89</v>
      </c>
      <c r="K954" s="1012" t="s">
        <v>1097</v>
      </c>
      <c r="L954" s="1015"/>
      <c r="M954" s="1015"/>
      <c r="N954" s="1016"/>
      <c r="O954" s="1015"/>
      <c r="P954" s="1015"/>
      <c r="Q954" s="1015"/>
      <c r="R954" s="1015"/>
      <c r="S954" s="1016"/>
    </row>
    <row r="955" spans="1:19">
      <c r="A955" s="1012" t="s">
        <v>1799</v>
      </c>
      <c r="B955" s="1012" t="s">
        <v>283</v>
      </c>
      <c r="C955" s="1012" t="s">
        <v>1801</v>
      </c>
      <c r="D955" s="1012" t="s">
        <v>1802</v>
      </c>
      <c r="E955" s="1012" t="s">
        <v>893</v>
      </c>
      <c r="F955" s="1013">
        <v>40739</v>
      </c>
      <c r="G955" s="1012" t="s">
        <v>283</v>
      </c>
      <c r="H955" s="1015"/>
      <c r="I955" s="1015"/>
      <c r="J955" s="1015"/>
      <c r="K955" s="1012" t="s">
        <v>283</v>
      </c>
      <c r="L955" s="1015"/>
      <c r="M955" s="1015"/>
      <c r="N955" s="1016"/>
      <c r="O955" s="1015"/>
      <c r="P955" s="1015">
        <v>-5800000</v>
      </c>
      <c r="Q955" s="1015"/>
      <c r="R955" s="1015"/>
      <c r="S955" s="1016"/>
    </row>
    <row r="956" spans="1:19">
      <c r="A956" s="1012" t="s">
        <v>1803</v>
      </c>
      <c r="B956" s="1012" t="s">
        <v>890</v>
      </c>
      <c r="C956" s="1012" t="s">
        <v>1804</v>
      </c>
      <c r="D956" s="1012" t="s">
        <v>1678</v>
      </c>
      <c r="E956" s="1012" t="s">
        <v>52</v>
      </c>
      <c r="F956" s="1013">
        <v>39836</v>
      </c>
      <c r="G956" s="1012" t="s">
        <v>285</v>
      </c>
      <c r="H956" s="1015">
        <v>3240000</v>
      </c>
      <c r="I956" s="1015">
        <v>0</v>
      </c>
      <c r="J956" s="1015">
        <v>3623721.5</v>
      </c>
      <c r="K956" s="1012" t="s">
        <v>1194</v>
      </c>
      <c r="L956" s="1015"/>
      <c r="M956" s="1015"/>
      <c r="N956" s="1016"/>
      <c r="O956" s="1015"/>
      <c r="P956" s="1015"/>
      <c r="Q956" s="1015"/>
      <c r="R956" s="1015"/>
      <c r="S956" s="1016"/>
    </row>
    <row r="957" spans="1:19">
      <c r="A957" s="1012" t="s">
        <v>1803</v>
      </c>
      <c r="B957" s="1012" t="s">
        <v>283</v>
      </c>
      <c r="C957" s="1012" t="s">
        <v>1804</v>
      </c>
      <c r="D957" s="1012" t="s">
        <v>1678</v>
      </c>
      <c r="E957" s="1012" t="s">
        <v>52</v>
      </c>
      <c r="F957" s="1013">
        <v>40163</v>
      </c>
      <c r="G957" s="1012" t="s">
        <v>283</v>
      </c>
      <c r="H957" s="1015"/>
      <c r="I957" s="1015"/>
      <c r="J957" s="1015"/>
      <c r="K957" s="1012" t="s">
        <v>283</v>
      </c>
      <c r="L957" s="1015">
        <v>1000000</v>
      </c>
      <c r="M957" s="1015"/>
      <c r="N957" s="1016">
        <v>1000</v>
      </c>
      <c r="O957" s="1015">
        <v>1000</v>
      </c>
      <c r="P957" s="1015"/>
      <c r="Q957" s="1015"/>
      <c r="R957" s="1015"/>
      <c r="S957" s="1016"/>
    </row>
    <row r="958" spans="1:19">
      <c r="A958" s="1012" t="s">
        <v>1803</v>
      </c>
      <c r="B958" s="1012" t="s">
        <v>283</v>
      </c>
      <c r="C958" s="1012" t="s">
        <v>1804</v>
      </c>
      <c r="D958" s="1012" t="s">
        <v>1678</v>
      </c>
      <c r="E958" s="1012" t="s">
        <v>52</v>
      </c>
      <c r="F958" s="1013">
        <v>40345</v>
      </c>
      <c r="G958" s="1012" t="s">
        <v>283</v>
      </c>
      <c r="H958" s="1015"/>
      <c r="I958" s="1015"/>
      <c r="J958" s="1015"/>
      <c r="K958" s="1012" t="s">
        <v>283</v>
      </c>
      <c r="L958" s="1015">
        <v>2240000</v>
      </c>
      <c r="M958" s="1015"/>
      <c r="N958" s="1016">
        <v>2240</v>
      </c>
      <c r="O958" s="1015">
        <v>1000</v>
      </c>
      <c r="P958" s="1015"/>
      <c r="Q958" s="1015"/>
      <c r="R958" s="1015">
        <v>162000</v>
      </c>
      <c r="S958" s="1016">
        <v>162</v>
      </c>
    </row>
    <row r="959" spans="1:19">
      <c r="A959" s="1012" t="s">
        <v>1805</v>
      </c>
      <c r="B959" s="1012" t="s">
        <v>904</v>
      </c>
      <c r="C959" s="1012" t="s">
        <v>1806</v>
      </c>
      <c r="D959" s="1012" t="s">
        <v>1183</v>
      </c>
      <c r="E959" s="1012" t="s">
        <v>996</v>
      </c>
      <c r="F959" s="1013">
        <v>39955</v>
      </c>
      <c r="G959" s="1012" t="s">
        <v>285</v>
      </c>
      <c r="H959" s="1015">
        <v>5097000</v>
      </c>
      <c r="I959" s="1015">
        <v>0</v>
      </c>
      <c r="J959" s="1015">
        <v>4336183.67</v>
      </c>
      <c r="K959" s="1012" t="s">
        <v>897</v>
      </c>
      <c r="L959" s="1015"/>
      <c r="M959" s="1015"/>
      <c r="N959" s="1016"/>
      <c r="O959" s="1015"/>
      <c r="P959" s="1015"/>
      <c r="Q959" s="1015"/>
      <c r="R959" s="1015"/>
      <c r="S959" s="1016"/>
    </row>
    <row r="960" spans="1:19">
      <c r="A960" s="1012" t="s">
        <v>1805</v>
      </c>
      <c r="B960" s="1012" t="s">
        <v>283</v>
      </c>
      <c r="C960" s="1012" t="s">
        <v>1806</v>
      </c>
      <c r="D960" s="1012" t="s">
        <v>1183</v>
      </c>
      <c r="E960" s="1012" t="s">
        <v>996</v>
      </c>
      <c r="F960" s="1013">
        <v>41222</v>
      </c>
      <c r="G960" s="1012" t="s">
        <v>283</v>
      </c>
      <c r="H960" s="1015"/>
      <c r="I960" s="1015"/>
      <c r="J960" s="1015"/>
      <c r="K960" s="1012" t="s">
        <v>283</v>
      </c>
      <c r="L960" s="1015">
        <v>594550</v>
      </c>
      <c r="M960" s="1015"/>
      <c r="N960" s="1016">
        <v>940</v>
      </c>
      <c r="O960" s="1015">
        <v>632.5</v>
      </c>
      <c r="P960" s="1015">
        <v>-345450</v>
      </c>
      <c r="Q960" s="1015"/>
      <c r="R960" s="1015">
        <v>126798.62</v>
      </c>
      <c r="S960" s="1016">
        <v>188</v>
      </c>
    </row>
    <row r="961" spans="1:19">
      <c r="A961" s="1012" t="s">
        <v>1805</v>
      </c>
      <c r="B961" s="1012" t="s">
        <v>283</v>
      </c>
      <c r="C961" s="1012" t="s">
        <v>1806</v>
      </c>
      <c r="D961" s="1012" t="s">
        <v>1183</v>
      </c>
      <c r="E961" s="1012" t="s">
        <v>996</v>
      </c>
      <c r="F961" s="1013">
        <v>41226</v>
      </c>
      <c r="G961" s="1012" t="s">
        <v>283</v>
      </c>
      <c r="H961" s="1015"/>
      <c r="I961" s="1015"/>
      <c r="J961" s="1015"/>
      <c r="K961" s="1012" t="s">
        <v>283</v>
      </c>
      <c r="L961" s="1015">
        <v>2629302.5</v>
      </c>
      <c r="M961" s="1015"/>
      <c r="N961" s="1016">
        <v>4157</v>
      </c>
      <c r="O961" s="1015">
        <v>632.5</v>
      </c>
      <c r="P961" s="1015">
        <v>-1527697.5</v>
      </c>
      <c r="Q961" s="1015"/>
      <c r="R961" s="1015">
        <v>45188.88</v>
      </c>
      <c r="S961" s="1016">
        <v>67</v>
      </c>
    </row>
    <row r="962" spans="1:19">
      <c r="A962" s="1012" t="s">
        <v>1805</v>
      </c>
      <c r="B962" s="1012" t="s">
        <v>283</v>
      </c>
      <c r="C962" s="1012" t="s">
        <v>1806</v>
      </c>
      <c r="D962" s="1012" t="s">
        <v>1183</v>
      </c>
      <c r="E962" s="1012" t="s">
        <v>996</v>
      </c>
      <c r="F962" s="1013">
        <v>41285</v>
      </c>
      <c r="G962" s="1012" t="s">
        <v>283</v>
      </c>
      <c r="H962" s="1015"/>
      <c r="I962" s="1015"/>
      <c r="J962" s="1015"/>
      <c r="K962" s="1012" t="s">
        <v>283</v>
      </c>
      <c r="L962" s="1015"/>
      <c r="M962" s="1015">
        <v>-25000</v>
      </c>
      <c r="N962" s="1016"/>
      <c r="O962" s="1015"/>
      <c r="P962" s="1015"/>
      <c r="Q962" s="1015"/>
      <c r="R962" s="1015"/>
      <c r="S962" s="1016"/>
    </row>
    <row r="963" spans="1:19">
      <c r="A963" s="1012" t="s">
        <v>1807</v>
      </c>
      <c r="B963" s="1012" t="s">
        <v>1280</v>
      </c>
      <c r="C963" s="1012" t="s">
        <v>1808</v>
      </c>
      <c r="D963" s="1012" t="s">
        <v>1809</v>
      </c>
      <c r="E963" s="1012" t="s">
        <v>89</v>
      </c>
      <c r="F963" s="1013">
        <v>39941</v>
      </c>
      <c r="G963" s="1012" t="s">
        <v>921</v>
      </c>
      <c r="H963" s="1015">
        <v>3000000</v>
      </c>
      <c r="I963" s="1015">
        <v>0</v>
      </c>
      <c r="J963" s="1015">
        <v>4363022.95</v>
      </c>
      <c r="K963" s="1012" t="s">
        <v>897</v>
      </c>
      <c r="L963" s="1015"/>
      <c r="M963" s="1015"/>
      <c r="N963" s="1016"/>
      <c r="O963" s="1015"/>
      <c r="P963" s="1015"/>
      <c r="Q963" s="1015"/>
      <c r="R963" s="1015"/>
      <c r="S963" s="1016"/>
    </row>
    <row r="964" spans="1:19">
      <c r="A964" s="1012" t="s">
        <v>1807</v>
      </c>
      <c r="B964" s="1012" t="s">
        <v>283</v>
      </c>
      <c r="C964" s="1012" t="s">
        <v>1808</v>
      </c>
      <c r="D964" s="1012" t="s">
        <v>1809</v>
      </c>
      <c r="E964" s="1012" t="s">
        <v>89</v>
      </c>
      <c r="F964" s="1013">
        <v>41740</v>
      </c>
      <c r="G964" s="1012" t="s">
        <v>283</v>
      </c>
      <c r="H964" s="1015"/>
      <c r="I964" s="1015"/>
      <c r="J964" s="1015"/>
      <c r="K964" s="1012" t="s">
        <v>283</v>
      </c>
      <c r="L964" s="1015">
        <v>2800000</v>
      </c>
      <c r="M964" s="1015"/>
      <c r="N964" s="1016">
        <v>2800000</v>
      </c>
      <c r="O964" s="1015">
        <v>1.00651</v>
      </c>
      <c r="P964" s="1015"/>
      <c r="Q964" s="1015">
        <v>18228</v>
      </c>
      <c r="R964" s="1015">
        <v>84514.33</v>
      </c>
      <c r="S964" s="1016">
        <v>100000</v>
      </c>
    </row>
    <row r="965" spans="1:19">
      <c r="A965" s="1012" t="s">
        <v>1807</v>
      </c>
      <c r="B965" s="1012" t="s">
        <v>283</v>
      </c>
      <c r="C965" s="1012" t="s">
        <v>1808</v>
      </c>
      <c r="D965" s="1012" t="s">
        <v>1809</v>
      </c>
      <c r="E965" s="1012" t="s">
        <v>89</v>
      </c>
      <c r="F965" s="1013">
        <v>41743</v>
      </c>
      <c r="G965" s="1012" t="s">
        <v>283</v>
      </c>
      <c r="H965" s="1015"/>
      <c r="I965" s="1015"/>
      <c r="J965" s="1015"/>
      <c r="K965" s="1012" t="s">
        <v>283</v>
      </c>
      <c r="L965" s="1015">
        <v>200000</v>
      </c>
      <c r="M965" s="1015"/>
      <c r="N965" s="1016">
        <v>200000</v>
      </c>
      <c r="O965" s="1015">
        <v>1.00651</v>
      </c>
      <c r="P965" s="1015"/>
      <c r="Q965" s="1015">
        <v>1302</v>
      </c>
      <c r="R965" s="1015">
        <v>42257.17</v>
      </c>
      <c r="S965" s="1016">
        <v>50000</v>
      </c>
    </row>
    <row r="966" spans="1:19">
      <c r="A966" s="1012" t="s">
        <v>1807</v>
      </c>
      <c r="B966" s="1012" t="s">
        <v>283</v>
      </c>
      <c r="C966" s="1012" t="s">
        <v>1808</v>
      </c>
      <c r="D966" s="1012" t="s">
        <v>1809</v>
      </c>
      <c r="E966" s="1012" t="s">
        <v>89</v>
      </c>
      <c r="F966" s="1013">
        <v>41838</v>
      </c>
      <c r="G966" s="1012" t="s">
        <v>283</v>
      </c>
      <c r="H966" s="1015"/>
      <c r="I966" s="1015"/>
      <c r="J966" s="1015"/>
      <c r="K966" s="1012" t="s">
        <v>283</v>
      </c>
      <c r="L966" s="1015"/>
      <c r="M966" s="1015">
        <v>-25000</v>
      </c>
      <c r="N966" s="1016"/>
      <c r="O966" s="1015"/>
      <c r="P966" s="1015"/>
      <c r="Q966" s="1015"/>
      <c r="R966" s="1015"/>
      <c r="S966" s="1016"/>
    </row>
    <row r="967" spans="1:19">
      <c r="A967" s="1012" t="s">
        <v>1810</v>
      </c>
      <c r="B967" s="1012" t="s">
        <v>1591</v>
      </c>
      <c r="C967" s="1012" t="s">
        <v>1811</v>
      </c>
      <c r="D967" s="1012" t="s">
        <v>1812</v>
      </c>
      <c r="E967" s="1012" t="s">
        <v>6</v>
      </c>
      <c r="F967" s="1013">
        <v>39990</v>
      </c>
      <c r="G967" s="1012" t="s">
        <v>921</v>
      </c>
      <c r="H967" s="1015">
        <v>35000000</v>
      </c>
      <c r="I967" s="1015">
        <v>0</v>
      </c>
      <c r="J967" s="1015">
        <v>45796066.359999999</v>
      </c>
      <c r="K967" s="1012" t="s">
        <v>1194</v>
      </c>
      <c r="L967" s="1015"/>
      <c r="M967" s="1015"/>
      <c r="N967" s="1016"/>
      <c r="O967" s="1015"/>
      <c r="P967" s="1015"/>
      <c r="Q967" s="1015"/>
      <c r="R967" s="1015"/>
      <c r="S967" s="1016"/>
    </row>
    <row r="968" spans="1:19">
      <c r="A968" s="1012" t="s">
        <v>1810</v>
      </c>
      <c r="B968" s="1012" t="s">
        <v>283</v>
      </c>
      <c r="C968" s="1012" t="s">
        <v>1811</v>
      </c>
      <c r="D968" s="1012" t="s">
        <v>1812</v>
      </c>
      <c r="E968" s="1012" t="s">
        <v>6</v>
      </c>
      <c r="F968" s="1013">
        <v>41115</v>
      </c>
      <c r="G968" s="1012" t="s">
        <v>283</v>
      </c>
      <c r="H968" s="1015"/>
      <c r="I968" s="1015"/>
      <c r="J968" s="1015"/>
      <c r="K968" s="1012" t="s">
        <v>283</v>
      </c>
      <c r="L968" s="1015">
        <v>35000000</v>
      </c>
      <c r="M968" s="1015"/>
      <c r="N968" s="1016">
        <v>35000000</v>
      </c>
      <c r="O968" s="1015">
        <v>1</v>
      </c>
      <c r="P968" s="1015"/>
      <c r="Q968" s="1015"/>
      <c r="R968" s="1015">
        <v>1750000</v>
      </c>
      <c r="S968" s="1016">
        <v>1750000</v>
      </c>
    </row>
    <row r="969" spans="1:19">
      <c r="A969" s="1012" t="s">
        <v>1813</v>
      </c>
      <c r="B969" s="1012" t="s">
        <v>899</v>
      </c>
      <c r="C969" s="1012" t="s">
        <v>1814</v>
      </c>
      <c r="D969" s="1012" t="s">
        <v>1261</v>
      </c>
      <c r="E969" s="1012" t="s">
        <v>6</v>
      </c>
      <c r="F969" s="1013">
        <v>39836</v>
      </c>
      <c r="G969" s="1012" t="s">
        <v>285</v>
      </c>
      <c r="H969" s="1015">
        <v>1968000</v>
      </c>
      <c r="I969" s="1015">
        <v>0</v>
      </c>
      <c r="J969" s="1015">
        <v>2437100.33</v>
      </c>
      <c r="K969" s="1012" t="s">
        <v>1194</v>
      </c>
      <c r="L969" s="1015"/>
      <c r="M969" s="1015"/>
      <c r="N969" s="1016"/>
      <c r="O969" s="1015"/>
      <c r="P969" s="1015"/>
      <c r="Q969" s="1015"/>
      <c r="R969" s="1015"/>
      <c r="S969" s="1016"/>
    </row>
    <row r="970" spans="1:19">
      <c r="A970" s="1012" t="s">
        <v>1813</v>
      </c>
      <c r="B970" s="1012" t="s">
        <v>283</v>
      </c>
      <c r="C970" s="1012" t="s">
        <v>1814</v>
      </c>
      <c r="D970" s="1012" t="s">
        <v>1261</v>
      </c>
      <c r="E970" s="1012" t="s">
        <v>6</v>
      </c>
      <c r="F970" s="1013">
        <v>41214</v>
      </c>
      <c r="G970" s="1012" t="s">
        <v>283</v>
      </c>
      <c r="H970" s="1015"/>
      <c r="I970" s="1015"/>
      <c r="J970" s="1015"/>
      <c r="K970" s="1012" t="s">
        <v>283</v>
      </c>
      <c r="L970" s="1015">
        <v>1968000</v>
      </c>
      <c r="M970" s="1015"/>
      <c r="N970" s="1016">
        <v>1968</v>
      </c>
      <c r="O970" s="1015">
        <v>1000</v>
      </c>
      <c r="P970" s="1015"/>
      <c r="Q970" s="1015"/>
      <c r="R970" s="1015">
        <v>98000</v>
      </c>
      <c r="S970" s="1016">
        <v>98</v>
      </c>
    </row>
    <row r="971" spans="1:19">
      <c r="A971" s="1012" t="s">
        <v>1815</v>
      </c>
      <c r="B971" s="1012" t="s">
        <v>1591</v>
      </c>
      <c r="C971" s="1012" t="s">
        <v>1816</v>
      </c>
      <c r="D971" s="1012" t="s">
        <v>1817</v>
      </c>
      <c r="E971" s="1012" t="s">
        <v>166</v>
      </c>
      <c r="F971" s="1013">
        <v>39927</v>
      </c>
      <c r="G971" s="1012" t="s">
        <v>921</v>
      </c>
      <c r="H971" s="1015">
        <v>3000000</v>
      </c>
      <c r="I971" s="1015">
        <v>0</v>
      </c>
      <c r="J971" s="1015">
        <v>3408191.65</v>
      </c>
      <c r="K971" s="1012" t="s">
        <v>1194</v>
      </c>
      <c r="L971" s="1015"/>
      <c r="M971" s="1015"/>
      <c r="N971" s="1016"/>
      <c r="O971" s="1015"/>
      <c r="P971" s="1015"/>
      <c r="Q971" s="1015"/>
      <c r="R971" s="1015"/>
      <c r="S971" s="1016"/>
    </row>
    <row r="972" spans="1:19">
      <c r="A972" s="1012" t="s">
        <v>1815</v>
      </c>
      <c r="B972" s="1012" t="s">
        <v>283</v>
      </c>
      <c r="C972" s="1012" t="s">
        <v>1816</v>
      </c>
      <c r="D972" s="1012" t="s">
        <v>1817</v>
      </c>
      <c r="E972" s="1012" t="s">
        <v>166</v>
      </c>
      <c r="F972" s="1013">
        <v>40141</v>
      </c>
      <c r="G972" s="1012" t="s">
        <v>283</v>
      </c>
      <c r="H972" s="1015"/>
      <c r="I972" s="1015"/>
      <c r="J972" s="1015"/>
      <c r="K972" s="1012" t="s">
        <v>283</v>
      </c>
      <c r="L972" s="1015">
        <v>1600000</v>
      </c>
      <c r="M972" s="1015"/>
      <c r="N972" s="1016">
        <v>1600000</v>
      </c>
      <c r="O972" s="1015">
        <v>1</v>
      </c>
      <c r="P972" s="1015"/>
      <c r="Q972" s="1015"/>
      <c r="R972" s="1015"/>
      <c r="S972" s="1016"/>
    </row>
    <row r="973" spans="1:19">
      <c r="A973" s="1012" t="s">
        <v>1815</v>
      </c>
      <c r="B973" s="1012" t="s">
        <v>283</v>
      </c>
      <c r="C973" s="1012" t="s">
        <v>1816</v>
      </c>
      <c r="D973" s="1012" t="s">
        <v>1817</v>
      </c>
      <c r="E973" s="1012" t="s">
        <v>166</v>
      </c>
      <c r="F973" s="1013">
        <v>40457</v>
      </c>
      <c r="G973" s="1012" t="s">
        <v>283</v>
      </c>
      <c r="H973" s="1015"/>
      <c r="I973" s="1015"/>
      <c r="J973" s="1015"/>
      <c r="K973" s="1012" t="s">
        <v>283</v>
      </c>
      <c r="L973" s="1015">
        <v>1400000</v>
      </c>
      <c r="M973" s="1015"/>
      <c r="N973" s="1016">
        <v>1400000</v>
      </c>
      <c r="O973" s="1015">
        <v>1</v>
      </c>
      <c r="P973" s="1015"/>
      <c r="Q973" s="1015"/>
      <c r="R973" s="1015">
        <v>150000</v>
      </c>
      <c r="S973" s="1016">
        <v>150000</v>
      </c>
    </row>
    <row r="974" spans="1:19">
      <c r="A974" s="1012" t="s">
        <v>1818</v>
      </c>
      <c r="B974" s="1012" t="s">
        <v>858</v>
      </c>
      <c r="C974" s="1012" t="s">
        <v>1819</v>
      </c>
      <c r="D974" s="1012" t="s">
        <v>1820</v>
      </c>
      <c r="E974" s="1012" t="s">
        <v>239</v>
      </c>
      <c r="F974" s="1013">
        <v>39805</v>
      </c>
      <c r="G974" s="1012" t="s">
        <v>284</v>
      </c>
      <c r="H974" s="1015">
        <v>376500000</v>
      </c>
      <c r="I974" s="1015">
        <v>0</v>
      </c>
      <c r="J974" s="1015">
        <v>416635625</v>
      </c>
      <c r="K974" s="1012" t="s">
        <v>1194</v>
      </c>
      <c r="L974" s="1015"/>
      <c r="M974" s="1015"/>
      <c r="N974" s="1016"/>
      <c r="O974" s="1015"/>
      <c r="P974" s="1015"/>
      <c r="Q974" s="1015"/>
      <c r="R974" s="1015"/>
      <c r="S974" s="1016"/>
    </row>
    <row r="975" spans="1:19">
      <c r="A975" s="1012" t="s">
        <v>1818</v>
      </c>
      <c r="B975" s="1012" t="s">
        <v>283</v>
      </c>
      <c r="C975" s="1012" t="s">
        <v>1819</v>
      </c>
      <c r="D975" s="1012" t="s">
        <v>1820</v>
      </c>
      <c r="E975" s="1012" t="s">
        <v>239</v>
      </c>
      <c r="F975" s="1013">
        <v>40373</v>
      </c>
      <c r="G975" s="1012" t="s">
        <v>283</v>
      </c>
      <c r="H975" s="1015"/>
      <c r="I975" s="1015"/>
      <c r="J975" s="1015"/>
      <c r="K975" s="1012" t="s">
        <v>283</v>
      </c>
      <c r="L975" s="1015">
        <v>376500000</v>
      </c>
      <c r="M975" s="1015"/>
      <c r="N975" s="1016">
        <v>376500</v>
      </c>
      <c r="O975" s="1015">
        <v>1000</v>
      </c>
      <c r="P975" s="1015"/>
      <c r="Q975" s="1015"/>
      <c r="R975" s="1015"/>
      <c r="S975" s="1016"/>
    </row>
    <row r="976" spans="1:19">
      <c r="A976" s="1012" t="s">
        <v>1818</v>
      </c>
      <c r="B976" s="1012" t="s">
        <v>283</v>
      </c>
      <c r="C976" s="1012" t="s">
        <v>1819</v>
      </c>
      <c r="D976" s="1012" t="s">
        <v>1820</v>
      </c>
      <c r="E976" s="1012" t="s">
        <v>239</v>
      </c>
      <c r="F976" s="1013">
        <v>40429</v>
      </c>
      <c r="G976" s="1012" t="s">
        <v>283</v>
      </c>
      <c r="H976" s="1015"/>
      <c r="I976" s="1015"/>
      <c r="J976" s="1015"/>
      <c r="K976" s="1012" t="s">
        <v>283</v>
      </c>
      <c r="L976" s="1015"/>
      <c r="M976" s="1015"/>
      <c r="N976" s="1016"/>
      <c r="O976" s="1015"/>
      <c r="P976" s="1015"/>
      <c r="Q976" s="1015"/>
      <c r="R976" s="1015">
        <v>10800000</v>
      </c>
      <c r="S976" s="1016">
        <v>5509756</v>
      </c>
    </row>
    <row r="977" spans="1:19">
      <c r="A977" s="1012" t="s">
        <v>1821</v>
      </c>
      <c r="B977" s="1012" t="s">
        <v>904</v>
      </c>
      <c r="C977" s="1012" t="s">
        <v>1822</v>
      </c>
      <c r="D977" s="1012" t="s">
        <v>1823</v>
      </c>
      <c r="E977" s="1012" t="s">
        <v>19</v>
      </c>
      <c r="F977" s="1013">
        <v>39941</v>
      </c>
      <c r="G977" s="1012" t="s">
        <v>285</v>
      </c>
      <c r="H977" s="1015">
        <v>6000000</v>
      </c>
      <c r="I977" s="1015">
        <v>0</v>
      </c>
      <c r="J977" s="1015">
        <v>7260794.8700000001</v>
      </c>
      <c r="K977" s="1012" t="s">
        <v>1194</v>
      </c>
      <c r="L977" s="1015"/>
      <c r="M977" s="1015"/>
      <c r="N977" s="1016"/>
      <c r="O977" s="1015"/>
      <c r="P977" s="1015"/>
      <c r="Q977" s="1015"/>
      <c r="R977" s="1015"/>
      <c r="S977" s="1016"/>
    </row>
    <row r="978" spans="1:19">
      <c r="A978" s="1012" t="s">
        <v>1821</v>
      </c>
      <c r="B978" s="1012" t="s">
        <v>283</v>
      </c>
      <c r="C978" s="1012" t="s">
        <v>1822</v>
      </c>
      <c r="D978" s="1012" t="s">
        <v>1823</v>
      </c>
      <c r="E978" s="1012" t="s">
        <v>19</v>
      </c>
      <c r="F978" s="1013">
        <v>41012</v>
      </c>
      <c r="G978" s="1012" t="s">
        <v>283</v>
      </c>
      <c r="H978" s="1015"/>
      <c r="I978" s="1015"/>
      <c r="J978" s="1015"/>
      <c r="K978" s="1012" t="s">
        <v>283</v>
      </c>
      <c r="L978" s="1015">
        <v>6000000</v>
      </c>
      <c r="M978" s="1015"/>
      <c r="N978" s="1016">
        <v>6000</v>
      </c>
      <c r="O978" s="1015">
        <v>1000</v>
      </c>
      <c r="P978" s="1015"/>
      <c r="Q978" s="1015"/>
      <c r="R978" s="1015">
        <v>300000</v>
      </c>
      <c r="S978" s="1016">
        <v>300</v>
      </c>
    </row>
    <row r="979" spans="1:19">
      <c r="A979" s="1012" t="s">
        <v>1824</v>
      </c>
      <c r="B979" s="1012" t="s">
        <v>890</v>
      </c>
      <c r="C979" s="1012" t="s">
        <v>1825</v>
      </c>
      <c r="D979" s="1012" t="s">
        <v>1300</v>
      </c>
      <c r="E979" s="1012" t="s">
        <v>19</v>
      </c>
      <c r="F979" s="1013">
        <v>39850</v>
      </c>
      <c r="G979" s="1012" t="s">
        <v>285</v>
      </c>
      <c r="H979" s="1015">
        <v>8700000</v>
      </c>
      <c r="I979" s="1015">
        <v>0</v>
      </c>
      <c r="J979" s="1015">
        <v>10096470.83</v>
      </c>
      <c r="K979" s="1012" t="s">
        <v>1194</v>
      </c>
      <c r="L979" s="1015"/>
      <c r="M979" s="1015"/>
      <c r="N979" s="1016"/>
      <c r="O979" s="1015"/>
      <c r="P979" s="1015"/>
      <c r="Q979" s="1015"/>
      <c r="R979" s="1015"/>
      <c r="S979" s="1016"/>
    </row>
    <row r="980" spans="1:19">
      <c r="A980" s="1012" t="s">
        <v>1824</v>
      </c>
      <c r="B980" s="1012" t="s">
        <v>283</v>
      </c>
      <c r="C980" s="1012" t="s">
        <v>1825</v>
      </c>
      <c r="D980" s="1012" t="s">
        <v>1300</v>
      </c>
      <c r="E980" s="1012" t="s">
        <v>19</v>
      </c>
      <c r="F980" s="1013">
        <v>40590</v>
      </c>
      <c r="G980" s="1012" t="s">
        <v>283</v>
      </c>
      <c r="H980" s="1015"/>
      <c r="I980" s="1015"/>
      <c r="J980" s="1015"/>
      <c r="K980" s="1012" t="s">
        <v>283</v>
      </c>
      <c r="L980" s="1015">
        <v>8700000</v>
      </c>
      <c r="M980" s="1015"/>
      <c r="N980" s="1016">
        <v>8700</v>
      </c>
      <c r="O980" s="1015">
        <v>1000</v>
      </c>
      <c r="P980" s="1015"/>
      <c r="Q980" s="1015"/>
      <c r="R980" s="1015">
        <v>435000</v>
      </c>
      <c r="S980" s="1016">
        <v>435</v>
      </c>
    </row>
    <row r="981" spans="1:19">
      <c r="A981" s="1012" t="s">
        <v>1826</v>
      </c>
      <c r="B981" s="1012" t="s">
        <v>923</v>
      </c>
      <c r="C981" s="1012" t="s">
        <v>1827</v>
      </c>
      <c r="D981" s="1012" t="s">
        <v>1300</v>
      </c>
      <c r="E981" s="1012" t="s">
        <v>19</v>
      </c>
      <c r="F981" s="1013">
        <v>39934</v>
      </c>
      <c r="G981" s="1012" t="s">
        <v>285</v>
      </c>
      <c r="H981" s="1015">
        <v>4500000</v>
      </c>
      <c r="I981" s="1015">
        <v>0</v>
      </c>
      <c r="J981" s="1015">
        <v>1576457.5</v>
      </c>
      <c r="K981" s="1012" t="s">
        <v>897</v>
      </c>
      <c r="L981" s="1015"/>
      <c r="M981" s="1015"/>
      <c r="N981" s="1016"/>
      <c r="O981" s="1015"/>
      <c r="P981" s="1015"/>
      <c r="Q981" s="1015"/>
      <c r="R981" s="1015"/>
      <c r="S981" s="1016"/>
    </row>
    <row r="982" spans="1:19">
      <c r="A982" s="1012" t="s">
        <v>1826</v>
      </c>
      <c r="B982" s="1012" t="s">
        <v>283</v>
      </c>
      <c r="C982" s="1012" t="s">
        <v>1827</v>
      </c>
      <c r="D982" s="1012" t="s">
        <v>1300</v>
      </c>
      <c r="E982" s="1012" t="s">
        <v>19</v>
      </c>
      <c r="F982" s="1013">
        <v>41680</v>
      </c>
      <c r="G982" s="1012" t="s">
        <v>283</v>
      </c>
      <c r="H982" s="1015"/>
      <c r="I982" s="1015"/>
      <c r="J982" s="1015"/>
      <c r="K982" s="1012" t="s">
        <v>283</v>
      </c>
      <c r="L982" s="1015">
        <v>1556145</v>
      </c>
      <c r="M982" s="1015"/>
      <c r="N982" s="1016">
        <v>4500</v>
      </c>
      <c r="O982" s="1015">
        <v>345.81</v>
      </c>
      <c r="P982" s="1015">
        <v>-2943855</v>
      </c>
      <c r="Q982" s="1015"/>
      <c r="R982" s="1015">
        <v>45312.5</v>
      </c>
      <c r="S982" s="1016">
        <v>225</v>
      </c>
    </row>
    <row r="983" spans="1:19">
      <c r="A983" s="1012" t="s">
        <v>1826</v>
      </c>
      <c r="B983" s="1012" t="s">
        <v>283</v>
      </c>
      <c r="C983" s="1012" t="s">
        <v>1827</v>
      </c>
      <c r="D983" s="1012" t="s">
        <v>1300</v>
      </c>
      <c r="E983" s="1012" t="s">
        <v>19</v>
      </c>
      <c r="F983" s="1013">
        <v>41717</v>
      </c>
      <c r="G983" s="1012" t="s">
        <v>283</v>
      </c>
      <c r="H983" s="1015"/>
      <c r="I983" s="1015"/>
      <c r="J983" s="1015"/>
      <c r="K983" s="1012" t="s">
        <v>283</v>
      </c>
      <c r="L983" s="1015"/>
      <c r="M983" s="1015">
        <v>-25000</v>
      </c>
      <c r="N983" s="1016"/>
      <c r="O983" s="1015"/>
      <c r="P983" s="1015"/>
      <c r="Q983" s="1015"/>
      <c r="R983" s="1015"/>
      <c r="S983" s="1016"/>
    </row>
    <row r="984" spans="1:19">
      <c r="A984" s="1012" t="s">
        <v>1828</v>
      </c>
      <c r="B984" s="1012" t="s">
        <v>904</v>
      </c>
      <c r="C984" s="1012" t="s">
        <v>1829</v>
      </c>
      <c r="D984" s="1012" t="s">
        <v>1830</v>
      </c>
      <c r="E984" s="1012" t="s">
        <v>60</v>
      </c>
      <c r="F984" s="1013">
        <v>39878</v>
      </c>
      <c r="G984" s="1012" t="s">
        <v>285</v>
      </c>
      <c r="H984" s="1015">
        <v>4967000</v>
      </c>
      <c r="I984" s="1015">
        <v>0</v>
      </c>
      <c r="J984" s="1015">
        <v>5699100.75</v>
      </c>
      <c r="K984" s="1012" t="s">
        <v>897</v>
      </c>
      <c r="L984" s="1015"/>
      <c r="M984" s="1015"/>
      <c r="N984" s="1016"/>
      <c r="O984" s="1015"/>
      <c r="P984" s="1015"/>
      <c r="Q984" s="1015"/>
      <c r="R984" s="1015"/>
      <c r="S984" s="1016"/>
    </row>
    <row r="985" spans="1:19">
      <c r="A985" s="1012" t="s">
        <v>1828</v>
      </c>
      <c r="B985" s="1012" t="s">
        <v>283</v>
      </c>
      <c r="C985" s="1012" t="s">
        <v>1829</v>
      </c>
      <c r="D985" s="1012" t="s">
        <v>1830</v>
      </c>
      <c r="E985" s="1012" t="s">
        <v>60</v>
      </c>
      <c r="F985" s="1013">
        <v>41211</v>
      </c>
      <c r="G985" s="1012" t="s">
        <v>283</v>
      </c>
      <c r="H985" s="1015"/>
      <c r="I985" s="1015"/>
      <c r="J985" s="1015"/>
      <c r="K985" s="1012" t="s">
        <v>283</v>
      </c>
      <c r="L985" s="1015">
        <v>26393.77</v>
      </c>
      <c r="M985" s="1015"/>
      <c r="N985" s="1016">
        <v>29</v>
      </c>
      <c r="O985" s="1015">
        <v>910.13</v>
      </c>
      <c r="P985" s="1015">
        <v>-2606.23</v>
      </c>
      <c r="Q985" s="1015"/>
      <c r="R985" s="1015"/>
      <c r="S985" s="1016"/>
    </row>
    <row r="986" spans="1:19">
      <c r="A986" s="1012" t="s">
        <v>1828</v>
      </c>
      <c r="B986" s="1012" t="s">
        <v>283</v>
      </c>
      <c r="C986" s="1012" t="s">
        <v>1829</v>
      </c>
      <c r="D986" s="1012" t="s">
        <v>1830</v>
      </c>
      <c r="E986" s="1012" t="s">
        <v>60</v>
      </c>
      <c r="F986" s="1013">
        <v>41213</v>
      </c>
      <c r="G986" s="1012" t="s">
        <v>283</v>
      </c>
      <c r="H986" s="1015"/>
      <c r="I986" s="1015"/>
      <c r="J986" s="1015"/>
      <c r="K986" s="1012" t="s">
        <v>283</v>
      </c>
      <c r="L986" s="1015">
        <v>4494221.9400000004</v>
      </c>
      <c r="M986" s="1015"/>
      <c r="N986" s="1016">
        <v>4938</v>
      </c>
      <c r="O986" s="1015">
        <v>910.13</v>
      </c>
      <c r="P986" s="1015">
        <v>-443778.06</v>
      </c>
      <c r="Q986" s="1015"/>
      <c r="R986" s="1015">
        <v>214595.28</v>
      </c>
      <c r="S986" s="1016">
        <v>248</v>
      </c>
    </row>
    <row r="987" spans="1:19">
      <c r="A987" s="1012" t="s">
        <v>1828</v>
      </c>
      <c r="B987" s="1012" t="s">
        <v>283</v>
      </c>
      <c r="C987" s="1012" t="s">
        <v>1829</v>
      </c>
      <c r="D987" s="1012" t="s">
        <v>1830</v>
      </c>
      <c r="E987" s="1012" t="s">
        <v>60</v>
      </c>
      <c r="F987" s="1013">
        <v>41285</v>
      </c>
      <c r="G987" s="1012" t="s">
        <v>283</v>
      </c>
      <c r="H987" s="1015"/>
      <c r="I987" s="1015"/>
      <c r="J987" s="1015"/>
      <c r="K987" s="1012" t="s">
        <v>283</v>
      </c>
      <c r="L987" s="1015"/>
      <c r="M987" s="1015">
        <v>-25000</v>
      </c>
      <c r="N987" s="1016"/>
      <c r="O987" s="1015"/>
      <c r="P987" s="1015"/>
      <c r="Q987" s="1015"/>
      <c r="R987" s="1015"/>
      <c r="S987" s="1016"/>
    </row>
    <row r="988" spans="1:19">
      <c r="A988" s="1012" t="s">
        <v>1831</v>
      </c>
      <c r="B988" s="1012" t="s">
        <v>1832</v>
      </c>
      <c r="C988" s="1012" t="s">
        <v>1833</v>
      </c>
      <c r="D988" s="1012" t="s">
        <v>1834</v>
      </c>
      <c r="E988" s="1012" t="s">
        <v>195</v>
      </c>
      <c r="F988" s="1013">
        <v>39990</v>
      </c>
      <c r="G988" s="1012" t="s">
        <v>285</v>
      </c>
      <c r="H988" s="1015">
        <v>1607000</v>
      </c>
      <c r="I988" s="1015">
        <v>0</v>
      </c>
      <c r="J988" s="1015">
        <v>53859.519999999997</v>
      </c>
      <c r="K988" s="1012" t="s">
        <v>2928</v>
      </c>
      <c r="L988" s="1015"/>
      <c r="M988" s="1015"/>
      <c r="N988" s="1016"/>
      <c r="O988" s="1015"/>
      <c r="P988" s="1015"/>
      <c r="Q988" s="1015"/>
      <c r="R988" s="1015"/>
      <c r="S988" s="1016"/>
    </row>
    <row r="989" spans="1:19">
      <c r="A989" s="1012" t="s">
        <v>1831</v>
      </c>
      <c r="B989" s="1012" t="s">
        <v>283</v>
      </c>
      <c r="C989" s="1012" t="s">
        <v>1833</v>
      </c>
      <c r="D989" s="1012" t="s">
        <v>1834</v>
      </c>
      <c r="E989" s="1012" t="s">
        <v>195</v>
      </c>
      <c r="F989" s="1013">
        <v>41369</v>
      </c>
      <c r="G989" s="1012" t="s">
        <v>283</v>
      </c>
      <c r="H989" s="1015"/>
      <c r="I989" s="1015"/>
      <c r="J989" s="1015"/>
      <c r="K989" s="1012" t="s">
        <v>283</v>
      </c>
      <c r="L989" s="1015"/>
      <c r="M989" s="1015"/>
      <c r="N989" s="1016"/>
      <c r="O989" s="1015"/>
      <c r="P989" s="1015">
        <v>-1607000</v>
      </c>
      <c r="Q989" s="1015"/>
      <c r="R989" s="1015"/>
      <c r="S989" s="1016"/>
    </row>
    <row r="990" spans="1:19">
      <c r="A990" s="1012" t="s">
        <v>1835</v>
      </c>
      <c r="B990" s="1012" t="s">
        <v>858</v>
      </c>
      <c r="C990" s="1012" t="s">
        <v>1836</v>
      </c>
      <c r="D990" s="1012" t="s">
        <v>286</v>
      </c>
      <c r="E990" s="1012" t="s">
        <v>56</v>
      </c>
      <c r="F990" s="1013">
        <v>39749</v>
      </c>
      <c r="G990" s="1012" t="s">
        <v>284</v>
      </c>
      <c r="H990" s="1015">
        <v>10000000000</v>
      </c>
      <c r="I990" s="1015">
        <v>0</v>
      </c>
      <c r="J990" s="1015">
        <v>11418055555.440001</v>
      </c>
      <c r="K990" s="1012" t="s">
        <v>1194</v>
      </c>
      <c r="L990" s="1015"/>
      <c r="M990" s="1015"/>
      <c r="N990" s="1016"/>
      <c r="O990" s="1015"/>
      <c r="P990" s="1015"/>
      <c r="Q990" s="1015"/>
      <c r="R990" s="1015"/>
      <c r="S990" s="1016"/>
    </row>
    <row r="991" spans="1:19">
      <c r="A991" s="1012" t="s">
        <v>1835</v>
      </c>
      <c r="B991" s="1012" t="s">
        <v>283</v>
      </c>
      <c r="C991" s="1012" t="s">
        <v>1836</v>
      </c>
      <c r="D991" s="1012" t="s">
        <v>286</v>
      </c>
      <c r="E991" s="1012" t="s">
        <v>56</v>
      </c>
      <c r="F991" s="1013">
        <v>39981</v>
      </c>
      <c r="G991" s="1012" t="s">
        <v>283</v>
      </c>
      <c r="H991" s="1015"/>
      <c r="I991" s="1015"/>
      <c r="J991" s="1015"/>
      <c r="K991" s="1012" t="s">
        <v>283</v>
      </c>
      <c r="L991" s="1015">
        <v>10000000000</v>
      </c>
      <c r="M991" s="1015"/>
      <c r="N991" s="1016">
        <v>10000000</v>
      </c>
      <c r="O991" s="1015">
        <v>1000</v>
      </c>
      <c r="P991" s="1015"/>
      <c r="Q991" s="1015"/>
      <c r="R991" s="1015"/>
      <c r="S991" s="1016"/>
    </row>
    <row r="992" spans="1:19">
      <c r="A992" s="1012" t="s">
        <v>1835</v>
      </c>
      <c r="B992" s="1012" t="s">
        <v>283</v>
      </c>
      <c r="C992" s="1012" t="s">
        <v>1836</v>
      </c>
      <c r="D992" s="1012" t="s">
        <v>286</v>
      </c>
      <c r="E992" s="1012" t="s">
        <v>56</v>
      </c>
      <c r="F992" s="1013">
        <v>40016</v>
      </c>
      <c r="G992" s="1012" t="s">
        <v>283</v>
      </c>
      <c r="H992" s="1015"/>
      <c r="I992" s="1015"/>
      <c r="J992" s="1015"/>
      <c r="K992" s="1012" t="s">
        <v>283</v>
      </c>
      <c r="L992" s="1015"/>
      <c r="M992" s="1015"/>
      <c r="N992" s="1016"/>
      <c r="O992" s="1015"/>
      <c r="P992" s="1015"/>
      <c r="Q992" s="1015"/>
      <c r="R992" s="1015">
        <v>1100000000</v>
      </c>
      <c r="S992" s="1016">
        <v>12205045</v>
      </c>
    </row>
    <row r="993" spans="1:19">
      <c r="A993" s="1012" t="s">
        <v>1837</v>
      </c>
      <c r="B993" s="1012" t="s">
        <v>2964</v>
      </c>
      <c r="C993" s="1012" t="s">
        <v>1838</v>
      </c>
      <c r="D993" s="1012" t="s">
        <v>1839</v>
      </c>
      <c r="E993" s="1012" t="s">
        <v>195</v>
      </c>
      <c r="F993" s="1013">
        <v>39843</v>
      </c>
      <c r="G993" s="1012" t="s">
        <v>285</v>
      </c>
      <c r="H993" s="1015">
        <v>2568000</v>
      </c>
      <c r="I993" s="1015">
        <v>0</v>
      </c>
      <c r="J993" s="1015">
        <v>1493750</v>
      </c>
      <c r="K993" s="1012" t="s">
        <v>897</v>
      </c>
      <c r="L993" s="1015"/>
      <c r="M993" s="1015"/>
      <c r="N993" s="1016"/>
      <c r="O993" s="1015"/>
      <c r="P993" s="1015"/>
      <c r="Q993" s="1015"/>
      <c r="R993" s="1015"/>
      <c r="S993" s="1016"/>
    </row>
    <row r="994" spans="1:19">
      <c r="A994" s="1012" t="s">
        <v>1837</v>
      </c>
      <c r="B994" s="1012" t="s">
        <v>283</v>
      </c>
      <c r="C994" s="1012" t="s">
        <v>1838</v>
      </c>
      <c r="D994" s="1012" t="s">
        <v>1839</v>
      </c>
      <c r="E994" s="1012" t="s">
        <v>195</v>
      </c>
      <c r="F994" s="1013">
        <v>42268</v>
      </c>
      <c r="G994" s="1012" t="s">
        <v>283</v>
      </c>
      <c r="H994" s="1015"/>
      <c r="I994" s="1015"/>
      <c r="J994" s="1015"/>
      <c r="K994" s="1012" t="s">
        <v>283</v>
      </c>
      <c r="L994" s="1015">
        <v>1348000</v>
      </c>
      <c r="M994" s="1015"/>
      <c r="N994" s="1016">
        <v>2568</v>
      </c>
      <c r="O994" s="1015">
        <v>524.92211799999995</v>
      </c>
      <c r="P994" s="1015">
        <v>-1220000</v>
      </c>
      <c r="Q994" s="1015"/>
      <c r="R994" s="1015"/>
      <c r="S994" s="1016"/>
    </row>
    <row r="995" spans="1:19">
      <c r="A995" s="1012" t="s">
        <v>1840</v>
      </c>
      <c r="B995" s="1012" t="s">
        <v>899</v>
      </c>
      <c r="C995" s="1012" t="s">
        <v>1841</v>
      </c>
      <c r="D995" s="1012" t="s">
        <v>1842</v>
      </c>
      <c r="E995" s="1012" t="s">
        <v>937</v>
      </c>
      <c r="F995" s="1013">
        <v>39927</v>
      </c>
      <c r="G995" s="1012" t="s">
        <v>285</v>
      </c>
      <c r="H995" s="1015">
        <v>4000000</v>
      </c>
      <c r="I995" s="1015">
        <v>0</v>
      </c>
      <c r="J995" s="1015">
        <v>4717144.78</v>
      </c>
      <c r="K995" s="1012" t="s">
        <v>1194</v>
      </c>
      <c r="L995" s="1015"/>
      <c r="M995" s="1015"/>
      <c r="N995" s="1016"/>
      <c r="O995" s="1015"/>
      <c r="P995" s="1015"/>
      <c r="Q995" s="1015"/>
      <c r="R995" s="1015"/>
      <c r="S995" s="1016"/>
    </row>
    <row r="996" spans="1:19">
      <c r="A996" s="1012" t="s">
        <v>1840</v>
      </c>
      <c r="B996" s="1012" t="s">
        <v>283</v>
      </c>
      <c r="C996" s="1012" t="s">
        <v>1841</v>
      </c>
      <c r="D996" s="1012" t="s">
        <v>1842</v>
      </c>
      <c r="E996" s="1012" t="s">
        <v>937</v>
      </c>
      <c r="F996" s="1013">
        <v>40794</v>
      </c>
      <c r="G996" s="1012" t="s">
        <v>283</v>
      </c>
      <c r="H996" s="1015"/>
      <c r="I996" s="1015"/>
      <c r="J996" s="1015"/>
      <c r="K996" s="1012" t="s">
        <v>283</v>
      </c>
      <c r="L996" s="1015">
        <v>4000000</v>
      </c>
      <c r="M996" s="1015"/>
      <c r="N996" s="1016">
        <v>4000</v>
      </c>
      <c r="O996" s="1015">
        <v>1000</v>
      </c>
      <c r="P996" s="1015"/>
      <c r="Q996" s="1015"/>
      <c r="R996" s="1015">
        <v>200000</v>
      </c>
      <c r="S996" s="1016">
        <v>200</v>
      </c>
    </row>
    <row r="997" spans="1:19">
      <c r="A997" s="1012" t="s">
        <v>1843</v>
      </c>
      <c r="B997" s="1012" t="s">
        <v>1280</v>
      </c>
      <c r="C997" s="1012" t="s">
        <v>1844</v>
      </c>
      <c r="D997" s="1012" t="s">
        <v>1845</v>
      </c>
      <c r="E997" s="1012" t="s">
        <v>23</v>
      </c>
      <c r="F997" s="1013">
        <v>40081</v>
      </c>
      <c r="G997" s="1012" t="s">
        <v>921</v>
      </c>
      <c r="H997" s="1015">
        <v>2443320</v>
      </c>
      <c r="I997" s="1015">
        <v>0</v>
      </c>
      <c r="J997" s="1015">
        <v>3868471.61</v>
      </c>
      <c r="K997" s="1012" t="s">
        <v>1194</v>
      </c>
      <c r="L997" s="1015"/>
      <c r="M997" s="1015"/>
      <c r="N997" s="1016"/>
      <c r="O997" s="1015"/>
      <c r="P997" s="1015"/>
      <c r="Q997" s="1015"/>
      <c r="R997" s="1015"/>
      <c r="S997" s="1016"/>
    </row>
    <row r="998" spans="1:19">
      <c r="A998" s="1012" t="s">
        <v>1843</v>
      </c>
      <c r="B998" s="1012" t="s">
        <v>283</v>
      </c>
      <c r="C998" s="1012" t="s">
        <v>1844</v>
      </c>
      <c r="D998" s="1012" t="s">
        <v>1845</v>
      </c>
      <c r="E998" s="1012" t="s">
        <v>23</v>
      </c>
      <c r="F998" s="1013">
        <v>42193</v>
      </c>
      <c r="G998" s="1012" t="s">
        <v>283</v>
      </c>
      <c r="H998" s="1015"/>
      <c r="I998" s="1015"/>
      <c r="J998" s="1015"/>
      <c r="K998" s="1012" t="s">
        <v>283</v>
      </c>
      <c r="L998" s="1015">
        <v>2443320</v>
      </c>
      <c r="M998" s="1015"/>
      <c r="N998" s="1016">
        <v>2443320</v>
      </c>
      <c r="O998" s="1015">
        <v>1</v>
      </c>
      <c r="P998" s="1015"/>
      <c r="Q998" s="1015"/>
      <c r="R998" s="1015">
        <v>122000</v>
      </c>
      <c r="S998" s="1016">
        <v>122000</v>
      </c>
    </row>
    <row r="999" spans="1:19">
      <c r="A999" s="1012" t="s">
        <v>1846</v>
      </c>
      <c r="B999" s="1012" t="s">
        <v>3028</v>
      </c>
      <c r="C999" s="1012" t="s">
        <v>1847</v>
      </c>
      <c r="D999" s="1012" t="s">
        <v>1848</v>
      </c>
      <c r="E999" s="1012" t="s">
        <v>929</v>
      </c>
      <c r="F999" s="1013">
        <v>39962</v>
      </c>
      <c r="G999" s="1012" t="s">
        <v>285</v>
      </c>
      <c r="H999" s="1015">
        <v>3076000</v>
      </c>
      <c r="I999" s="1015">
        <v>0</v>
      </c>
      <c r="J999" s="1015">
        <v>3928001.3</v>
      </c>
      <c r="K999" s="1012" t="s">
        <v>897</v>
      </c>
      <c r="L999" s="1015"/>
      <c r="M999" s="1015"/>
      <c r="N999" s="1016"/>
      <c r="O999" s="1015"/>
      <c r="P999" s="1015"/>
      <c r="Q999" s="1015"/>
      <c r="R999" s="1015"/>
      <c r="S999" s="1016"/>
    </row>
    <row r="1000" spans="1:19">
      <c r="A1000" s="1012" t="s">
        <v>1846</v>
      </c>
      <c r="B1000" s="1012" t="s">
        <v>283</v>
      </c>
      <c r="C1000" s="1012" t="s">
        <v>1847</v>
      </c>
      <c r="D1000" s="1012" t="s">
        <v>1848</v>
      </c>
      <c r="E1000" s="1012" t="s">
        <v>929</v>
      </c>
      <c r="F1000" s="1013">
        <v>42985</v>
      </c>
      <c r="G1000" s="1012" t="s">
        <v>283</v>
      </c>
      <c r="H1000" s="1015"/>
      <c r="I1000" s="1015"/>
      <c r="J1000" s="1015"/>
      <c r="K1000" s="1012" t="s">
        <v>283</v>
      </c>
      <c r="L1000" s="1015">
        <v>3076000.0000001001</v>
      </c>
      <c r="M1000" s="1015"/>
      <c r="N1000" s="1016">
        <v>2310589</v>
      </c>
      <c r="O1000" s="1015">
        <v>1.7</v>
      </c>
      <c r="P1000" s="1015"/>
      <c r="Q1000" s="1015">
        <v>852001.3003</v>
      </c>
      <c r="R1000" s="1015"/>
      <c r="S1000" s="1016"/>
    </row>
    <row r="1001" spans="1:19">
      <c r="A1001" s="1012" t="s">
        <v>1849</v>
      </c>
      <c r="B1001" s="1012" t="s">
        <v>879</v>
      </c>
      <c r="C1001" s="1012" t="s">
        <v>1850</v>
      </c>
      <c r="D1001" s="1012" t="s">
        <v>1039</v>
      </c>
      <c r="E1001" s="1012" t="s">
        <v>11</v>
      </c>
      <c r="F1001" s="1013">
        <v>39822</v>
      </c>
      <c r="G1001" s="1012" t="s">
        <v>284</v>
      </c>
      <c r="H1001" s="1015">
        <v>9000000</v>
      </c>
      <c r="I1001" s="1015">
        <v>0</v>
      </c>
      <c r="J1001" s="1015">
        <v>17625917.079999998</v>
      </c>
      <c r="K1001" s="1012" t="s">
        <v>1194</v>
      </c>
      <c r="L1001" s="1015"/>
      <c r="M1001" s="1015"/>
      <c r="N1001" s="1016"/>
      <c r="O1001" s="1015"/>
      <c r="P1001" s="1015"/>
      <c r="Q1001" s="1015"/>
      <c r="R1001" s="1015"/>
      <c r="S1001" s="1016"/>
    </row>
    <row r="1002" spans="1:19">
      <c r="A1002" s="1012" t="s">
        <v>1849</v>
      </c>
      <c r="B1002" s="1012" t="s">
        <v>283</v>
      </c>
      <c r="C1002" s="1012" t="s">
        <v>1850</v>
      </c>
      <c r="D1002" s="1012" t="s">
        <v>1039</v>
      </c>
      <c r="E1002" s="1012" t="s">
        <v>11</v>
      </c>
      <c r="F1002" s="1013">
        <v>40158</v>
      </c>
      <c r="G1002" s="1012" t="s">
        <v>283</v>
      </c>
      <c r="H1002" s="1015">
        <v>6319000</v>
      </c>
      <c r="I1002" s="1015"/>
      <c r="J1002" s="1015"/>
      <c r="K1002" s="1012" t="s">
        <v>283</v>
      </c>
      <c r="L1002" s="1015"/>
      <c r="M1002" s="1015"/>
      <c r="N1002" s="1016"/>
      <c r="O1002" s="1015"/>
      <c r="P1002" s="1015"/>
      <c r="Q1002" s="1015"/>
      <c r="R1002" s="1015"/>
      <c r="S1002" s="1016"/>
    </row>
    <row r="1003" spans="1:19">
      <c r="A1003" s="1012" t="s">
        <v>1849</v>
      </c>
      <c r="B1003" s="1012" t="s">
        <v>283</v>
      </c>
      <c r="C1003" s="1012" t="s">
        <v>1850</v>
      </c>
      <c r="D1003" s="1012" t="s">
        <v>1039</v>
      </c>
      <c r="E1003" s="1012" t="s">
        <v>11</v>
      </c>
      <c r="F1003" s="1013">
        <v>40794</v>
      </c>
      <c r="G1003" s="1012" t="s">
        <v>283</v>
      </c>
      <c r="H1003" s="1015"/>
      <c r="I1003" s="1015"/>
      <c r="J1003" s="1015"/>
      <c r="K1003" s="1012" t="s">
        <v>283</v>
      </c>
      <c r="L1003" s="1015">
        <v>15319000</v>
      </c>
      <c r="M1003" s="1015"/>
      <c r="N1003" s="1016">
        <v>15319</v>
      </c>
      <c r="O1003" s="1015">
        <v>1000</v>
      </c>
      <c r="P1003" s="1015"/>
      <c r="Q1003" s="1015"/>
      <c r="R1003" s="1015">
        <v>450000</v>
      </c>
      <c r="S1003" s="1016">
        <v>450</v>
      </c>
    </row>
    <row r="1004" spans="1:19">
      <c r="A1004" s="1012" t="s">
        <v>1851</v>
      </c>
      <c r="B1004" s="1012" t="s">
        <v>1280</v>
      </c>
      <c r="C1004" s="1012" t="s">
        <v>1852</v>
      </c>
      <c r="D1004" s="1012" t="s">
        <v>1853</v>
      </c>
      <c r="E1004" s="1012" t="s">
        <v>109</v>
      </c>
      <c r="F1004" s="1013">
        <v>40011</v>
      </c>
      <c r="G1004" s="1012" t="s">
        <v>921</v>
      </c>
      <c r="H1004" s="1015">
        <v>8400000</v>
      </c>
      <c r="I1004" s="1015">
        <v>0</v>
      </c>
      <c r="J1004" s="1015">
        <v>11306571.15</v>
      </c>
      <c r="K1004" s="1012" t="s">
        <v>897</v>
      </c>
      <c r="L1004" s="1015"/>
      <c r="M1004" s="1015"/>
      <c r="N1004" s="1016"/>
      <c r="O1004" s="1015"/>
      <c r="P1004" s="1015"/>
      <c r="Q1004" s="1015"/>
      <c r="R1004" s="1015"/>
      <c r="S1004" s="1016"/>
    </row>
    <row r="1005" spans="1:19">
      <c r="A1005" s="1012" t="s">
        <v>1851</v>
      </c>
      <c r="B1005" s="1012" t="s">
        <v>283</v>
      </c>
      <c r="C1005" s="1012" t="s">
        <v>1852</v>
      </c>
      <c r="D1005" s="1012" t="s">
        <v>1853</v>
      </c>
      <c r="E1005" s="1012" t="s">
        <v>109</v>
      </c>
      <c r="F1005" s="1013">
        <v>41740</v>
      </c>
      <c r="G1005" s="1012" t="s">
        <v>283</v>
      </c>
      <c r="H1005" s="1015"/>
      <c r="I1005" s="1015"/>
      <c r="J1005" s="1015"/>
      <c r="K1005" s="1012" t="s">
        <v>283</v>
      </c>
      <c r="L1005" s="1015">
        <v>4800000</v>
      </c>
      <c r="M1005" s="1015"/>
      <c r="N1005" s="1016">
        <v>4800000</v>
      </c>
      <c r="O1005" s="1015">
        <v>1.1930000000000001</v>
      </c>
      <c r="P1005" s="1015"/>
      <c r="Q1005" s="1015">
        <v>926400</v>
      </c>
      <c r="R1005" s="1015"/>
      <c r="S1005" s="1016"/>
    </row>
    <row r="1006" spans="1:19">
      <c r="A1006" s="1012" t="s">
        <v>1851</v>
      </c>
      <c r="B1006" s="1012" t="s">
        <v>283</v>
      </c>
      <c r="C1006" s="1012" t="s">
        <v>1852</v>
      </c>
      <c r="D1006" s="1012" t="s">
        <v>1853</v>
      </c>
      <c r="E1006" s="1012" t="s">
        <v>109</v>
      </c>
      <c r="F1006" s="1013">
        <v>41743</v>
      </c>
      <c r="G1006" s="1012" t="s">
        <v>283</v>
      </c>
      <c r="H1006" s="1015"/>
      <c r="I1006" s="1015"/>
      <c r="J1006" s="1015"/>
      <c r="K1006" s="1012" t="s">
        <v>283</v>
      </c>
      <c r="L1006" s="1015">
        <v>3600000</v>
      </c>
      <c r="M1006" s="1015"/>
      <c r="N1006" s="1016">
        <v>3600000</v>
      </c>
      <c r="O1006" s="1015">
        <v>1.1930000000000001</v>
      </c>
      <c r="P1006" s="1015"/>
      <c r="Q1006" s="1015">
        <v>694800</v>
      </c>
      <c r="R1006" s="1015">
        <v>626007.68999999994</v>
      </c>
      <c r="S1006" s="1016">
        <v>420000</v>
      </c>
    </row>
    <row r="1007" spans="1:19">
      <c r="A1007" s="1012" t="s">
        <v>1851</v>
      </c>
      <c r="B1007" s="1012" t="s">
        <v>283</v>
      </c>
      <c r="C1007" s="1012" t="s">
        <v>1852</v>
      </c>
      <c r="D1007" s="1012" t="s">
        <v>1853</v>
      </c>
      <c r="E1007" s="1012" t="s">
        <v>109</v>
      </c>
      <c r="F1007" s="1013">
        <v>41838</v>
      </c>
      <c r="G1007" s="1012" t="s">
        <v>283</v>
      </c>
      <c r="H1007" s="1015"/>
      <c r="I1007" s="1015"/>
      <c r="J1007" s="1015"/>
      <c r="K1007" s="1012" t="s">
        <v>283</v>
      </c>
      <c r="L1007" s="1015"/>
      <c r="M1007" s="1015">
        <v>-100212</v>
      </c>
      <c r="N1007" s="1016"/>
      <c r="O1007" s="1015"/>
      <c r="P1007" s="1015"/>
      <c r="Q1007" s="1015"/>
      <c r="R1007" s="1015"/>
      <c r="S1007" s="1016"/>
    </row>
    <row r="1008" spans="1:19">
      <c r="A1008" s="1012" t="s">
        <v>1854</v>
      </c>
      <c r="B1008" s="1012" t="s">
        <v>951</v>
      </c>
      <c r="C1008" s="1012" t="s">
        <v>1855</v>
      </c>
      <c r="D1008" s="1012" t="s">
        <v>1856</v>
      </c>
      <c r="E1008" s="1012" t="s">
        <v>996</v>
      </c>
      <c r="F1008" s="1013">
        <v>39787</v>
      </c>
      <c r="G1008" s="1012" t="s">
        <v>284</v>
      </c>
      <c r="H1008" s="1015">
        <v>58000000</v>
      </c>
      <c r="I1008" s="1015">
        <v>0</v>
      </c>
      <c r="J1008" s="1015">
        <v>72274419.560000002</v>
      </c>
      <c r="K1008" s="1012" t="s">
        <v>1194</v>
      </c>
      <c r="L1008" s="1015"/>
      <c r="M1008" s="1015"/>
      <c r="N1008" s="1016"/>
      <c r="O1008" s="1015"/>
      <c r="P1008" s="1015"/>
      <c r="Q1008" s="1015"/>
      <c r="R1008" s="1015"/>
      <c r="S1008" s="1016"/>
    </row>
    <row r="1009" spans="1:19">
      <c r="A1009" s="1012" t="s">
        <v>1854</v>
      </c>
      <c r="B1009" s="1012" t="s">
        <v>283</v>
      </c>
      <c r="C1009" s="1012" t="s">
        <v>1855</v>
      </c>
      <c r="D1009" s="1012" t="s">
        <v>1856</v>
      </c>
      <c r="E1009" s="1012" t="s">
        <v>996</v>
      </c>
      <c r="F1009" s="1013">
        <v>40773</v>
      </c>
      <c r="G1009" s="1012" t="s">
        <v>283</v>
      </c>
      <c r="H1009" s="1015"/>
      <c r="I1009" s="1015"/>
      <c r="J1009" s="1015"/>
      <c r="K1009" s="1012" t="s">
        <v>283</v>
      </c>
      <c r="L1009" s="1015">
        <v>58000000</v>
      </c>
      <c r="M1009" s="1015"/>
      <c r="N1009" s="1016">
        <v>58000</v>
      </c>
      <c r="O1009" s="1015">
        <v>1000</v>
      </c>
      <c r="P1009" s="1015"/>
      <c r="Q1009" s="1015"/>
      <c r="R1009" s="1015"/>
      <c r="S1009" s="1016"/>
    </row>
    <row r="1010" spans="1:19">
      <c r="A1010" s="1012" t="s">
        <v>1854</v>
      </c>
      <c r="B1010" s="1012" t="s">
        <v>283</v>
      </c>
      <c r="C1010" s="1012" t="s">
        <v>1855</v>
      </c>
      <c r="D1010" s="1012" t="s">
        <v>1856</v>
      </c>
      <c r="E1010" s="1012" t="s">
        <v>996</v>
      </c>
      <c r="F1010" s="1013">
        <v>40807</v>
      </c>
      <c r="G1010" s="1012" t="s">
        <v>283</v>
      </c>
      <c r="H1010" s="1015"/>
      <c r="I1010" s="1015"/>
      <c r="J1010" s="1015"/>
      <c r="K1010" s="1012" t="s">
        <v>283</v>
      </c>
      <c r="L1010" s="1015"/>
      <c r="M1010" s="1015"/>
      <c r="N1010" s="1016"/>
      <c r="O1010" s="1015"/>
      <c r="P1010" s="1015"/>
      <c r="Q1010" s="1015"/>
      <c r="R1010" s="1015">
        <v>6436364</v>
      </c>
      <c r="S1010" s="1016">
        <v>909091</v>
      </c>
    </row>
    <row r="1011" spans="1:19">
      <c r="A1011" s="1012" t="s">
        <v>1857</v>
      </c>
      <c r="B1011" s="1012"/>
      <c r="C1011" s="1012" t="s">
        <v>1858</v>
      </c>
      <c r="D1011" s="1012" t="s">
        <v>1859</v>
      </c>
      <c r="E1011" s="1012" t="s">
        <v>60</v>
      </c>
      <c r="F1011" s="1013">
        <v>39805</v>
      </c>
      <c r="G1011" s="1012" t="s">
        <v>284</v>
      </c>
      <c r="H1011" s="1015">
        <v>72278000</v>
      </c>
      <c r="I1011" s="1015">
        <v>0</v>
      </c>
      <c r="J1011" s="1015">
        <v>74642857.780000001</v>
      </c>
      <c r="K1011" s="1012" t="s">
        <v>897</v>
      </c>
      <c r="L1011" s="1015"/>
      <c r="M1011" s="1015"/>
      <c r="N1011" s="1016"/>
      <c r="O1011" s="1015"/>
      <c r="P1011" s="1015"/>
      <c r="Q1011" s="1015"/>
      <c r="R1011" s="1015"/>
      <c r="S1011" s="1016"/>
    </row>
    <row r="1012" spans="1:19">
      <c r="A1012" s="1012" t="s">
        <v>1857</v>
      </c>
      <c r="B1012" s="1012" t="s">
        <v>283</v>
      </c>
      <c r="C1012" s="1012" t="s">
        <v>1858</v>
      </c>
      <c r="D1012" s="1012" t="s">
        <v>1859</v>
      </c>
      <c r="E1012" s="1012" t="s">
        <v>60</v>
      </c>
      <c r="F1012" s="1013">
        <v>40793</v>
      </c>
      <c r="G1012" s="1012" t="s">
        <v>283</v>
      </c>
      <c r="H1012" s="1015"/>
      <c r="I1012" s="1015"/>
      <c r="J1012" s="1015"/>
      <c r="K1012" s="1012" t="s">
        <v>283</v>
      </c>
      <c r="L1012" s="1015">
        <v>68700000</v>
      </c>
      <c r="M1012" s="1015"/>
      <c r="N1012" s="1016">
        <v>72278</v>
      </c>
      <c r="O1012" s="1015">
        <v>950.49669300000005</v>
      </c>
      <c r="P1012" s="1015">
        <v>-3578000</v>
      </c>
      <c r="Q1012" s="1015"/>
      <c r="R1012" s="1015"/>
      <c r="S1012" s="1016"/>
    </row>
    <row r="1013" spans="1:19">
      <c r="A1013" s="1012" t="s">
        <v>1860</v>
      </c>
      <c r="B1013" s="1012" t="s">
        <v>890</v>
      </c>
      <c r="C1013" s="1012" t="s">
        <v>1861</v>
      </c>
      <c r="D1013" s="1012" t="s">
        <v>1862</v>
      </c>
      <c r="E1013" s="1012" t="s">
        <v>1863</v>
      </c>
      <c r="F1013" s="1013">
        <v>39871</v>
      </c>
      <c r="G1013" s="1012" t="s">
        <v>285</v>
      </c>
      <c r="H1013" s="1015">
        <v>2400000</v>
      </c>
      <c r="I1013" s="1015">
        <v>0</v>
      </c>
      <c r="J1013" s="1015">
        <v>3036021.12</v>
      </c>
      <c r="K1013" s="1012" t="s">
        <v>1194</v>
      </c>
      <c r="L1013" s="1015"/>
      <c r="M1013" s="1015"/>
      <c r="N1013" s="1016"/>
      <c r="O1013" s="1015"/>
      <c r="P1013" s="1015"/>
      <c r="Q1013" s="1015"/>
      <c r="R1013" s="1015"/>
      <c r="S1013" s="1016"/>
    </row>
    <row r="1014" spans="1:19">
      <c r="A1014" s="1012" t="s">
        <v>1860</v>
      </c>
      <c r="B1014" s="1012" t="s">
        <v>283</v>
      </c>
      <c r="C1014" s="1012" t="s">
        <v>1861</v>
      </c>
      <c r="D1014" s="1012" t="s">
        <v>1862</v>
      </c>
      <c r="E1014" s="1012" t="s">
        <v>1863</v>
      </c>
      <c r="F1014" s="1013">
        <v>41227</v>
      </c>
      <c r="G1014" s="1012" t="s">
        <v>283</v>
      </c>
      <c r="H1014" s="1015"/>
      <c r="I1014" s="1015"/>
      <c r="J1014" s="1015"/>
      <c r="K1014" s="1012" t="s">
        <v>283</v>
      </c>
      <c r="L1014" s="1015">
        <v>800000</v>
      </c>
      <c r="M1014" s="1015"/>
      <c r="N1014" s="1016">
        <v>800</v>
      </c>
      <c r="O1014" s="1015">
        <v>1000</v>
      </c>
      <c r="P1014" s="1015"/>
      <c r="Q1014" s="1015"/>
      <c r="R1014" s="1015"/>
      <c r="S1014" s="1016"/>
    </row>
    <row r="1015" spans="1:19">
      <c r="A1015" s="1012" t="s">
        <v>1860</v>
      </c>
      <c r="B1015" s="1012" t="s">
        <v>283</v>
      </c>
      <c r="C1015" s="1012" t="s">
        <v>1861</v>
      </c>
      <c r="D1015" s="1012" t="s">
        <v>1862</v>
      </c>
      <c r="E1015" s="1012" t="s">
        <v>1863</v>
      </c>
      <c r="F1015" s="1013">
        <v>41297</v>
      </c>
      <c r="G1015" s="1012" t="s">
        <v>283</v>
      </c>
      <c r="H1015" s="1015"/>
      <c r="I1015" s="1015"/>
      <c r="J1015" s="1015"/>
      <c r="K1015" s="1012" t="s">
        <v>283</v>
      </c>
      <c r="L1015" s="1015">
        <v>800000</v>
      </c>
      <c r="M1015" s="1015"/>
      <c r="N1015" s="1016">
        <v>800</v>
      </c>
      <c r="O1015" s="1015">
        <v>1000</v>
      </c>
      <c r="P1015" s="1015"/>
      <c r="Q1015" s="1015"/>
      <c r="R1015" s="1015"/>
      <c r="S1015" s="1016"/>
    </row>
    <row r="1016" spans="1:19">
      <c r="A1016" s="1012" t="s">
        <v>1860</v>
      </c>
      <c r="B1016" s="1012" t="s">
        <v>283</v>
      </c>
      <c r="C1016" s="1012" t="s">
        <v>1861</v>
      </c>
      <c r="D1016" s="1012" t="s">
        <v>1862</v>
      </c>
      <c r="E1016" s="1012" t="s">
        <v>1863</v>
      </c>
      <c r="F1016" s="1013">
        <v>41388</v>
      </c>
      <c r="G1016" s="1012" t="s">
        <v>283</v>
      </c>
      <c r="H1016" s="1015"/>
      <c r="I1016" s="1015"/>
      <c r="J1016" s="1015"/>
      <c r="K1016" s="1012" t="s">
        <v>283</v>
      </c>
      <c r="L1016" s="1015">
        <v>800000</v>
      </c>
      <c r="M1016" s="1015"/>
      <c r="N1016" s="1016">
        <v>800</v>
      </c>
      <c r="O1016" s="1015">
        <v>1000</v>
      </c>
      <c r="P1016" s="1015"/>
      <c r="Q1016" s="1015"/>
      <c r="R1016" s="1015">
        <v>120000</v>
      </c>
      <c r="S1016" s="1016">
        <v>120</v>
      </c>
    </row>
    <row r="1017" spans="1:19">
      <c r="A1017" s="1012" t="s">
        <v>1864</v>
      </c>
      <c r="B1017" s="1012" t="s">
        <v>890</v>
      </c>
      <c r="C1017" s="1012" t="s">
        <v>1865</v>
      </c>
      <c r="D1017" s="1012" t="s">
        <v>1866</v>
      </c>
      <c r="E1017" s="1012" t="s">
        <v>996</v>
      </c>
      <c r="F1017" s="1013">
        <v>39871</v>
      </c>
      <c r="G1017" s="1012" t="s">
        <v>285</v>
      </c>
      <c r="H1017" s="1015">
        <v>651000</v>
      </c>
      <c r="I1017" s="1015">
        <v>0</v>
      </c>
      <c r="J1017" s="1015">
        <v>733037.33</v>
      </c>
      <c r="K1017" s="1012" t="s">
        <v>1194</v>
      </c>
      <c r="L1017" s="1015"/>
      <c r="M1017" s="1015"/>
      <c r="N1017" s="1016"/>
      <c r="O1017" s="1015"/>
      <c r="P1017" s="1015"/>
      <c r="Q1017" s="1015"/>
      <c r="R1017" s="1015"/>
      <c r="S1017" s="1016"/>
    </row>
    <row r="1018" spans="1:19">
      <c r="A1018" s="1012" t="s">
        <v>1864</v>
      </c>
      <c r="B1018" s="1012" t="s">
        <v>283</v>
      </c>
      <c r="C1018" s="1012" t="s">
        <v>1865</v>
      </c>
      <c r="D1018" s="1012" t="s">
        <v>1866</v>
      </c>
      <c r="E1018" s="1012" t="s">
        <v>996</v>
      </c>
      <c r="F1018" s="1013">
        <v>40373</v>
      </c>
      <c r="G1018" s="1012" t="s">
        <v>283</v>
      </c>
      <c r="H1018" s="1015"/>
      <c r="I1018" s="1015"/>
      <c r="J1018" s="1015"/>
      <c r="K1018" s="1012" t="s">
        <v>283</v>
      </c>
      <c r="L1018" s="1015">
        <v>651000</v>
      </c>
      <c r="M1018" s="1015"/>
      <c r="N1018" s="1016">
        <v>651</v>
      </c>
      <c r="O1018" s="1015">
        <v>1000</v>
      </c>
      <c r="P1018" s="1015"/>
      <c r="Q1018" s="1015"/>
      <c r="R1018" s="1015">
        <v>33000</v>
      </c>
      <c r="S1018" s="1016">
        <v>33</v>
      </c>
    </row>
    <row r="1019" spans="1:19">
      <c r="A1019" s="1012" t="s">
        <v>1867</v>
      </c>
      <c r="B1019" s="1012" t="s">
        <v>923</v>
      </c>
      <c r="C1019" s="1012" t="s">
        <v>1868</v>
      </c>
      <c r="D1019" s="1012" t="s">
        <v>1869</v>
      </c>
      <c r="E1019" s="1012" t="s">
        <v>11</v>
      </c>
      <c r="F1019" s="1013">
        <v>39843</v>
      </c>
      <c r="G1019" s="1012" t="s">
        <v>285</v>
      </c>
      <c r="H1019" s="1015">
        <v>9993000</v>
      </c>
      <c r="I1019" s="1015">
        <v>0</v>
      </c>
      <c r="J1019" s="1015">
        <v>13693111.07</v>
      </c>
      <c r="K1019" s="1012" t="s">
        <v>1194</v>
      </c>
      <c r="L1019" s="1015"/>
      <c r="M1019" s="1015"/>
      <c r="N1019" s="1016"/>
      <c r="O1019" s="1015"/>
      <c r="P1019" s="1015"/>
      <c r="Q1019" s="1015"/>
      <c r="R1019" s="1015"/>
      <c r="S1019" s="1016"/>
    </row>
    <row r="1020" spans="1:19">
      <c r="A1020" s="1012" t="s">
        <v>1867</v>
      </c>
      <c r="B1020" s="1012" t="s">
        <v>283</v>
      </c>
      <c r="C1020" s="1012" t="s">
        <v>1868</v>
      </c>
      <c r="D1020" s="1012" t="s">
        <v>1869</v>
      </c>
      <c r="E1020" s="1012" t="s">
        <v>11</v>
      </c>
      <c r="F1020" s="1013">
        <v>41717</v>
      </c>
      <c r="G1020" s="1012" t="s">
        <v>283</v>
      </c>
      <c r="H1020" s="1015"/>
      <c r="I1020" s="1015"/>
      <c r="J1020" s="1015"/>
      <c r="K1020" s="1012" t="s">
        <v>283</v>
      </c>
      <c r="L1020" s="1015">
        <v>3150000</v>
      </c>
      <c r="M1020" s="1015"/>
      <c r="N1020" s="1016">
        <v>3150</v>
      </c>
      <c r="O1020" s="1015">
        <v>1000</v>
      </c>
      <c r="P1020" s="1015"/>
      <c r="Q1020" s="1015"/>
      <c r="R1020" s="1015"/>
      <c r="S1020" s="1016"/>
    </row>
    <row r="1021" spans="1:19">
      <c r="A1021" s="1012" t="s">
        <v>1867</v>
      </c>
      <c r="B1021" s="1012" t="s">
        <v>283</v>
      </c>
      <c r="C1021" s="1012" t="s">
        <v>1868</v>
      </c>
      <c r="D1021" s="1012" t="s">
        <v>1869</v>
      </c>
      <c r="E1021" s="1012" t="s">
        <v>11</v>
      </c>
      <c r="F1021" s="1013">
        <v>41801</v>
      </c>
      <c r="G1021" s="1012" t="s">
        <v>283</v>
      </c>
      <c r="H1021" s="1015"/>
      <c r="I1021" s="1015"/>
      <c r="J1021" s="1015"/>
      <c r="K1021" s="1012" t="s">
        <v>283</v>
      </c>
      <c r="L1021" s="1015">
        <v>1980000</v>
      </c>
      <c r="M1021" s="1015"/>
      <c r="N1021" s="1016">
        <v>1980</v>
      </c>
      <c r="O1021" s="1015">
        <v>1000</v>
      </c>
      <c r="P1021" s="1015"/>
      <c r="Q1021" s="1015"/>
      <c r="R1021" s="1015"/>
      <c r="S1021" s="1016"/>
    </row>
    <row r="1022" spans="1:19">
      <c r="A1022" s="1012" t="s">
        <v>1867</v>
      </c>
      <c r="B1022" s="1012" t="s">
        <v>283</v>
      </c>
      <c r="C1022" s="1012" t="s">
        <v>1868</v>
      </c>
      <c r="D1022" s="1012" t="s">
        <v>1869</v>
      </c>
      <c r="E1022" s="1012" t="s">
        <v>11</v>
      </c>
      <c r="F1022" s="1013">
        <v>41843</v>
      </c>
      <c r="G1022" s="1012" t="s">
        <v>283</v>
      </c>
      <c r="H1022" s="1015"/>
      <c r="I1022" s="1015"/>
      <c r="J1022" s="1015"/>
      <c r="K1022" s="1012" t="s">
        <v>283</v>
      </c>
      <c r="L1022" s="1015">
        <v>4863000</v>
      </c>
      <c r="M1022" s="1015"/>
      <c r="N1022" s="1016">
        <v>4863</v>
      </c>
      <c r="O1022" s="1015">
        <v>1000</v>
      </c>
      <c r="P1022" s="1015"/>
      <c r="Q1022" s="1015"/>
      <c r="R1022" s="1015">
        <v>500000</v>
      </c>
      <c r="S1022" s="1016">
        <v>500</v>
      </c>
    </row>
    <row r="1023" spans="1:19">
      <c r="A1023" s="1012" t="s">
        <v>1870</v>
      </c>
      <c r="B1023" s="1012" t="s">
        <v>1871</v>
      </c>
      <c r="C1023" s="1012" t="s">
        <v>1872</v>
      </c>
      <c r="D1023" s="1012" t="s">
        <v>1873</v>
      </c>
      <c r="E1023" s="1012" t="s">
        <v>996</v>
      </c>
      <c r="F1023" s="1013">
        <v>39857</v>
      </c>
      <c r="G1023" s="1012" t="s">
        <v>285</v>
      </c>
      <c r="H1023" s="1015">
        <v>825000</v>
      </c>
      <c r="I1023" s="1015">
        <v>0</v>
      </c>
      <c r="J1023" s="1015">
        <v>45190</v>
      </c>
      <c r="K1023" s="1012" t="s">
        <v>1097</v>
      </c>
      <c r="L1023" s="1015"/>
      <c r="M1023" s="1015"/>
      <c r="N1023" s="1016"/>
      <c r="O1023" s="1015"/>
      <c r="P1023" s="1015"/>
      <c r="Q1023" s="1015"/>
      <c r="R1023" s="1015"/>
      <c r="S1023" s="1016"/>
    </row>
    <row r="1024" spans="1:19">
      <c r="A1024" s="1012" t="s">
        <v>1870</v>
      </c>
      <c r="B1024" s="1012" t="s">
        <v>283</v>
      </c>
      <c r="C1024" s="1012" t="s">
        <v>1872</v>
      </c>
      <c r="D1024" s="1012" t="s">
        <v>1873</v>
      </c>
      <c r="E1024" s="1012" t="s">
        <v>996</v>
      </c>
      <c r="F1024" s="1013">
        <v>41103</v>
      </c>
      <c r="G1024" s="1012" t="s">
        <v>283</v>
      </c>
      <c r="H1024" s="1015"/>
      <c r="I1024" s="1015"/>
      <c r="J1024" s="1015"/>
      <c r="K1024" s="1012" t="s">
        <v>283</v>
      </c>
      <c r="L1024" s="1015"/>
      <c r="M1024" s="1015"/>
      <c r="N1024" s="1016"/>
      <c r="O1024" s="1015"/>
      <c r="P1024" s="1015">
        <v>-825000</v>
      </c>
      <c r="Q1024" s="1015"/>
      <c r="R1024" s="1015"/>
      <c r="S1024" s="1016"/>
    </row>
    <row r="1025" spans="1:19">
      <c r="A1025" s="1012" t="s">
        <v>1874</v>
      </c>
      <c r="B1025" s="1012" t="s">
        <v>931</v>
      </c>
      <c r="C1025" s="1012" t="s">
        <v>1875</v>
      </c>
      <c r="D1025" s="1012" t="s">
        <v>1876</v>
      </c>
      <c r="E1025" s="1012" t="s">
        <v>1271</v>
      </c>
      <c r="F1025" s="1013">
        <v>39864</v>
      </c>
      <c r="G1025" s="1012" t="s">
        <v>285</v>
      </c>
      <c r="H1025" s="1015">
        <v>6920000</v>
      </c>
      <c r="I1025" s="1015">
        <v>0</v>
      </c>
      <c r="J1025" s="1015">
        <v>8235040.3300000001</v>
      </c>
      <c r="K1025" s="1012" t="s">
        <v>1194</v>
      </c>
      <c r="L1025" s="1015"/>
      <c r="M1025" s="1015"/>
      <c r="N1025" s="1016"/>
      <c r="O1025" s="1015"/>
      <c r="P1025" s="1015"/>
      <c r="Q1025" s="1015"/>
      <c r="R1025" s="1015"/>
      <c r="S1025" s="1016"/>
    </row>
    <row r="1026" spans="1:19">
      <c r="A1026" s="1012" t="s">
        <v>1874</v>
      </c>
      <c r="B1026" s="1012" t="s">
        <v>283</v>
      </c>
      <c r="C1026" s="1012" t="s">
        <v>1875</v>
      </c>
      <c r="D1026" s="1012" t="s">
        <v>1876</v>
      </c>
      <c r="E1026" s="1012" t="s">
        <v>1271</v>
      </c>
      <c r="F1026" s="1013">
        <v>40801</v>
      </c>
      <c r="G1026" s="1012" t="s">
        <v>283</v>
      </c>
      <c r="H1026" s="1015"/>
      <c r="I1026" s="1015"/>
      <c r="J1026" s="1015"/>
      <c r="K1026" s="1012" t="s">
        <v>283</v>
      </c>
      <c r="L1026" s="1015">
        <v>6920000</v>
      </c>
      <c r="M1026" s="1015"/>
      <c r="N1026" s="1016">
        <v>6920</v>
      </c>
      <c r="O1026" s="1015">
        <v>1000</v>
      </c>
      <c r="P1026" s="1015"/>
      <c r="Q1026" s="1015"/>
      <c r="R1026" s="1015">
        <v>346000</v>
      </c>
      <c r="S1026" s="1016">
        <v>346</v>
      </c>
    </row>
    <row r="1027" spans="1:19">
      <c r="A1027" s="1012" t="s">
        <v>99</v>
      </c>
      <c r="B1027" s="1012" t="s">
        <v>1877</v>
      </c>
      <c r="C1027" s="1012" t="s">
        <v>1878</v>
      </c>
      <c r="D1027" s="1012" t="s">
        <v>1879</v>
      </c>
      <c r="E1027" s="1012" t="s">
        <v>23</v>
      </c>
      <c r="F1027" s="1013">
        <v>40081</v>
      </c>
      <c r="G1027" s="1012" t="s">
        <v>67</v>
      </c>
      <c r="H1027" s="1015">
        <v>14000000</v>
      </c>
      <c r="I1027" s="1015">
        <v>0</v>
      </c>
      <c r="J1027" s="1015">
        <v>14913299.33</v>
      </c>
      <c r="K1027" s="1012" t="s">
        <v>1194</v>
      </c>
      <c r="L1027" s="1015"/>
      <c r="M1027" s="1015"/>
      <c r="N1027" s="1016"/>
      <c r="O1027" s="1015"/>
      <c r="P1027" s="1015"/>
      <c r="Q1027" s="1015"/>
      <c r="R1027" s="1015"/>
      <c r="S1027" s="1016"/>
    </row>
    <row r="1028" spans="1:19">
      <c r="A1028" s="1012" t="s">
        <v>99</v>
      </c>
      <c r="B1028" s="1012" t="s">
        <v>283</v>
      </c>
      <c r="C1028" s="1012" t="s">
        <v>1878</v>
      </c>
      <c r="D1028" s="1012" t="s">
        <v>1879</v>
      </c>
      <c r="E1028" s="1012" t="s">
        <v>23</v>
      </c>
      <c r="F1028" s="1013">
        <v>40389</v>
      </c>
      <c r="G1028" s="1012" t="s">
        <v>283</v>
      </c>
      <c r="H1028" s="1015"/>
      <c r="I1028" s="1015"/>
      <c r="J1028" s="1015"/>
      <c r="K1028" s="1012" t="s">
        <v>283</v>
      </c>
      <c r="L1028" s="1015">
        <v>14000000</v>
      </c>
      <c r="M1028" s="1015"/>
      <c r="N1028" s="1016">
        <v>14000000</v>
      </c>
      <c r="O1028" s="1015">
        <v>1</v>
      </c>
      <c r="P1028" s="1015"/>
      <c r="Q1028" s="1015"/>
      <c r="R1028" s="1015"/>
      <c r="S1028" s="1016"/>
    </row>
    <row r="1029" spans="1:19">
      <c r="A1029" s="1012" t="s">
        <v>1880</v>
      </c>
      <c r="B1029" s="1012" t="s">
        <v>858</v>
      </c>
      <c r="C1029" s="1012" t="s">
        <v>1881</v>
      </c>
      <c r="D1029" s="1012" t="s">
        <v>1856</v>
      </c>
      <c r="E1029" s="1012" t="s">
        <v>996</v>
      </c>
      <c r="F1029" s="1013">
        <v>39843</v>
      </c>
      <c r="G1029" s="1012" t="s">
        <v>284</v>
      </c>
      <c r="H1029" s="1015">
        <v>17000000</v>
      </c>
      <c r="I1029" s="1015">
        <v>0</v>
      </c>
      <c r="J1029" s="1015">
        <v>21887871.440000001</v>
      </c>
      <c r="K1029" s="1012" t="s">
        <v>897</v>
      </c>
      <c r="L1029" s="1015"/>
      <c r="M1029" s="1015"/>
      <c r="N1029" s="1016"/>
      <c r="O1029" s="1015"/>
      <c r="P1029" s="1015"/>
      <c r="Q1029" s="1015"/>
      <c r="R1029" s="1015"/>
      <c r="S1029" s="1016"/>
    </row>
    <row r="1030" spans="1:19">
      <c r="A1030" s="1012" t="s">
        <v>1880</v>
      </c>
      <c r="B1030" s="1012" t="s">
        <v>283</v>
      </c>
      <c r="C1030" s="1012" t="s">
        <v>1881</v>
      </c>
      <c r="D1030" s="1012" t="s">
        <v>1856</v>
      </c>
      <c r="E1030" s="1012" t="s">
        <v>996</v>
      </c>
      <c r="F1030" s="1013">
        <v>41073</v>
      </c>
      <c r="G1030" s="1012" t="s">
        <v>283</v>
      </c>
      <c r="H1030" s="1015"/>
      <c r="I1030" s="1015"/>
      <c r="J1030" s="1015"/>
      <c r="K1030" s="1012" t="s">
        <v>283</v>
      </c>
      <c r="L1030" s="1015">
        <v>5000000</v>
      </c>
      <c r="M1030" s="1015"/>
      <c r="N1030" s="1016">
        <v>5000</v>
      </c>
      <c r="O1030" s="1015">
        <v>1000</v>
      </c>
      <c r="P1030" s="1015"/>
      <c r="Q1030" s="1015"/>
      <c r="R1030" s="1015"/>
      <c r="S1030" s="1016"/>
    </row>
    <row r="1031" spans="1:19">
      <c r="A1031" s="1012" t="s">
        <v>1880</v>
      </c>
      <c r="B1031" s="1012" t="s">
        <v>283</v>
      </c>
      <c r="C1031" s="1012" t="s">
        <v>1881</v>
      </c>
      <c r="D1031" s="1012" t="s">
        <v>1856</v>
      </c>
      <c r="E1031" s="1012" t="s">
        <v>996</v>
      </c>
      <c r="F1031" s="1013">
        <v>41390</v>
      </c>
      <c r="G1031" s="1012" t="s">
        <v>283</v>
      </c>
      <c r="H1031" s="1015"/>
      <c r="I1031" s="1015"/>
      <c r="J1031" s="1015"/>
      <c r="K1031" s="1012" t="s">
        <v>283</v>
      </c>
      <c r="L1031" s="1015">
        <v>96750</v>
      </c>
      <c r="M1031" s="1015"/>
      <c r="N1031" s="1016">
        <v>100</v>
      </c>
      <c r="O1031" s="1015">
        <v>967.5</v>
      </c>
      <c r="P1031" s="1015">
        <v>-3250</v>
      </c>
      <c r="Q1031" s="1015"/>
      <c r="R1031" s="1015"/>
      <c r="S1031" s="1016"/>
    </row>
    <row r="1032" spans="1:19">
      <c r="A1032" s="1012" t="s">
        <v>1880</v>
      </c>
      <c r="B1032" s="1012" t="s">
        <v>283</v>
      </c>
      <c r="C1032" s="1012" t="s">
        <v>1881</v>
      </c>
      <c r="D1032" s="1012" t="s">
        <v>1856</v>
      </c>
      <c r="E1032" s="1012" t="s">
        <v>996</v>
      </c>
      <c r="F1032" s="1013">
        <v>41393</v>
      </c>
      <c r="G1032" s="1012" t="s">
        <v>283</v>
      </c>
      <c r="H1032" s="1015"/>
      <c r="I1032" s="1015"/>
      <c r="J1032" s="1015"/>
      <c r="K1032" s="1012" t="s">
        <v>283</v>
      </c>
      <c r="L1032" s="1015">
        <v>11513250</v>
      </c>
      <c r="M1032" s="1015"/>
      <c r="N1032" s="1016">
        <v>11900</v>
      </c>
      <c r="O1032" s="1015">
        <v>967.5</v>
      </c>
      <c r="P1032" s="1015">
        <v>-386750</v>
      </c>
      <c r="Q1032" s="1015"/>
      <c r="R1032" s="1015"/>
      <c r="S1032" s="1016"/>
    </row>
    <row r="1033" spans="1:19">
      <c r="A1033" s="1012" t="s">
        <v>1880</v>
      </c>
      <c r="B1033" s="1012" t="s">
        <v>283</v>
      </c>
      <c r="C1033" s="1012" t="s">
        <v>1881</v>
      </c>
      <c r="D1033" s="1012" t="s">
        <v>1856</v>
      </c>
      <c r="E1033" s="1012" t="s">
        <v>996</v>
      </c>
      <c r="F1033" s="1013">
        <v>41409</v>
      </c>
      <c r="G1033" s="1012" t="s">
        <v>283</v>
      </c>
      <c r="H1033" s="1015"/>
      <c r="I1033" s="1015"/>
      <c r="J1033" s="1015"/>
      <c r="K1033" s="1012" t="s">
        <v>283</v>
      </c>
      <c r="L1033" s="1015"/>
      <c r="M1033" s="1015"/>
      <c r="N1033" s="1016"/>
      <c r="O1033" s="1015"/>
      <c r="P1033" s="1015"/>
      <c r="Q1033" s="1015"/>
      <c r="R1033" s="1015">
        <v>2003250</v>
      </c>
      <c r="S1033" s="1016">
        <v>459459</v>
      </c>
    </row>
    <row r="1034" spans="1:19">
      <c r="A1034" s="1012" t="s">
        <v>1880</v>
      </c>
      <c r="B1034" s="1012" t="s">
        <v>283</v>
      </c>
      <c r="C1034" s="1012" t="s">
        <v>1881</v>
      </c>
      <c r="D1034" s="1012" t="s">
        <v>1856</v>
      </c>
      <c r="E1034" s="1012" t="s">
        <v>996</v>
      </c>
      <c r="F1034" s="1013">
        <v>41425</v>
      </c>
      <c r="G1034" s="1012" t="s">
        <v>283</v>
      </c>
      <c r="H1034" s="1015"/>
      <c r="I1034" s="1015"/>
      <c r="J1034" s="1015"/>
      <c r="K1034" s="1012" t="s">
        <v>283</v>
      </c>
      <c r="L1034" s="1015"/>
      <c r="M1034" s="1015">
        <v>-116100</v>
      </c>
      <c r="N1034" s="1016"/>
      <c r="O1034" s="1015"/>
      <c r="P1034" s="1015"/>
      <c r="Q1034" s="1015"/>
      <c r="R1034" s="1015"/>
      <c r="S1034" s="1016"/>
    </row>
    <row r="1035" spans="1:19">
      <c r="A1035" s="1012" t="s">
        <v>1882</v>
      </c>
      <c r="B1035" s="1012" t="s">
        <v>1883</v>
      </c>
      <c r="C1035" s="1012" t="s">
        <v>1884</v>
      </c>
      <c r="D1035" s="1012" t="s">
        <v>1885</v>
      </c>
      <c r="E1035" s="1012" t="s">
        <v>893</v>
      </c>
      <c r="F1035" s="1013">
        <v>40081</v>
      </c>
      <c r="G1035" s="1012" t="s">
        <v>285</v>
      </c>
      <c r="H1035" s="1015">
        <v>7500000</v>
      </c>
      <c r="I1035" s="1015">
        <v>0</v>
      </c>
      <c r="J1035" s="1015">
        <v>757380.08</v>
      </c>
      <c r="K1035" s="1012" t="s">
        <v>2928</v>
      </c>
      <c r="L1035" s="1015"/>
      <c r="M1035" s="1015"/>
      <c r="N1035" s="1016"/>
      <c r="O1035" s="1015"/>
      <c r="P1035" s="1015"/>
      <c r="Q1035" s="1015"/>
      <c r="R1035" s="1015"/>
      <c r="S1035" s="1016"/>
    </row>
    <row r="1036" spans="1:19">
      <c r="A1036" s="1012" t="s">
        <v>1882</v>
      </c>
      <c r="B1036" s="1012" t="s">
        <v>283</v>
      </c>
      <c r="C1036" s="1012" t="s">
        <v>1884</v>
      </c>
      <c r="D1036" s="1012" t="s">
        <v>1885</v>
      </c>
      <c r="E1036" s="1012" t="s">
        <v>893</v>
      </c>
      <c r="F1036" s="1013">
        <v>41201</v>
      </c>
      <c r="G1036" s="1012" t="s">
        <v>283</v>
      </c>
      <c r="H1036" s="1015"/>
      <c r="I1036" s="1015"/>
      <c r="J1036" s="1015"/>
      <c r="K1036" s="1012" t="s">
        <v>283</v>
      </c>
      <c r="L1036" s="1015"/>
      <c r="M1036" s="1015"/>
      <c r="N1036" s="1016"/>
      <c r="O1036" s="1015"/>
      <c r="P1036" s="1015">
        <v>-7500000</v>
      </c>
      <c r="Q1036" s="1015"/>
      <c r="R1036" s="1015"/>
      <c r="S1036" s="1016"/>
    </row>
    <row r="1037" spans="1:19">
      <c r="A1037" s="1012" t="s">
        <v>1886</v>
      </c>
      <c r="B1037" s="1012" t="s">
        <v>931</v>
      </c>
      <c r="C1037" s="1012" t="s">
        <v>1887</v>
      </c>
      <c r="D1037" s="1012" t="s">
        <v>1888</v>
      </c>
      <c r="E1037" s="1012" t="s">
        <v>893</v>
      </c>
      <c r="F1037" s="1013">
        <v>39990</v>
      </c>
      <c r="G1037" s="1012" t="s">
        <v>285</v>
      </c>
      <c r="H1037" s="1015">
        <v>7500000</v>
      </c>
      <c r="I1037" s="1015">
        <v>0</v>
      </c>
      <c r="J1037" s="1015">
        <v>8751541.6300000008</v>
      </c>
      <c r="K1037" s="1012" t="s">
        <v>1194</v>
      </c>
      <c r="L1037" s="1015"/>
      <c r="M1037" s="1015"/>
      <c r="N1037" s="1016"/>
      <c r="O1037" s="1015"/>
      <c r="P1037" s="1015"/>
      <c r="Q1037" s="1015"/>
      <c r="R1037" s="1015"/>
      <c r="S1037" s="1016"/>
    </row>
    <row r="1038" spans="1:19">
      <c r="A1038" s="1012" t="s">
        <v>1886</v>
      </c>
      <c r="B1038" s="1012" t="s">
        <v>283</v>
      </c>
      <c r="C1038" s="1012" t="s">
        <v>1887</v>
      </c>
      <c r="D1038" s="1012" t="s">
        <v>1888</v>
      </c>
      <c r="E1038" s="1012" t="s">
        <v>893</v>
      </c>
      <c r="F1038" s="1013">
        <v>40773</v>
      </c>
      <c r="G1038" s="1012" t="s">
        <v>283</v>
      </c>
      <c r="H1038" s="1015"/>
      <c r="I1038" s="1015"/>
      <c r="J1038" s="1015"/>
      <c r="K1038" s="1012" t="s">
        <v>283</v>
      </c>
      <c r="L1038" s="1015">
        <v>7500000</v>
      </c>
      <c r="M1038" s="1015"/>
      <c r="N1038" s="1016">
        <v>7500</v>
      </c>
      <c r="O1038" s="1015">
        <v>1000</v>
      </c>
      <c r="P1038" s="1015"/>
      <c r="Q1038" s="1015"/>
      <c r="R1038" s="1015">
        <v>375000</v>
      </c>
      <c r="S1038" s="1016">
        <v>375</v>
      </c>
    </row>
    <row r="1039" spans="1:19">
      <c r="A1039" s="1012" t="s">
        <v>1889</v>
      </c>
      <c r="B1039" s="1012" t="s">
        <v>890</v>
      </c>
      <c r="C1039" s="1012" t="s">
        <v>1890</v>
      </c>
      <c r="D1039" s="1012" t="s">
        <v>1891</v>
      </c>
      <c r="E1039" s="1012" t="s">
        <v>19</v>
      </c>
      <c r="F1039" s="1013">
        <v>39864</v>
      </c>
      <c r="G1039" s="1012" t="s">
        <v>285</v>
      </c>
      <c r="H1039" s="1015">
        <v>7000000</v>
      </c>
      <c r="I1039" s="1015">
        <v>0</v>
      </c>
      <c r="J1039" s="1015">
        <v>8169165.8899999997</v>
      </c>
      <c r="K1039" s="1012" t="s">
        <v>1194</v>
      </c>
      <c r="L1039" s="1015"/>
      <c r="M1039" s="1015"/>
      <c r="N1039" s="1016"/>
      <c r="O1039" s="1015"/>
      <c r="P1039" s="1015"/>
      <c r="Q1039" s="1015"/>
      <c r="R1039" s="1015"/>
      <c r="S1039" s="1016"/>
    </row>
    <row r="1040" spans="1:19">
      <c r="A1040" s="1012" t="s">
        <v>1889</v>
      </c>
      <c r="B1040" s="1012" t="s">
        <v>283</v>
      </c>
      <c r="C1040" s="1012" t="s">
        <v>1890</v>
      </c>
      <c r="D1040" s="1012" t="s">
        <v>1891</v>
      </c>
      <c r="E1040" s="1012" t="s">
        <v>19</v>
      </c>
      <c r="F1040" s="1013">
        <v>40646</v>
      </c>
      <c r="G1040" s="1012" t="s">
        <v>283</v>
      </c>
      <c r="H1040" s="1015"/>
      <c r="I1040" s="1015"/>
      <c r="J1040" s="1015"/>
      <c r="K1040" s="1012" t="s">
        <v>283</v>
      </c>
      <c r="L1040" s="1015">
        <v>7000000</v>
      </c>
      <c r="M1040" s="1015"/>
      <c r="N1040" s="1016">
        <v>280</v>
      </c>
      <c r="O1040" s="1015">
        <v>25000</v>
      </c>
      <c r="P1040" s="1015"/>
      <c r="Q1040" s="1015"/>
      <c r="R1040" s="1015">
        <v>350000</v>
      </c>
      <c r="S1040" s="1016">
        <v>35</v>
      </c>
    </row>
    <row r="1041" spans="1:19">
      <c r="A1041" s="1012" t="s">
        <v>1892</v>
      </c>
      <c r="B1041" s="1012" t="s">
        <v>1893</v>
      </c>
      <c r="C1041" s="1012" t="s">
        <v>3029</v>
      </c>
      <c r="D1041" s="1012" t="s">
        <v>1894</v>
      </c>
      <c r="E1041" s="1012" t="s">
        <v>246</v>
      </c>
      <c r="F1041" s="1013">
        <v>39813</v>
      </c>
      <c r="G1041" s="1012" t="s">
        <v>284</v>
      </c>
      <c r="H1041" s="1015">
        <v>80347000</v>
      </c>
      <c r="I1041" s="1015">
        <v>0</v>
      </c>
      <c r="J1041" s="1015">
        <v>7461608.79</v>
      </c>
      <c r="K1041" s="1012" t="s">
        <v>897</v>
      </c>
      <c r="L1041" s="1015"/>
      <c r="M1041" s="1015"/>
      <c r="N1041" s="1016"/>
      <c r="O1041" s="1015"/>
      <c r="P1041" s="1015"/>
      <c r="Q1041" s="1015"/>
      <c r="R1041" s="1015"/>
      <c r="S1041" s="1016"/>
    </row>
    <row r="1042" spans="1:19">
      <c r="A1042" s="1012" t="s">
        <v>1892</v>
      </c>
      <c r="B1042" s="1012" t="s">
        <v>283</v>
      </c>
      <c r="C1042" s="1012" t="s">
        <v>3029</v>
      </c>
      <c r="D1042" s="1012" t="s">
        <v>1894</v>
      </c>
      <c r="E1042" s="1012" t="s">
        <v>246</v>
      </c>
      <c r="F1042" s="1013">
        <v>41743</v>
      </c>
      <c r="G1042" s="1012" t="s">
        <v>283</v>
      </c>
      <c r="H1042" s="1015"/>
      <c r="I1042" s="1015"/>
      <c r="J1042" s="1015"/>
      <c r="K1042" s="1012" t="s">
        <v>283</v>
      </c>
      <c r="L1042" s="1015">
        <v>3279764.54</v>
      </c>
      <c r="M1042" s="1015"/>
      <c r="N1042" s="1016">
        <v>2089022</v>
      </c>
      <c r="O1042" s="1015">
        <v>1.57</v>
      </c>
      <c r="P1042" s="1015">
        <v>-77067235.459999993</v>
      </c>
      <c r="Q1042" s="1015"/>
      <c r="R1042" s="1015"/>
      <c r="S1042" s="1016"/>
    </row>
    <row r="1043" spans="1:19">
      <c r="A1043" s="1012" t="s">
        <v>1892</v>
      </c>
      <c r="B1043" s="1012" t="s">
        <v>283</v>
      </c>
      <c r="C1043" s="1012" t="s">
        <v>3029</v>
      </c>
      <c r="D1043" s="1012" t="s">
        <v>1894</v>
      </c>
      <c r="E1043" s="1012" t="s">
        <v>246</v>
      </c>
      <c r="F1043" s="1013">
        <v>42991</v>
      </c>
      <c r="G1043" s="1012" t="s">
        <v>283</v>
      </c>
      <c r="H1043" s="1015"/>
      <c r="I1043" s="1015"/>
      <c r="J1043" s="1015"/>
      <c r="K1043" s="1012" t="s">
        <v>283</v>
      </c>
      <c r="L1043" s="1015"/>
      <c r="M1043" s="1015"/>
      <c r="N1043" s="1016"/>
      <c r="O1043" s="1015"/>
      <c r="P1043" s="1015"/>
      <c r="Q1043" s="1015"/>
      <c r="R1043" s="1015">
        <v>1671000</v>
      </c>
      <c r="S1043" s="1016">
        <v>75763.31</v>
      </c>
    </row>
    <row r="1044" spans="1:19">
      <c r="A1044" s="1012" t="s">
        <v>1895</v>
      </c>
      <c r="B1044" s="1012" t="s">
        <v>3030</v>
      </c>
      <c r="C1044" s="1012" t="s">
        <v>1896</v>
      </c>
      <c r="D1044" s="1012" t="s">
        <v>1060</v>
      </c>
      <c r="E1044" s="1012" t="s">
        <v>965</v>
      </c>
      <c r="F1044" s="1013">
        <v>40011</v>
      </c>
      <c r="G1044" s="1012" t="s">
        <v>7</v>
      </c>
      <c r="H1044" s="1015">
        <v>6800000</v>
      </c>
      <c r="I1044" s="1015">
        <v>0</v>
      </c>
      <c r="J1044" s="1015">
        <f>3555361.24+1071756</f>
        <v>4627117.24</v>
      </c>
      <c r="K1044" s="1012" t="s">
        <v>897</v>
      </c>
      <c r="L1044" s="1015"/>
      <c r="M1044" s="1015"/>
      <c r="N1044" s="1016"/>
      <c r="O1044" s="1015"/>
      <c r="P1044" s="1015"/>
      <c r="Q1044" s="1015"/>
      <c r="R1044" s="1015"/>
      <c r="S1044" s="1016"/>
    </row>
    <row r="1045" spans="1:19">
      <c r="A1045" s="1012" t="s">
        <v>1895</v>
      </c>
      <c r="B1045" s="1012" t="s">
        <v>283</v>
      </c>
      <c r="C1045" s="1012" t="s">
        <v>1896</v>
      </c>
      <c r="D1045" s="1012" t="s">
        <v>1060</v>
      </c>
      <c r="E1045" s="1012" t="s">
        <v>965</v>
      </c>
      <c r="F1045" s="1013">
        <v>43481</v>
      </c>
      <c r="G1045" s="1012" t="s">
        <v>283</v>
      </c>
      <c r="H1045" s="1015"/>
      <c r="I1045" s="1015"/>
      <c r="J1045" s="1015"/>
      <c r="K1045" s="1012" t="s">
        <v>283</v>
      </c>
      <c r="L1045" s="1015">
        <v>999999.77</v>
      </c>
      <c r="M1045" s="1015"/>
      <c r="N1045" s="1016">
        <v>1204819</v>
      </c>
      <c r="O1045" s="1015">
        <v>0.83</v>
      </c>
      <c r="P1045" s="1015">
        <v>-491807.1152</v>
      </c>
      <c r="Q1045" s="1015"/>
      <c r="R1045" s="1015"/>
      <c r="S1045" s="1016"/>
    </row>
    <row r="1046" spans="1:19">
      <c r="A1046" s="1012" t="s">
        <v>1895</v>
      </c>
      <c r="B1046" s="1012"/>
      <c r="C1046" s="1012" t="s">
        <v>1896</v>
      </c>
      <c r="D1046" s="1012" t="s">
        <v>1060</v>
      </c>
      <c r="E1046" s="1012" t="s">
        <v>965</v>
      </c>
      <c r="F1046" s="1013">
        <v>44243</v>
      </c>
      <c r="G1046" s="1012"/>
      <c r="H1046" s="1015"/>
      <c r="I1046" s="1015"/>
      <c r="J1046" s="1015"/>
      <c r="K1046" s="1012"/>
      <c r="L1046" s="1015">
        <v>1071756</v>
      </c>
      <c r="M1046" s="1015"/>
      <c r="N1046" s="1016">
        <v>4287024</v>
      </c>
      <c r="O1046" s="1015">
        <v>0.25</v>
      </c>
      <c r="P1046" s="1015">
        <v>-4236437.1100000003</v>
      </c>
      <c r="Q1046" s="1015"/>
      <c r="R1046" s="1015"/>
      <c r="S1046" s="1016"/>
    </row>
    <row r="1047" spans="1:19">
      <c r="A1047" s="1012" t="s">
        <v>1897</v>
      </c>
      <c r="B1047" s="1012" t="s">
        <v>890</v>
      </c>
      <c r="C1047" s="1012" t="s">
        <v>1898</v>
      </c>
      <c r="D1047" s="1012" t="s">
        <v>1899</v>
      </c>
      <c r="E1047" s="1012" t="s">
        <v>946</v>
      </c>
      <c r="F1047" s="1013">
        <v>39885</v>
      </c>
      <c r="G1047" s="1012" t="s">
        <v>285</v>
      </c>
      <c r="H1047" s="1015">
        <v>425000</v>
      </c>
      <c r="I1047" s="1015">
        <v>0</v>
      </c>
      <c r="J1047" s="1015">
        <v>487524.22</v>
      </c>
      <c r="K1047" s="1012" t="s">
        <v>1194</v>
      </c>
      <c r="L1047" s="1015"/>
      <c r="M1047" s="1015"/>
      <c r="N1047" s="1016"/>
      <c r="O1047" s="1015"/>
      <c r="P1047" s="1015"/>
      <c r="Q1047" s="1015"/>
      <c r="R1047" s="1015"/>
      <c r="S1047" s="1016"/>
    </row>
    <row r="1048" spans="1:19">
      <c r="A1048" s="1012" t="s">
        <v>1897</v>
      </c>
      <c r="B1048" s="1012" t="s">
        <v>283</v>
      </c>
      <c r="C1048" s="1012" t="s">
        <v>1898</v>
      </c>
      <c r="D1048" s="1012" t="s">
        <v>1899</v>
      </c>
      <c r="E1048" s="1012" t="s">
        <v>946</v>
      </c>
      <c r="F1048" s="1013">
        <v>40541</v>
      </c>
      <c r="G1048" s="1012" t="s">
        <v>283</v>
      </c>
      <c r="H1048" s="1015"/>
      <c r="I1048" s="1015"/>
      <c r="J1048" s="1015"/>
      <c r="K1048" s="1012" t="s">
        <v>283</v>
      </c>
      <c r="L1048" s="1015">
        <v>425000</v>
      </c>
      <c r="M1048" s="1015"/>
      <c r="N1048" s="1016">
        <v>425</v>
      </c>
      <c r="O1048" s="1015">
        <v>1000</v>
      </c>
      <c r="P1048" s="1015"/>
      <c r="Q1048" s="1015"/>
      <c r="R1048" s="1015">
        <v>21000</v>
      </c>
      <c r="S1048" s="1016">
        <v>21</v>
      </c>
    </row>
    <row r="1049" spans="1:19">
      <c r="A1049" s="1012" t="s">
        <v>1900</v>
      </c>
      <c r="B1049" s="1012" t="s">
        <v>858</v>
      </c>
      <c r="C1049" s="1012" t="s">
        <v>1901</v>
      </c>
      <c r="D1049" s="1012" t="s">
        <v>1902</v>
      </c>
      <c r="E1049" s="1012" t="s">
        <v>996</v>
      </c>
      <c r="F1049" s="1013">
        <v>39801</v>
      </c>
      <c r="G1049" s="1012" t="s">
        <v>284</v>
      </c>
      <c r="H1049" s="1015">
        <v>30255000</v>
      </c>
      <c r="I1049" s="1015">
        <v>0</v>
      </c>
      <c r="J1049" s="1015">
        <v>36849504.670000002</v>
      </c>
      <c r="K1049" s="1012" t="s">
        <v>1194</v>
      </c>
      <c r="L1049" s="1015"/>
      <c r="M1049" s="1015"/>
      <c r="N1049" s="1016"/>
      <c r="O1049" s="1015"/>
      <c r="P1049" s="1015"/>
      <c r="Q1049" s="1015"/>
      <c r="R1049" s="1015"/>
      <c r="S1049" s="1016"/>
    </row>
    <row r="1050" spans="1:19">
      <c r="A1050" s="1012" t="s">
        <v>1900</v>
      </c>
      <c r="B1050" s="1012" t="s">
        <v>283</v>
      </c>
      <c r="C1050" s="1012" t="s">
        <v>1901</v>
      </c>
      <c r="D1050" s="1012" t="s">
        <v>1902</v>
      </c>
      <c r="E1050" s="1012" t="s">
        <v>996</v>
      </c>
      <c r="F1050" s="1013">
        <v>41038</v>
      </c>
      <c r="G1050" s="1012" t="s">
        <v>283</v>
      </c>
      <c r="H1050" s="1015"/>
      <c r="I1050" s="1015"/>
      <c r="J1050" s="1015"/>
      <c r="K1050" s="1012" t="s">
        <v>283</v>
      </c>
      <c r="L1050" s="1015">
        <v>12000000</v>
      </c>
      <c r="M1050" s="1015"/>
      <c r="N1050" s="1016">
        <v>12000</v>
      </c>
      <c r="O1050" s="1015">
        <v>1000</v>
      </c>
      <c r="P1050" s="1015"/>
      <c r="Q1050" s="1015"/>
      <c r="R1050" s="1015"/>
      <c r="S1050" s="1016"/>
    </row>
    <row r="1051" spans="1:19">
      <c r="A1051" s="1012" t="s">
        <v>1900</v>
      </c>
      <c r="B1051" s="1012" t="s">
        <v>283</v>
      </c>
      <c r="C1051" s="1012" t="s">
        <v>1901</v>
      </c>
      <c r="D1051" s="1012" t="s">
        <v>1902</v>
      </c>
      <c r="E1051" s="1012" t="s">
        <v>996</v>
      </c>
      <c r="F1051" s="1013">
        <v>41409</v>
      </c>
      <c r="G1051" s="1012" t="s">
        <v>283</v>
      </c>
      <c r="H1051" s="1015"/>
      <c r="I1051" s="1015"/>
      <c r="J1051" s="1015"/>
      <c r="K1051" s="1012" t="s">
        <v>283</v>
      </c>
      <c r="L1051" s="1015">
        <v>18255000</v>
      </c>
      <c r="M1051" s="1015"/>
      <c r="N1051" s="1016">
        <v>18255</v>
      </c>
      <c r="O1051" s="1015">
        <v>1000</v>
      </c>
      <c r="P1051" s="1015"/>
      <c r="Q1051" s="1015"/>
      <c r="R1051" s="1015"/>
      <c r="S1051" s="1016"/>
    </row>
    <row r="1052" spans="1:19">
      <c r="A1052" s="1012" t="s">
        <v>1900</v>
      </c>
      <c r="B1052" s="1012" t="s">
        <v>283</v>
      </c>
      <c r="C1052" s="1012" t="s">
        <v>1901</v>
      </c>
      <c r="D1052" s="1012" t="s">
        <v>1902</v>
      </c>
      <c r="E1052" s="1012" t="s">
        <v>996</v>
      </c>
      <c r="F1052" s="1013">
        <v>41437</v>
      </c>
      <c r="G1052" s="1012" t="s">
        <v>283</v>
      </c>
      <c r="H1052" s="1015"/>
      <c r="I1052" s="1015"/>
      <c r="J1052" s="1015"/>
      <c r="K1052" s="1012" t="s">
        <v>283</v>
      </c>
      <c r="L1052" s="1015"/>
      <c r="M1052" s="1015"/>
      <c r="N1052" s="1016"/>
      <c r="O1052" s="1015"/>
      <c r="P1052" s="1015"/>
      <c r="Q1052" s="1015"/>
      <c r="R1052" s="1015">
        <v>540000</v>
      </c>
      <c r="S1052" s="1016">
        <v>287133.59999999998</v>
      </c>
    </row>
    <row r="1053" spans="1:19">
      <c r="A1053" s="1012" t="s">
        <v>1903</v>
      </c>
      <c r="B1053" s="1012" t="s">
        <v>2965</v>
      </c>
      <c r="C1053" s="1012" t="s">
        <v>1904</v>
      </c>
      <c r="D1053" s="1012" t="s">
        <v>1905</v>
      </c>
      <c r="E1053" s="1012" t="s">
        <v>11</v>
      </c>
      <c r="F1053" s="1013">
        <v>39878</v>
      </c>
      <c r="G1053" s="1012" t="s">
        <v>284</v>
      </c>
      <c r="H1053" s="1015">
        <v>12895000</v>
      </c>
      <c r="I1053" s="1015">
        <v>0</v>
      </c>
      <c r="J1053" s="1015">
        <v>1219652</v>
      </c>
      <c r="K1053" s="1012" t="s">
        <v>897</v>
      </c>
      <c r="L1053" s="1015"/>
      <c r="M1053" s="1015"/>
      <c r="N1053" s="1016"/>
      <c r="O1053" s="1015"/>
      <c r="P1053" s="1015"/>
      <c r="Q1053" s="1015"/>
      <c r="R1053" s="1015"/>
      <c r="S1053" s="1016"/>
    </row>
    <row r="1054" spans="1:19">
      <c r="A1054" s="1012" t="s">
        <v>1903</v>
      </c>
      <c r="B1054" s="1012" t="s">
        <v>283</v>
      </c>
      <c r="C1054" s="1012" t="s">
        <v>1904</v>
      </c>
      <c r="D1054" s="1012" t="s">
        <v>1905</v>
      </c>
      <c r="E1054" s="1012" t="s">
        <v>11</v>
      </c>
      <c r="F1054" s="1013">
        <v>42471</v>
      </c>
      <c r="G1054" s="1012" t="s">
        <v>283</v>
      </c>
      <c r="H1054" s="1015"/>
      <c r="I1054" s="1015"/>
      <c r="J1054" s="1015"/>
      <c r="K1054" s="1012" t="s">
        <v>283</v>
      </c>
      <c r="L1054" s="1015">
        <v>128950</v>
      </c>
      <c r="M1054" s="1015"/>
      <c r="N1054" s="1016">
        <v>12895</v>
      </c>
      <c r="O1054" s="1015">
        <v>10</v>
      </c>
      <c r="P1054" s="1015">
        <v>-12766050</v>
      </c>
      <c r="Q1054" s="1015"/>
      <c r="R1054" s="1015"/>
      <c r="S1054" s="1016"/>
    </row>
    <row r="1055" spans="1:19">
      <c r="A1055" s="1012" t="s">
        <v>1906</v>
      </c>
      <c r="B1055" s="1012" t="s">
        <v>970</v>
      </c>
      <c r="C1055" s="1012" t="s">
        <v>1907</v>
      </c>
      <c r="D1055" s="1012" t="s">
        <v>1908</v>
      </c>
      <c r="E1055" s="1012" t="s">
        <v>153</v>
      </c>
      <c r="F1055" s="1013">
        <v>40067</v>
      </c>
      <c r="G1055" s="1012" t="s">
        <v>285</v>
      </c>
      <c r="H1055" s="1015">
        <v>7000000</v>
      </c>
      <c r="I1055" s="1015">
        <v>0</v>
      </c>
      <c r="J1055" s="1015">
        <v>8321471.0800000001</v>
      </c>
      <c r="K1055" s="1012" t="s">
        <v>1194</v>
      </c>
      <c r="L1055" s="1015"/>
      <c r="M1055" s="1015"/>
      <c r="N1055" s="1016"/>
      <c r="O1055" s="1015"/>
      <c r="P1055" s="1015"/>
      <c r="Q1055" s="1015"/>
      <c r="R1055" s="1015"/>
      <c r="S1055" s="1016"/>
    </row>
    <row r="1056" spans="1:19">
      <c r="A1056" s="1012" t="s">
        <v>1906</v>
      </c>
      <c r="B1056" s="1012" t="s">
        <v>283</v>
      </c>
      <c r="C1056" s="1012" t="s">
        <v>1907</v>
      </c>
      <c r="D1056" s="1012" t="s">
        <v>1908</v>
      </c>
      <c r="E1056" s="1012" t="s">
        <v>153</v>
      </c>
      <c r="F1056" s="1013">
        <v>41107</v>
      </c>
      <c r="G1056" s="1012" t="s">
        <v>283</v>
      </c>
      <c r="H1056" s="1015"/>
      <c r="I1056" s="1015"/>
      <c r="J1056" s="1015"/>
      <c r="K1056" s="1012" t="s">
        <v>283</v>
      </c>
      <c r="L1056" s="1015">
        <v>7000000</v>
      </c>
      <c r="M1056" s="1015"/>
      <c r="N1056" s="1016">
        <v>7000</v>
      </c>
      <c r="O1056" s="1015">
        <v>1000</v>
      </c>
      <c r="P1056" s="1015"/>
      <c r="Q1056" s="1015"/>
      <c r="R1056" s="1015">
        <v>248000</v>
      </c>
      <c r="S1056" s="1016">
        <v>248</v>
      </c>
    </row>
    <row r="1057" spans="1:19">
      <c r="A1057" s="1012" t="s">
        <v>1909</v>
      </c>
      <c r="B1057" s="1012" t="s">
        <v>951</v>
      </c>
      <c r="C1057" s="1012" t="s">
        <v>1910</v>
      </c>
      <c r="D1057" s="1012" t="s">
        <v>1911</v>
      </c>
      <c r="E1057" s="1012" t="s">
        <v>1863</v>
      </c>
      <c r="F1057" s="1013">
        <v>39801</v>
      </c>
      <c r="G1057" s="1012" t="s">
        <v>284</v>
      </c>
      <c r="H1057" s="1015">
        <v>81698000</v>
      </c>
      <c r="I1057" s="1015">
        <v>0</v>
      </c>
      <c r="J1057" s="1015">
        <v>94686087.219999999</v>
      </c>
      <c r="K1057" s="1012" t="s">
        <v>1194</v>
      </c>
      <c r="L1057" s="1015"/>
      <c r="M1057" s="1015"/>
      <c r="N1057" s="1016"/>
      <c r="O1057" s="1015"/>
      <c r="P1057" s="1015"/>
      <c r="Q1057" s="1015"/>
      <c r="R1057" s="1015"/>
      <c r="S1057" s="1016"/>
    </row>
    <row r="1058" spans="1:19">
      <c r="A1058" s="1012" t="s">
        <v>1909</v>
      </c>
      <c r="B1058" s="1012" t="s">
        <v>283</v>
      </c>
      <c r="C1058" s="1012" t="s">
        <v>1910</v>
      </c>
      <c r="D1058" s="1012" t="s">
        <v>1911</v>
      </c>
      <c r="E1058" s="1012" t="s">
        <v>1863</v>
      </c>
      <c r="F1058" s="1013">
        <v>40801</v>
      </c>
      <c r="G1058" s="1012" t="s">
        <v>283</v>
      </c>
      <c r="H1058" s="1015"/>
      <c r="I1058" s="1015"/>
      <c r="J1058" s="1015"/>
      <c r="K1058" s="1012" t="s">
        <v>283</v>
      </c>
      <c r="L1058" s="1015">
        <v>81698000</v>
      </c>
      <c r="M1058" s="1015"/>
      <c r="N1058" s="1016">
        <v>81698</v>
      </c>
      <c r="O1058" s="1015">
        <v>1000</v>
      </c>
      <c r="P1058" s="1015"/>
      <c r="Q1058" s="1015"/>
      <c r="R1058" s="1015"/>
      <c r="S1058" s="1016"/>
    </row>
    <row r="1059" spans="1:19">
      <c r="A1059" s="1012" t="s">
        <v>1909</v>
      </c>
      <c r="B1059" s="1012" t="s">
        <v>283</v>
      </c>
      <c r="C1059" s="1012" t="s">
        <v>1910</v>
      </c>
      <c r="D1059" s="1012" t="s">
        <v>1911</v>
      </c>
      <c r="E1059" s="1012" t="s">
        <v>1863</v>
      </c>
      <c r="F1059" s="1013">
        <v>40814</v>
      </c>
      <c r="G1059" s="1012" t="s">
        <v>283</v>
      </c>
      <c r="H1059" s="1015"/>
      <c r="I1059" s="1015"/>
      <c r="J1059" s="1015"/>
      <c r="K1059" s="1012" t="s">
        <v>283</v>
      </c>
      <c r="L1059" s="1015"/>
      <c r="M1059" s="1015"/>
      <c r="N1059" s="1016"/>
      <c r="O1059" s="1015"/>
      <c r="P1059" s="1015"/>
      <c r="Q1059" s="1015"/>
      <c r="R1059" s="1015">
        <v>1800000</v>
      </c>
      <c r="S1059" s="1016">
        <v>609687</v>
      </c>
    </row>
    <row r="1060" spans="1:19">
      <c r="A1060" s="1012" t="s">
        <v>1912</v>
      </c>
      <c r="B1060" s="1012" t="s">
        <v>1913</v>
      </c>
      <c r="C1060" s="1012" t="s">
        <v>1914</v>
      </c>
      <c r="D1060" s="1012" t="s">
        <v>1894</v>
      </c>
      <c r="E1060" s="1012" t="s">
        <v>246</v>
      </c>
      <c r="F1060" s="1013">
        <v>40081</v>
      </c>
      <c r="G1060" s="1012" t="s">
        <v>285</v>
      </c>
      <c r="H1060" s="1015">
        <v>10103000</v>
      </c>
      <c r="I1060" s="1015">
        <v>0</v>
      </c>
      <c r="J1060" s="1015">
        <v>11353284.460000001</v>
      </c>
      <c r="K1060" s="1012" t="s">
        <v>1194</v>
      </c>
      <c r="L1060" s="1015"/>
      <c r="M1060" s="1015"/>
      <c r="N1060" s="1016"/>
      <c r="O1060" s="1015"/>
      <c r="P1060" s="1015"/>
      <c r="Q1060" s="1015"/>
      <c r="R1060" s="1015"/>
      <c r="S1060" s="1016"/>
    </row>
    <row r="1061" spans="1:19">
      <c r="A1061" s="1012" t="s">
        <v>1912</v>
      </c>
      <c r="B1061" s="1012" t="s">
        <v>283</v>
      </c>
      <c r="C1061" s="1012" t="s">
        <v>1914</v>
      </c>
      <c r="D1061" s="1012" t="s">
        <v>1894</v>
      </c>
      <c r="E1061" s="1012" t="s">
        <v>246</v>
      </c>
      <c r="F1061" s="1013">
        <v>40618</v>
      </c>
      <c r="G1061" s="1012" t="s">
        <v>283</v>
      </c>
      <c r="H1061" s="1015"/>
      <c r="I1061" s="1015"/>
      <c r="J1061" s="1015"/>
      <c r="K1061" s="1012" t="s">
        <v>283</v>
      </c>
      <c r="L1061" s="1015">
        <v>2606000</v>
      </c>
      <c r="M1061" s="1015"/>
      <c r="N1061" s="1016">
        <v>2606</v>
      </c>
      <c r="O1061" s="1015">
        <v>1000</v>
      </c>
      <c r="P1061" s="1015"/>
      <c r="Q1061" s="1015"/>
      <c r="R1061" s="1015"/>
      <c r="S1061" s="1016"/>
    </row>
    <row r="1062" spans="1:19">
      <c r="A1062" s="1012" t="s">
        <v>1912</v>
      </c>
      <c r="B1062" s="1012" t="s">
        <v>283</v>
      </c>
      <c r="C1062" s="1012" t="s">
        <v>1914</v>
      </c>
      <c r="D1062" s="1012" t="s">
        <v>1894</v>
      </c>
      <c r="E1062" s="1012" t="s">
        <v>246</v>
      </c>
      <c r="F1062" s="1013">
        <v>40766</v>
      </c>
      <c r="G1062" s="1012" t="s">
        <v>283</v>
      </c>
      <c r="H1062" s="1015"/>
      <c r="I1062" s="1015"/>
      <c r="J1062" s="1015"/>
      <c r="K1062" s="1012" t="s">
        <v>283</v>
      </c>
      <c r="L1062" s="1015">
        <v>7497000</v>
      </c>
      <c r="M1062" s="1015"/>
      <c r="N1062" s="1016">
        <v>7497</v>
      </c>
      <c r="O1062" s="1015">
        <v>1000</v>
      </c>
      <c r="P1062" s="1015"/>
      <c r="Q1062" s="1015"/>
      <c r="R1062" s="1015">
        <v>303000</v>
      </c>
      <c r="S1062" s="1016">
        <v>303</v>
      </c>
    </row>
    <row r="1063" spans="1:19">
      <c r="A1063" s="1012" t="s">
        <v>1915</v>
      </c>
      <c r="B1063" s="1012" t="s">
        <v>858</v>
      </c>
      <c r="C1063" s="1012" t="s">
        <v>1916</v>
      </c>
      <c r="D1063" s="1012" t="s">
        <v>1123</v>
      </c>
      <c r="E1063" s="1012" t="s">
        <v>6</v>
      </c>
      <c r="F1063" s="1013">
        <v>39773</v>
      </c>
      <c r="G1063" s="1012" t="s">
        <v>284</v>
      </c>
      <c r="H1063" s="1015">
        <v>40000000</v>
      </c>
      <c r="I1063" s="1015">
        <v>0</v>
      </c>
      <c r="J1063" s="1015">
        <v>46901266.799999997</v>
      </c>
      <c r="K1063" s="1012" t="s">
        <v>1194</v>
      </c>
      <c r="L1063" s="1015"/>
      <c r="M1063" s="1015"/>
      <c r="N1063" s="1016"/>
      <c r="O1063" s="1015"/>
      <c r="P1063" s="1015"/>
      <c r="Q1063" s="1015"/>
      <c r="R1063" s="1015"/>
      <c r="S1063" s="1016"/>
    </row>
    <row r="1064" spans="1:19">
      <c r="A1064" s="1012" t="s">
        <v>1915</v>
      </c>
      <c r="B1064" s="1012" t="s">
        <v>283</v>
      </c>
      <c r="C1064" s="1012" t="s">
        <v>1916</v>
      </c>
      <c r="D1064" s="1012" t="s">
        <v>1123</v>
      </c>
      <c r="E1064" s="1012" t="s">
        <v>6</v>
      </c>
      <c r="F1064" s="1013">
        <v>40975</v>
      </c>
      <c r="G1064" s="1012" t="s">
        <v>283</v>
      </c>
      <c r="H1064" s="1015"/>
      <c r="I1064" s="1015"/>
      <c r="J1064" s="1015"/>
      <c r="K1064" s="1012" t="s">
        <v>283</v>
      </c>
      <c r="L1064" s="1015">
        <v>40000000</v>
      </c>
      <c r="M1064" s="1015"/>
      <c r="N1064" s="1016">
        <v>40000</v>
      </c>
      <c r="O1064" s="1015">
        <v>1000</v>
      </c>
      <c r="P1064" s="1015"/>
      <c r="Q1064" s="1015"/>
      <c r="R1064" s="1015"/>
      <c r="S1064" s="1016"/>
    </row>
    <row r="1065" spans="1:19">
      <c r="A1065" s="1012" t="s">
        <v>1915</v>
      </c>
      <c r="B1065" s="1012" t="s">
        <v>283</v>
      </c>
      <c r="C1065" s="1012" t="s">
        <v>1916</v>
      </c>
      <c r="D1065" s="1012" t="s">
        <v>1123</v>
      </c>
      <c r="E1065" s="1012" t="s">
        <v>6</v>
      </c>
      <c r="F1065" s="1013">
        <v>41435</v>
      </c>
      <c r="G1065" s="1012" t="s">
        <v>283</v>
      </c>
      <c r="H1065" s="1015"/>
      <c r="I1065" s="1015"/>
      <c r="J1065" s="1015"/>
      <c r="K1065" s="1012" t="s">
        <v>283</v>
      </c>
      <c r="L1065" s="1015"/>
      <c r="M1065" s="1015"/>
      <c r="N1065" s="1016"/>
      <c r="O1065" s="1015"/>
      <c r="P1065" s="1015"/>
      <c r="Q1065" s="1015"/>
      <c r="R1065" s="1015">
        <v>140000</v>
      </c>
      <c r="S1065" s="1016">
        <v>462963</v>
      </c>
    </row>
    <row r="1066" spans="1:19">
      <c r="A1066" s="1012" t="s">
        <v>1917</v>
      </c>
      <c r="B1066" s="1012" t="s">
        <v>1352</v>
      </c>
      <c r="C1066" s="1012" t="s">
        <v>1918</v>
      </c>
      <c r="D1066" s="1012" t="s">
        <v>1919</v>
      </c>
      <c r="E1066" s="1012" t="s">
        <v>188</v>
      </c>
      <c r="F1066" s="1013">
        <v>39773</v>
      </c>
      <c r="G1066" s="1012" t="s">
        <v>284</v>
      </c>
      <c r="H1066" s="1015">
        <v>24000000</v>
      </c>
      <c r="I1066" s="1015">
        <v>0</v>
      </c>
      <c r="J1066" s="1015">
        <v>26953333.329999998</v>
      </c>
      <c r="K1066" s="1012" t="s">
        <v>1194</v>
      </c>
      <c r="L1066" s="1015"/>
      <c r="M1066" s="1015"/>
      <c r="N1066" s="1016"/>
      <c r="O1066" s="1015"/>
      <c r="P1066" s="1015"/>
      <c r="Q1066" s="1015"/>
      <c r="R1066" s="1015"/>
      <c r="S1066" s="1016"/>
    </row>
    <row r="1067" spans="1:19">
      <c r="A1067" s="1012" t="s">
        <v>1917</v>
      </c>
      <c r="B1067" s="1012" t="s">
        <v>283</v>
      </c>
      <c r="C1067" s="1012" t="s">
        <v>1918</v>
      </c>
      <c r="D1067" s="1012" t="s">
        <v>1919</v>
      </c>
      <c r="E1067" s="1012" t="s">
        <v>188</v>
      </c>
      <c r="F1067" s="1013">
        <v>40534</v>
      </c>
      <c r="G1067" s="1012" t="s">
        <v>283</v>
      </c>
      <c r="H1067" s="1015"/>
      <c r="I1067" s="1015"/>
      <c r="J1067" s="1015"/>
      <c r="K1067" s="1012" t="s">
        <v>283</v>
      </c>
      <c r="L1067" s="1015">
        <v>24000000</v>
      </c>
      <c r="M1067" s="1015"/>
      <c r="N1067" s="1016">
        <v>24000</v>
      </c>
      <c r="O1067" s="1015">
        <v>1000</v>
      </c>
      <c r="P1067" s="1015"/>
      <c r="Q1067" s="1015"/>
      <c r="R1067" s="1015"/>
      <c r="S1067" s="1016"/>
    </row>
    <row r="1068" spans="1:19">
      <c r="A1068" s="1012" t="s">
        <v>1917</v>
      </c>
      <c r="B1068" s="1012" t="s">
        <v>283</v>
      </c>
      <c r="C1068" s="1012" t="s">
        <v>1918</v>
      </c>
      <c r="D1068" s="1012" t="s">
        <v>1919</v>
      </c>
      <c r="E1068" s="1012" t="s">
        <v>188</v>
      </c>
      <c r="F1068" s="1013">
        <v>40772</v>
      </c>
      <c r="G1068" s="1012" t="s">
        <v>283</v>
      </c>
      <c r="H1068" s="1015"/>
      <c r="I1068" s="1015"/>
      <c r="J1068" s="1015"/>
      <c r="K1068" s="1012" t="s">
        <v>283</v>
      </c>
      <c r="L1068" s="1015"/>
      <c r="M1068" s="1015"/>
      <c r="N1068" s="1016"/>
      <c r="O1068" s="1015"/>
      <c r="P1068" s="1015"/>
      <c r="Q1068" s="1015"/>
      <c r="R1068" s="1015">
        <v>450000</v>
      </c>
      <c r="S1068" s="1016">
        <v>138037</v>
      </c>
    </row>
    <row r="1069" spans="1:19">
      <c r="A1069" s="1012" t="s">
        <v>1920</v>
      </c>
      <c r="B1069" s="1012" t="s">
        <v>858</v>
      </c>
      <c r="C1069" s="1012" t="s">
        <v>1921</v>
      </c>
      <c r="D1069" s="1012" t="s">
        <v>1922</v>
      </c>
      <c r="E1069" s="1012" t="s">
        <v>6</v>
      </c>
      <c r="F1069" s="1013">
        <v>39892</v>
      </c>
      <c r="G1069" s="1012" t="s">
        <v>284</v>
      </c>
      <c r="H1069" s="1015">
        <v>21000000</v>
      </c>
      <c r="I1069" s="1015">
        <v>0</v>
      </c>
      <c r="J1069" s="1015">
        <v>27241335.260000002</v>
      </c>
      <c r="K1069" s="1012" t="s">
        <v>1194</v>
      </c>
      <c r="L1069" s="1015"/>
      <c r="M1069" s="1015"/>
      <c r="N1069" s="1016"/>
      <c r="O1069" s="1015"/>
      <c r="P1069" s="1015"/>
      <c r="Q1069" s="1015"/>
      <c r="R1069" s="1015"/>
      <c r="S1069" s="1016"/>
    </row>
    <row r="1070" spans="1:19">
      <c r="A1070" s="1012" t="s">
        <v>1920</v>
      </c>
      <c r="B1070" s="1012" t="s">
        <v>283</v>
      </c>
      <c r="C1070" s="1012" t="s">
        <v>1921</v>
      </c>
      <c r="D1070" s="1012" t="s">
        <v>1922</v>
      </c>
      <c r="E1070" s="1012" t="s">
        <v>6</v>
      </c>
      <c r="F1070" s="1013">
        <v>41472</v>
      </c>
      <c r="G1070" s="1012" t="s">
        <v>283</v>
      </c>
      <c r="H1070" s="1015"/>
      <c r="I1070" s="1015"/>
      <c r="J1070" s="1015"/>
      <c r="K1070" s="1012" t="s">
        <v>283</v>
      </c>
      <c r="L1070" s="1015">
        <v>21000000</v>
      </c>
      <c r="M1070" s="1015"/>
      <c r="N1070" s="1016">
        <v>21000</v>
      </c>
      <c r="O1070" s="1015">
        <v>1000</v>
      </c>
      <c r="P1070" s="1015"/>
      <c r="Q1070" s="1015"/>
      <c r="R1070" s="1015"/>
      <c r="S1070" s="1016"/>
    </row>
    <row r="1071" spans="1:19">
      <c r="A1071" s="1012" t="s">
        <v>1920</v>
      </c>
      <c r="B1071" s="1012" t="s">
        <v>283</v>
      </c>
      <c r="C1071" s="1012" t="s">
        <v>1921</v>
      </c>
      <c r="D1071" s="1012" t="s">
        <v>1922</v>
      </c>
      <c r="E1071" s="1012" t="s">
        <v>6</v>
      </c>
      <c r="F1071" s="1013">
        <v>41493</v>
      </c>
      <c r="G1071" s="1012" t="s">
        <v>283</v>
      </c>
      <c r="H1071" s="1015"/>
      <c r="I1071" s="1015"/>
      <c r="J1071" s="1015"/>
      <c r="K1071" s="1012" t="s">
        <v>283</v>
      </c>
      <c r="L1071" s="1015"/>
      <c r="M1071" s="1015"/>
      <c r="N1071" s="1016"/>
      <c r="O1071" s="1015"/>
      <c r="P1071" s="1015"/>
      <c r="Q1071" s="1015"/>
      <c r="R1071" s="1015">
        <v>1575000</v>
      </c>
      <c r="S1071" s="1016">
        <v>611650</v>
      </c>
    </row>
    <row r="1072" spans="1:19">
      <c r="A1072" s="1012" t="s">
        <v>1923</v>
      </c>
      <c r="B1072" s="1012" t="s">
        <v>858</v>
      </c>
      <c r="C1072" s="1012" t="s">
        <v>1924</v>
      </c>
      <c r="D1072" s="1012" t="s">
        <v>1925</v>
      </c>
      <c r="E1072" s="1012" t="s">
        <v>1926</v>
      </c>
      <c r="F1072" s="1013">
        <v>39773</v>
      </c>
      <c r="G1072" s="1012" t="s">
        <v>284</v>
      </c>
      <c r="H1072" s="1015">
        <v>25000000</v>
      </c>
      <c r="I1072" s="1015">
        <v>0</v>
      </c>
      <c r="J1072" s="1015">
        <v>26316666.670000002</v>
      </c>
      <c r="K1072" s="1012" t="s">
        <v>1194</v>
      </c>
      <c r="L1072" s="1015"/>
      <c r="M1072" s="1015"/>
      <c r="N1072" s="1016"/>
      <c r="O1072" s="1015"/>
      <c r="P1072" s="1015"/>
      <c r="Q1072" s="1015"/>
      <c r="R1072" s="1015"/>
      <c r="S1072" s="1016"/>
    </row>
    <row r="1073" spans="1:19">
      <c r="A1073" s="1012" t="s">
        <v>1923</v>
      </c>
      <c r="B1073" s="1012" t="s">
        <v>283</v>
      </c>
      <c r="C1073" s="1012" t="s">
        <v>1924</v>
      </c>
      <c r="D1073" s="1012" t="s">
        <v>1925</v>
      </c>
      <c r="E1073" s="1012" t="s">
        <v>1926</v>
      </c>
      <c r="F1073" s="1013">
        <v>39967</v>
      </c>
      <c r="G1073" s="1012" t="s">
        <v>283</v>
      </c>
      <c r="H1073" s="1015"/>
      <c r="I1073" s="1015"/>
      <c r="J1073" s="1015"/>
      <c r="K1073" s="1012" t="s">
        <v>283</v>
      </c>
      <c r="L1073" s="1015">
        <v>25000000</v>
      </c>
      <c r="M1073" s="1015"/>
      <c r="N1073" s="1016">
        <v>25000</v>
      </c>
      <c r="O1073" s="1015">
        <v>1000</v>
      </c>
      <c r="P1073" s="1015"/>
      <c r="Q1073" s="1015"/>
      <c r="R1073" s="1015"/>
      <c r="S1073" s="1016"/>
    </row>
    <row r="1074" spans="1:19">
      <c r="A1074" s="1012" t="s">
        <v>1923</v>
      </c>
      <c r="B1074" s="1012" t="s">
        <v>283</v>
      </c>
      <c r="C1074" s="1012" t="s">
        <v>1924</v>
      </c>
      <c r="D1074" s="1012" t="s">
        <v>1925</v>
      </c>
      <c r="E1074" s="1012" t="s">
        <v>1926</v>
      </c>
      <c r="F1074" s="1013">
        <v>39994</v>
      </c>
      <c r="G1074" s="1012" t="s">
        <v>283</v>
      </c>
      <c r="H1074" s="1015"/>
      <c r="I1074" s="1015"/>
      <c r="J1074" s="1015"/>
      <c r="K1074" s="1012" t="s">
        <v>283</v>
      </c>
      <c r="L1074" s="1015"/>
      <c r="M1074" s="1015"/>
      <c r="N1074" s="1016"/>
      <c r="O1074" s="1015"/>
      <c r="P1074" s="1015"/>
      <c r="Q1074" s="1015"/>
      <c r="R1074" s="1015">
        <v>650000</v>
      </c>
      <c r="S1074" s="1016">
        <v>302419</v>
      </c>
    </row>
    <row r="1075" spans="1:19">
      <c r="A1075" s="1012" t="s">
        <v>1927</v>
      </c>
      <c r="B1075" s="1012" t="s">
        <v>1928</v>
      </c>
      <c r="C1075" s="1012" t="s">
        <v>1929</v>
      </c>
      <c r="D1075" s="1012" t="s">
        <v>1766</v>
      </c>
      <c r="E1075" s="1012" t="s">
        <v>83</v>
      </c>
      <c r="F1075" s="1013">
        <v>39941</v>
      </c>
      <c r="G1075" s="1012" t="s">
        <v>285</v>
      </c>
      <c r="H1075" s="1015">
        <v>3091000</v>
      </c>
      <c r="I1075" s="1015">
        <v>0</v>
      </c>
      <c r="J1075" s="1015">
        <v>6211926.79</v>
      </c>
      <c r="K1075" s="1012" t="s">
        <v>1194</v>
      </c>
      <c r="L1075" s="1015"/>
      <c r="M1075" s="1015"/>
      <c r="N1075" s="1016"/>
      <c r="O1075" s="1015"/>
      <c r="P1075" s="1015"/>
      <c r="Q1075" s="1015"/>
      <c r="R1075" s="1015"/>
      <c r="S1075" s="1016"/>
    </row>
    <row r="1076" spans="1:19">
      <c r="A1076" s="1012" t="s">
        <v>1927</v>
      </c>
      <c r="B1076" s="1012" t="s">
        <v>283</v>
      </c>
      <c r="C1076" s="1012" t="s">
        <v>1929</v>
      </c>
      <c r="D1076" s="1012" t="s">
        <v>1766</v>
      </c>
      <c r="E1076" s="1012" t="s">
        <v>83</v>
      </c>
      <c r="F1076" s="1013">
        <v>40169</v>
      </c>
      <c r="G1076" s="1012" t="s">
        <v>283</v>
      </c>
      <c r="H1076" s="1015">
        <v>2359000</v>
      </c>
      <c r="I1076" s="1015"/>
      <c r="J1076" s="1015"/>
      <c r="K1076" s="1012" t="s">
        <v>283</v>
      </c>
      <c r="L1076" s="1015"/>
      <c r="M1076" s="1015"/>
      <c r="N1076" s="1016"/>
      <c r="O1076" s="1015"/>
      <c r="P1076" s="1015"/>
      <c r="Q1076" s="1015"/>
      <c r="R1076" s="1015"/>
      <c r="S1076" s="1016"/>
    </row>
    <row r="1077" spans="1:19">
      <c r="A1077" s="1012" t="s">
        <v>1927</v>
      </c>
      <c r="B1077" s="1012" t="s">
        <v>283</v>
      </c>
      <c r="C1077" s="1012" t="s">
        <v>1929</v>
      </c>
      <c r="D1077" s="1012" t="s">
        <v>1766</v>
      </c>
      <c r="E1077" s="1012" t="s">
        <v>83</v>
      </c>
      <c r="F1077" s="1013">
        <v>40808</v>
      </c>
      <c r="G1077" s="1012" t="s">
        <v>283</v>
      </c>
      <c r="H1077" s="1015"/>
      <c r="I1077" s="1015"/>
      <c r="J1077" s="1015"/>
      <c r="K1077" s="1012" t="s">
        <v>283</v>
      </c>
      <c r="L1077" s="1015">
        <v>5450000</v>
      </c>
      <c r="M1077" s="1015"/>
      <c r="N1077" s="1016">
        <v>5450</v>
      </c>
      <c r="O1077" s="1015">
        <v>1000</v>
      </c>
      <c r="P1077" s="1015"/>
      <c r="Q1077" s="1015"/>
      <c r="R1077" s="1015">
        <v>155000</v>
      </c>
      <c r="S1077" s="1016">
        <v>155</v>
      </c>
    </row>
    <row r="1078" spans="1:19">
      <c r="A1078" s="1012" t="s">
        <v>1930</v>
      </c>
      <c r="B1078" s="1012" t="s">
        <v>1931</v>
      </c>
      <c r="C1078" s="1012" t="s">
        <v>1932</v>
      </c>
      <c r="D1078" s="1012" t="s">
        <v>1933</v>
      </c>
      <c r="E1078" s="1012" t="s">
        <v>893</v>
      </c>
      <c r="F1078" s="1013">
        <v>39878</v>
      </c>
      <c r="G1078" s="1012" t="s">
        <v>285</v>
      </c>
      <c r="H1078" s="1015">
        <v>6700000</v>
      </c>
      <c r="I1078" s="1015">
        <v>0</v>
      </c>
      <c r="J1078" s="1015">
        <v>6165312</v>
      </c>
      <c r="K1078" s="1012" t="s">
        <v>897</v>
      </c>
      <c r="L1078" s="1015"/>
      <c r="M1078" s="1015"/>
      <c r="N1078" s="1016"/>
      <c r="O1078" s="1015"/>
      <c r="P1078" s="1015"/>
      <c r="Q1078" s="1015"/>
      <c r="R1078" s="1015"/>
      <c r="S1078" s="1016"/>
    </row>
    <row r="1079" spans="1:19">
      <c r="A1079" s="1012" t="s">
        <v>1930</v>
      </c>
      <c r="B1079" s="1012" t="s">
        <v>283</v>
      </c>
      <c r="C1079" s="1012" t="s">
        <v>1932</v>
      </c>
      <c r="D1079" s="1012" t="s">
        <v>1933</v>
      </c>
      <c r="E1079" s="1012" t="s">
        <v>893</v>
      </c>
      <c r="F1079" s="1013">
        <v>41936</v>
      </c>
      <c r="G1079" s="1012" t="s">
        <v>283</v>
      </c>
      <c r="H1079" s="1015"/>
      <c r="I1079" s="1015"/>
      <c r="J1079" s="1015"/>
      <c r="K1079" s="1012" t="s">
        <v>283</v>
      </c>
      <c r="L1079" s="1015">
        <v>5547600</v>
      </c>
      <c r="M1079" s="1015"/>
      <c r="N1079" s="1016">
        <v>6700</v>
      </c>
      <c r="O1079" s="1015">
        <v>828</v>
      </c>
      <c r="P1079" s="1015">
        <v>-1152400</v>
      </c>
      <c r="Q1079" s="1015"/>
      <c r="R1079" s="1015"/>
      <c r="S1079" s="1016"/>
    </row>
    <row r="1080" spans="1:19">
      <c r="A1080" s="1012" t="s">
        <v>1934</v>
      </c>
      <c r="B1080" s="1012" t="s">
        <v>890</v>
      </c>
      <c r="C1080" s="1012" t="s">
        <v>1935</v>
      </c>
      <c r="D1080" s="1012" t="s">
        <v>1936</v>
      </c>
      <c r="E1080" s="1012" t="s">
        <v>83</v>
      </c>
      <c r="F1080" s="1013">
        <v>39843</v>
      </c>
      <c r="G1080" s="1012" t="s">
        <v>285</v>
      </c>
      <c r="H1080" s="1015">
        <v>4000000</v>
      </c>
      <c r="I1080" s="1015">
        <v>0</v>
      </c>
      <c r="J1080" s="1015">
        <v>4467049.67</v>
      </c>
      <c r="K1080" s="1012" t="s">
        <v>1194</v>
      </c>
      <c r="L1080" s="1015"/>
      <c r="M1080" s="1015"/>
      <c r="N1080" s="1016"/>
      <c r="O1080" s="1015"/>
      <c r="P1080" s="1015"/>
      <c r="Q1080" s="1015"/>
      <c r="R1080" s="1015"/>
      <c r="S1080" s="1016"/>
    </row>
    <row r="1081" spans="1:19">
      <c r="A1081" s="1012" t="s">
        <v>1934</v>
      </c>
      <c r="B1081" s="1012" t="s">
        <v>283</v>
      </c>
      <c r="C1081" s="1012" t="s">
        <v>1935</v>
      </c>
      <c r="D1081" s="1012" t="s">
        <v>1936</v>
      </c>
      <c r="E1081" s="1012" t="s">
        <v>83</v>
      </c>
      <c r="F1081" s="1013">
        <v>40289</v>
      </c>
      <c r="G1081" s="1012" t="s">
        <v>283</v>
      </c>
      <c r="H1081" s="1015"/>
      <c r="I1081" s="1015"/>
      <c r="J1081" s="1015"/>
      <c r="K1081" s="1012" t="s">
        <v>283</v>
      </c>
      <c r="L1081" s="1015">
        <v>4000000</v>
      </c>
      <c r="M1081" s="1015"/>
      <c r="N1081" s="1016">
        <v>4000</v>
      </c>
      <c r="O1081" s="1015">
        <v>1000</v>
      </c>
      <c r="P1081" s="1015"/>
      <c r="Q1081" s="1015"/>
      <c r="R1081" s="1015">
        <v>200000</v>
      </c>
      <c r="S1081" s="1016">
        <v>200</v>
      </c>
    </row>
    <row r="1082" spans="1:19">
      <c r="A1082" s="1012" t="s">
        <v>1937</v>
      </c>
      <c r="B1082" s="1012"/>
      <c r="C1082" s="1012" t="s">
        <v>1938</v>
      </c>
      <c r="D1082" s="1012" t="s">
        <v>1939</v>
      </c>
      <c r="E1082" s="1012" t="s">
        <v>109</v>
      </c>
      <c r="F1082" s="1013">
        <v>39805</v>
      </c>
      <c r="G1082" s="1012" t="s">
        <v>284</v>
      </c>
      <c r="H1082" s="1015">
        <v>26000000</v>
      </c>
      <c r="I1082" s="1015">
        <v>0</v>
      </c>
      <c r="J1082" s="1015">
        <v>26563769.780000001</v>
      </c>
      <c r="K1082" s="1012" t="s">
        <v>897</v>
      </c>
      <c r="L1082" s="1015"/>
      <c r="M1082" s="1015"/>
      <c r="N1082" s="1016"/>
      <c r="O1082" s="1015"/>
      <c r="P1082" s="1015"/>
      <c r="Q1082" s="1015"/>
      <c r="R1082" s="1015"/>
      <c r="S1082" s="1016"/>
    </row>
    <row r="1083" spans="1:19">
      <c r="A1083" s="1012" t="s">
        <v>1937</v>
      </c>
      <c r="B1083" s="1012" t="s">
        <v>283</v>
      </c>
      <c r="C1083" s="1012" t="s">
        <v>1938</v>
      </c>
      <c r="D1083" s="1012" t="s">
        <v>1939</v>
      </c>
      <c r="E1083" s="1012" t="s">
        <v>109</v>
      </c>
      <c r="F1083" s="1013">
        <v>41312</v>
      </c>
      <c r="G1083" s="1012" t="s">
        <v>283</v>
      </c>
      <c r="H1083" s="1015"/>
      <c r="I1083" s="1015"/>
      <c r="J1083" s="1015"/>
      <c r="K1083" s="1012" t="s">
        <v>283</v>
      </c>
      <c r="L1083" s="1015">
        <v>2561325</v>
      </c>
      <c r="M1083" s="1015"/>
      <c r="N1083" s="1016">
        <v>3550</v>
      </c>
      <c r="O1083" s="1015">
        <v>721.5</v>
      </c>
      <c r="P1083" s="1015">
        <v>-988675</v>
      </c>
      <c r="Q1083" s="1015"/>
      <c r="R1083" s="1015"/>
      <c r="S1083" s="1016"/>
    </row>
    <row r="1084" spans="1:19">
      <c r="A1084" s="1012" t="s">
        <v>1937</v>
      </c>
      <c r="B1084" s="1012" t="s">
        <v>283</v>
      </c>
      <c r="C1084" s="1012" t="s">
        <v>1938</v>
      </c>
      <c r="D1084" s="1012" t="s">
        <v>1939</v>
      </c>
      <c r="E1084" s="1012" t="s">
        <v>109</v>
      </c>
      <c r="F1084" s="1013">
        <v>41313</v>
      </c>
      <c r="G1084" s="1012" t="s">
        <v>283</v>
      </c>
      <c r="H1084" s="1015"/>
      <c r="I1084" s="1015"/>
      <c r="J1084" s="1015"/>
      <c r="K1084" s="1012" t="s">
        <v>283</v>
      </c>
      <c r="L1084" s="1015">
        <v>16197675</v>
      </c>
      <c r="M1084" s="1015"/>
      <c r="N1084" s="1016">
        <v>22450</v>
      </c>
      <c r="O1084" s="1015">
        <v>721.5</v>
      </c>
      <c r="P1084" s="1015">
        <v>-6252325</v>
      </c>
      <c r="Q1084" s="1015"/>
      <c r="R1084" s="1015"/>
      <c r="S1084" s="1016"/>
    </row>
    <row r="1085" spans="1:19">
      <c r="A1085" s="1012" t="s">
        <v>1937</v>
      </c>
      <c r="B1085" s="1012" t="s">
        <v>283</v>
      </c>
      <c r="C1085" s="1012" t="s">
        <v>1938</v>
      </c>
      <c r="D1085" s="1012" t="s">
        <v>1939</v>
      </c>
      <c r="E1085" s="1012" t="s">
        <v>109</v>
      </c>
      <c r="F1085" s="1013">
        <v>41359</v>
      </c>
      <c r="G1085" s="1012" t="s">
        <v>283</v>
      </c>
      <c r="H1085" s="1015"/>
      <c r="I1085" s="1015"/>
      <c r="J1085" s="1015"/>
      <c r="K1085" s="1012" t="s">
        <v>283</v>
      </c>
      <c r="L1085" s="1015"/>
      <c r="M1085" s="1015">
        <v>-187590</v>
      </c>
      <c r="N1085" s="1016"/>
      <c r="O1085" s="1015"/>
      <c r="P1085" s="1015"/>
      <c r="Q1085" s="1015"/>
      <c r="R1085" s="1015"/>
      <c r="S1085" s="1016"/>
    </row>
    <row r="1086" spans="1:19">
      <c r="A1086" s="1012" t="s">
        <v>1937</v>
      </c>
      <c r="B1086" s="1012" t="s">
        <v>283</v>
      </c>
      <c r="C1086" s="1012" t="s">
        <v>1938</v>
      </c>
      <c r="D1086" s="1012" t="s">
        <v>1939</v>
      </c>
      <c r="E1086" s="1012" t="s">
        <v>109</v>
      </c>
      <c r="F1086" s="1013">
        <v>42150</v>
      </c>
      <c r="G1086" s="1012" t="s">
        <v>283</v>
      </c>
      <c r="H1086" s="1015"/>
      <c r="I1086" s="1015"/>
      <c r="J1086" s="1015"/>
      <c r="K1086" s="1012" t="s">
        <v>283</v>
      </c>
      <c r="L1086" s="1015"/>
      <c r="M1086" s="1015"/>
      <c r="N1086" s="1016"/>
      <c r="O1086" s="1015"/>
      <c r="P1086" s="1015"/>
      <c r="Q1086" s="1015"/>
      <c r="R1086" s="1015">
        <v>1843194</v>
      </c>
      <c r="S1086" s="1016">
        <v>277777.67</v>
      </c>
    </row>
    <row r="1087" spans="1:19">
      <c r="A1087" s="1012" t="s">
        <v>1937</v>
      </c>
      <c r="B1087" s="1012" t="s">
        <v>283</v>
      </c>
      <c r="C1087" s="1012" t="s">
        <v>1938</v>
      </c>
      <c r="D1087" s="1012" t="s">
        <v>1939</v>
      </c>
      <c r="E1087" s="1012" t="s">
        <v>109</v>
      </c>
      <c r="F1087" s="1013">
        <v>42152</v>
      </c>
      <c r="G1087" s="1012" t="s">
        <v>283</v>
      </c>
      <c r="H1087" s="1015"/>
      <c r="I1087" s="1015"/>
      <c r="J1087" s="1015"/>
      <c r="K1087" s="1012" t="s">
        <v>283</v>
      </c>
      <c r="L1087" s="1015"/>
      <c r="M1087" s="1015"/>
      <c r="N1087" s="1016"/>
      <c r="O1087" s="1015"/>
      <c r="P1087" s="1015"/>
      <c r="Q1087" s="1015"/>
      <c r="R1087" s="1015">
        <v>3686388</v>
      </c>
      <c r="S1087" s="1016">
        <v>555555.32999999996</v>
      </c>
    </row>
    <row r="1088" spans="1:19">
      <c r="A1088" s="1012" t="s">
        <v>1940</v>
      </c>
      <c r="B1088" s="1012" t="s">
        <v>858</v>
      </c>
      <c r="C1088" s="1012" t="s">
        <v>1941</v>
      </c>
      <c r="D1088" s="1012" t="s">
        <v>1942</v>
      </c>
      <c r="E1088" s="1012" t="s">
        <v>42</v>
      </c>
      <c r="F1088" s="1013">
        <v>39829</v>
      </c>
      <c r="G1088" s="1012" t="s">
        <v>284</v>
      </c>
      <c r="H1088" s="1015">
        <v>50000000</v>
      </c>
      <c r="I1088" s="1015">
        <v>0</v>
      </c>
      <c r="J1088" s="1015">
        <v>57480555.560000002</v>
      </c>
      <c r="K1088" s="1012" t="s">
        <v>1194</v>
      </c>
      <c r="L1088" s="1015"/>
      <c r="M1088" s="1015"/>
      <c r="N1088" s="1016"/>
      <c r="O1088" s="1015"/>
      <c r="P1088" s="1015"/>
      <c r="Q1088" s="1015"/>
      <c r="R1088" s="1015"/>
      <c r="S1088" s="1016"/>
    </row>
    <row r="1089" spans="1:19">
      <c r="A1089" s="1012" t="s">
        <v>1940</v>
      </c>
      <c r="B1089" s="1012" t="s">
        <v>283</v>
      </c>
      <c r="C1089" s="1012" t="s">
        <v>1941</v>
      </c>
      <c r="D1089" s="1012" t="s">
        <v>1942</v>
      </c>
      <c r="E1089" s="1012" t="s">
        <v>42</v>
      </c>
      <c r="F1089" s="1013">
        <v>40730</v>
      </c>
      <c r="G1089" s="1012" t="s">
        <v>283</v>
      </c>
      <c r="H1089" s="1015"/>
      <c r="I1089" s="1015"/>
      <c r="J1089" s="1015"/>
      <c r="K1089" s="1012" t="s">
        <v>283</v>
      </c>
      <c r="L1089" s="1015">
        <v>50000000</v>
      </c>
      <c r="M1089" s="1015"/>
      <c r="N1089" s="1016">
        <v>50000</v>
      </c>
      <c r="O1089" s="1015">
        <v>1000</v>
      </c>
      <c r="P1089" s="1015"/>
      <c r="Q1089" s="1015"/>
      <c r="R1089" s="1015"/>
      <c r="S1089" s="1016"/>
    </row>
    <row r="1090" spans="1:19">
      <c r="A1090" s="1012" t="s">
        <v>1940</v>
      </c>
      <c r="B1090" s="1012" t="s">
        <v>283</v>
      </c>
      <c r="C1090" s="1012" t="s">
        <v>1941</v>
      </c>
      <c r="D1090" s="1012" t="s">
        <v>1942</v>
      </c>
      <c r="E1090" s="1012" t="s">
        <v>42</v>
      </c>
      <c r="F1090" s="1013">
        <v>40751</v>
      </c>
      <c r="G1090" s="1012" t="s">
        <v>283</v>
      </c>
      <c r="H1090" s="1015"/>
      <c r="I1090" s="1015"/>
      <c r="J1090" s="1015"/>
      <c r="K1090" s="1012" t="s">
        <v>283</v>
      </c>
      <c r="L1090" s="1015"/>
      <c r="M1090" s="1015"/>
      <c r="N1090" s="1016"/>
      <c r="O1090" s="1015"/>
      <c r="P1090" s="1015"/>
      <c r="Q1090" s="1015"/>
      <c r="R1090" s="1015">
        <v>1300000</v>
      </c>
      <c r="S1090" s="1016">
        <v>158471.5</v>
      </c>
    </row>
    <row r="1091" spans="1:19">
      <c r="A1091" s="1012" t="s">
        <v>1943</v>
      </c>
      <c r="B1091" s="1012" t="s">
        <v>923</v>
      </c>
      <c r="C1091" s="1012" t="s">
        <v>1944</v>
      </c>
      <c r="D1091" s="1012" t="s">
        <v>1945</v>
      </c>
      <c r="E1091" s="1012" t="s">
        <v>15</v>
      </c>
      <c r="F1091" s="1013">
        <v>39864</v>
      </c>
      <c r="G1091" s="1012" t="s">
        <v>285</v>
      </c>
      <c r="H1091" s="1015">
        <v>3250000</v>
      </c>
      <c r="I1091" s="1015">
        <v>0</v>
      </c>
      <c r="J1091" s="1015">
        <v>4214202.3099999996</v>
      </c>
      <c r="K1091" s="1012" t="s">
        <v>1194</v>
      </c>
      <c r="L1091" s="1015"/>
      <c r="M1091" s="1015"/>
      <c r="N1091" s="1016"/>
      <c r="O1091" s="1015"/>
      <c r="P1091" s="1015"/>
      <c r="Q1091" s="1015"/>
      <c r="R1091" s="1015"/>
      <c r="S1091" s="1016"/>
    </row>
    <row r="1092" spans="1:19">
      <c r="A1092" s="1012" t="s">
        <v>1943</v>
      </c>
      <c r="B1092" s="1012" t="s">
        <v>283</v>
      </c>
      <c r="C1092" s="1012" t="s">
        <v>1944</v>
      </c>
      <c r="D1092" s="1012" t="s">
        <v>1945</v>
      </c>
      <c r="E1092" s="1012" t="s">
        <v>15</v>
      </c>
      <c r="F1092" s="1013">
        <v>41514</v>
      </c>
      <c r="G1092" s="1012" t="s">
        <v>283</v>
      </c>
      <c r="H1092" s="1015"/>
      <c r="I1092" s="1015"/>
      <c r="J1092" s="1015"/>
      <c r="K1092" s="1012" t="s">
        <v>283</v>
      </c>
      <c r="L1092" s="1015">
        <v>3250000</v>
      </c>
      <c r="M1092" s="1015"/>
      <c r="N1092" s="1016">
        <v>3250</v>
      </c>
      <c r="O1092" s="1015">
        <v>1000</v>
      </c>
      <c r="P1092" s="1015"/>
      <c r="Q1092" s="1015"/>
      <c r="R1092" s="1015">
        <v>163000</v>
      </c>
      <c r="S1092" s="1016">
        <v>163</v>
      </c>
    </row>
    <row r="1093" spans="1:19">
      <c r="A1093" s="1012" t="s">
        <v>1946</v>
      </c>
      <c r="B1093" s="1012" t="s">
        <v>904</v>
      </c>
      <c r="C1093" s="1012" t="s">
        <v>1947</v>
      </c>
      <c r="D1093" s="1012" t="s">
        <v>1948</v>
      </c>
      <c r="E1093" s="1012" t="s">
        <v>1307</v>
      </c>
      <c r="F1093" s="1013">
        <v>39857</v>
      </c>
      <c r="G1093" s="1012" t="s">
        <v>285</v>
      </c>
      <c r="H1093" s="1015">
        <v>1900000</v>
      </c>
      <c r="I1093" s="1015">
        <v>0</v>
      </c>
      <c r="J1093" s="1015">
        <v>2229801.0299999998</v>
      </c>
      <c r="K1093" s="1012" t="s">
        <v>897</v>
      </c>
      <c r="L1093" s="1015"/>
      <c r="M1093" s="1015"/>
      <c r="N1093" s="1016"/>
      <c r="O1093" s="1015"/>
      <c r="P1093" s="1015"/>
      <c r="Q1093" s="1015"/>
      <c r="R1093" s="1015"/>
      <c r="S1093" s="1016"/>
    </row>
    <row r="1094" spans="1:19">
      <c r="A1094" s="1012" t="s">
        <v>1946</v>
      </c>
      <c r="B1094" s="1012" t="s">
        <v>283</v>
      </c>
      <c r="C1094" s="1012" t="s">
        <v>1947</v>
      </c>
      <c r="D1094" s="1012" t="s">
        <v>1948</v>
      </c>
      <c r="E1094" s="1012" t="s">
        <v>1307</v>
      </c>
      <c r="F1094" s="1013">
        <v>41241</v>
      </c>
      <c r="G1094" s="1012" t="s">
        <v>283</v>
      </c>
      <c r="H1094" s="1015"/>
      <c r="I1094" s="1015"/>
      <c r="J1094" s="1015"/>
      <c r="K1094" s="1012" t="s">
        <v>283</v>
      </c>
      <c r="L1094" s="1015">
        <v>608170.5</v>
      </c>
      <c r="M1094" s="1015"/>
      <c r="N1094" s="1016">
        <v>645</v>
      </c>
      <c r="O1094" s="1015">
        <v>942.9</v>
      </c>
      <c r="P1094" s="1015">
        <v>-36829.5</v>
      </c>
      <c r="Q1094" s="1015"/>
      <c r="R1094" s="1015"/>
      <c r="S1094" s="1016"/>
    </row>
    <row r="1095" spans="1:19">
      <c r="A1095" s="1012" t="s">
        <v>1946</v>
      </c>
      <c r="B1095" s="1012" t="s">
        <v>283</v>
      </c>
      <c r="C1095" s="1012" t="s">
        <v>1947</v>
      </c>
      <c r="D1095" s="1012" t="s">
        <v>1948</v>
      </c>
      <c r="E1095" s="1012" t="s">
        <v>1307</v>
      </c>
      <c r="F1095" s="1013">
        <v>41243</v>
      </c>
      <c r="G1095" s="1012" t="s">
        <v>283</v>
      </c>
      <c r="H1095" s="1015"/>
      <c r="I1095" s="1015"/>
      <c r="J1095" s="1015"/>
      <c r="K1095" s="1012" t="s">
        <v>283</v>
      </c>
      <c r="L1095" s="1015">
        <v>1183339.5</v>
      </c>
      <c r="M1095" s="1015"/>
      <c r="N1095" s="1016">
        <v>1255</v>
      </c>
      <c r="O1095" s="1015">
        <v>942.9</v>
      </c>
      <c r="P1095" s="1015">
        <v>-71660.5</v>
      </c>
      <c r="Q1095" s="1015"/>
      <c r="R1095" s="1015">
        <v>70095</v>
      </c>
      <c r="S1095" s="1016">
        <v>95</v>
      </c>
    </row>
    <row r="1096" spans="1:19">
      <c r="A1096" s="1012" t="s">
        <v>1946</v>
      </c>
      <c r="B1096" s="1012" t="s">
        <v>283</v>
      </c>
      <c r="C1096" s="1012" t="s">
        <v>1947</v>
      </c>
      <c r="D1096" s="1012" t="s">
        <v>1948</v>
      </c>
      <c r="E1096" s="1012" t="s">
        <v>1307</v>
      </c>
      <c r="F1096" s="1013">
        <v>41285</v>
      </c>
      <c r="G1096" s="1012" t="s">
        <v>283</v>
      </c>
      <c r="H1096" s="1015"/>
      <c r="I1096" s="1015"/>
      <c r="J1096" s="1015"/>
      <c r="K1096" s="1012" t="s">
        <v>283</v>
      </c>
      <c r="L1096" s="1015"/>
      <c r="M1096" s="1015">
        <v>-17915.11</v>
      </c>
      <c r="N1096" s="1016"/>
      <c r="O1096" s="1015"/>
      <c r="P1096" s="1015"/>
      <c r="Q1096" s="1015"/>
      <c r="R1096" s="1015"/>
      <c r="S1096" s="1016"/>
    </row>
    <row r="1097" spans="1:19">
      <c r="A1097" s="1012" t="s">
        <v>1946</v>
      </c>
      <c r="B1097" s="1012" t="s">
        <v>283</v>
      </c>
      <c r="C1097" s="1012" t="s">
        <v>1947</v>
      </c>
      <c r="D1097" s="1012" t="s">
        <v>1948</v>
      </c>
      <c r="E1097" s="1012" t="s">
        <v>1307</v>
      </c>
      <c r="F1097" s="1013">
        <v>41359</v>
      </c>
      <c r="G1097" s="1012" t="s">
        <v>283</v>
      </c>
      <c r="H1097" s="1015"/>
      <c r="I1097" s="1015"/>
      <c r="J1097" s="1015"/>
      <c r="K1097" s="1012" t="s">
        <v>283</v>
      </c>
      <c r="L1097" s="1015"/>
      <c r="M1097" s="1015">
        <v>-7084.89</v>
      </c>
      <c r="N1097" s="1016"/>
      <c r="O1097" s="1015"/>
      <c r="P1097" s="1015"/>
      <c r="Q1097" s="1015"/>
      <c r="R1097" s="1015"/>
      <c r="S1097" s="1016"/>
    </row>
    <row r="1098" spans="1:19">
      <c r="A1098" s="1012" t="s">
        <v>1949</v>
      </c>
      <c r="B1098" s="1012" t="s">
        <v>970</v>
      </c>
      <c r="C1098" s="1012" t="s">
        <v>1950</v>
      </c>
      <c r="D1098" s="1012" t="s">
        <v>1951</v>
      </c>
      <c r="E1098" s="1012" t="s">
        <v>246</v>
      </c>
      <c r="F1098" s="1013">
        <v>40074</v>
      </c>
      <c r="G1098" s="1012" t="s">
        <v>285</v>
      </c>
      <c r="H1098" s="1015">
        <v>10000000</v>
      </c>
      <c r="I1098" s="1015">
        <v>0</v>
      </c>
      <c r="J1098" s="1015">
        <v>11111011.939999999</v>
      </c>
      <c r="K1098" s="1012" t="s">
        <v>897</v>
      </c>
      <c r="L1098" s="1015"/>
      <c r="M1098" s="1015"/>
      <c r="N1098" s="1016"/>
      <c r="O1098" s="1015"/>
      <c r="P1098" s="1015"/>
      <c r="Q1098" s="1015"/>
      <c r="R1098" s="1015"/>
      <c r="S1098" s="1016"/>
    </row>
    <row r="1099" spans="1:19">
      <c r="A1099" s="1012" t="s">
        <v>1949</v>
      </c>
      <c r="B1099" s="1012" t="s">
        <v>283</v>
      </c>
      <c r="C1099" s="1012" t="s">
        <v>1950</v>
      </c>
      <c r="D1099" s="1012" t="s">
        <v>1951</v>
      </c>
      <c r="E1099" s="1012" t="s">
        <v>246</v>
      </c>
      <c r="F1099" s="1013">
        <v>41213</v>
      </c>
      <c r="G1099" s="1012" t="s">
        <v>283</v>
      </c>
      <c r="H1099" s="1015"/>
      <c r="I1099" s="1015"/>
      <c r="J1099" s="1015"/>
      <c r="K1099" s="1012" t="s">
        <v>283</v>
      </c>
      <c r="L1099" s="1015">
        <v>9185000</v>
      </c>
      <c r="M1099" s="1015"/>
      <c r="N1099" s="1016">
        <v>10000</v>
      </c>
      <c r="O1099" s="1015">
        <v>918.5</v>
      </c>
      <c r="P1099" s="1015">
        <v>-815000</v>
      </c>
      <c r="Q1099" s="1015"/>
      <c r="R1099" s="1015">
        <v>315461.52</v>
      </c>
      <c r="S1099" s="1016">
        <v>374</v>
      </c>
    </row>
    <row r="1100" spans="1:19">
      <c r="A1100" s="1012" t="s">
        <v>1949</v>
      </c>
      <c r="B1100" s="1012" t="s">
        <v>283</v>
      </c>
      <c r="C1100" s="1012" t="s">
        <v>1950</v>
      </c>
      <c r="D1100" s="1012" t="s">
        <v>1951</v>
      </c>
      <c r="E1100" s="1012" t="s">
        <v>246</v>
      </c>
      <c r="F1100" s="1013">
        <v>41285</v>
      </c>
      <c r="G1100" s="1012" t="s">
        <v>283</v>
      </c>
      <c r="H1100" s="1015"/>
      <c r="I1100" s="1015"/>
      <c r="J1100" s="1015"/>
      <c r="K1100" s="1012" t="s">
        <v>283</v>
      </c>
      <c r="L1100" s="1015"/>
      <c r="M1100" s="1015">
        <v>-91850</v>
      </c>
      <c r="N1100" s="1016"/>
      <c r="O1100" s="1015"/>
      <c r="P1100" s="1015"/>
      <c r="Q1100" s="1015"/>
      <c r="R1100" s="1015"/>
      <c r="S1100" s="1016"/>
    </row>
    <row r="1101" spans="1:19">
      <c r="A1101" s="1012" t="s">
        <v>1952</v>
      </c>
      <c r="B1101" s="1012" t="s">
        <v>858</v>
      </c>
      <c r="C1101" s="1012" t="s">
        <v>1953</v>
      </c>
      <c r="D1101" s="1012" t="s">
        <v>1954</v>
      </c>
      <c r="E1101" s="1012" t="s">
        <v>1307</v>
      </c>
      <c r="F1101" s="1013">
        <v>39794</v>
      </c>
      <c r="G1101" s="1012" t="s">
        <v>284</v>
      </c>
      <c r="H1101" s="1015">
        <v>18400000</v>
      </c>
      <c r="I1101" s="1015">
        <v>0</v>
      </c>
      <c r="J1101" s="1015">
        <v>22354145.890000001</v>
      </c>
      <c r="K1101" s="1012" t="s">
        <v>1194</v>
      </c>
      <c r="L1101" s="1015"/>
      <c r="M1101" s="1015"/>
      <c r="N1101" s="1016"/>
      <c r="O1101" s="1015"/>
      <c r="P1101" s="1015"/>
      <c r="Q1101" s="1015"/>
      <c r="R1101" s="1015"/>
      <c r="S1101" s="1016"/>
    </row>
    <row r="1102" spans="1:19">
      <c r="A1102" s="1012" t="s">
        <v>1952</v>
      </c>
      <c r="B1102" s="1012" t="s">
        <v>283</v>
      </c>
      <c r="C1102" s="1012" t="s">
        <v>1953</v>
      </c>
      <c r="D1102" s="1012" t="s">
        <v>1954</v>
      </c>
      <c r="E1102" s="1012" t="s">
        <v>1307</v>
      </c>
      <c r="F1102" s="1013">
        <v>41262</v>
      </c>
      <c r="G1102" s="1012" t="s">
        <v>283</v>
      </c>
      <c r="H1102" s="1015"/>
      <c r="I1102" s="1015"/>
      <c r="J1102" s="1015"/>
      <c r="K1102" s="1012" t="s">
        <v>283</v>
      </c>
      <c r="L1102" s="1015">
        <v>18400000</v>
      </c>
      <c r="M1102" s="1015"/>
      <c r="N1102" s="1016">
        <v>18400</v>
      </c>
      <c r="O1102" s="1015">
        <v>1000</v>
      </c>
      <c r="P1102" s="1015"/>
      <c r="Q1102" s="1015"/>
      <c r="R1102" s="1015"/>
      <c r="S1102" s="1016"/>
    </row>
    <row r="1103" spans="1:19">
      <c r="A1103" s="1012" t="s">
        <v>1952</v>
      </c>
      <c r="B1103" s="1012" t="s">
        <v>283</v>
      </c>
      <c r="C1103" s="1012" t="s">
        <v>1953</v>
      </c>
      <c r="D1103" s="1012" t="s">
        <v>1954</v>
      </c>
      <c r="E1103" s="1012" t="s">
        <v>1307</v>
      </c>
      <c r="F1103" s="1013">
        <v>41290</v>
      </c>
      <c r="G1103" s="1012" t="s">
        <v>283</v>
      </c>
      <c r="H1103" s="1015"/>
      <c r="I1103" s="1015"/>
      <c r="J1103" s="1015"/>
      <c r="K1103" s="1012" t="s">
        <v>283</v>
      </c>
      <c r="L1103" s="1015"/>
      <c r="M1103" s="1015"/>
      <c r="N1103" s="1016"/>
      <c r="O1103" s="1015"/>
      <c r="P1103" s="1015"/>
      <c r="Q1103" s="1015"/>
      <c r="R1103" s="1015">
        <v>256257</v>
      </c>
      <c r="S1103" s="1016">
        <v>253666.17</v>
      </c>
    </row>
    <row r="1104" spans="1:19">
      <c r="A1104" s="1012" t="s">
        <v>1955</v>
      </c>
      <c r="B1104" s="1012" t="s">
        <v>1956</v>
      </c>
      <c r="C1104" s="1012" t="s">
        <v>1957</v>
      </c>
      <c r="D1104" s="1012" t="s">
        <v>1958</v>
      </c>
      <c r="E1104" s="1012" t="s">
        <v>153</v>
      </c>
      <c r="F1104" s="1013">
        <v>39801</v>
      </c>
      <c r="G1104" s="1012" t="s">
        <v>284</v>
      </c>
      <c r="H1104" s="1015">
        <v>25000000</v>
      </c>
      <c r="I1104" s="1015">
        <v>0</v>
      </c>
      <c r="J1104" s="1015">
        <v>29857321.829999998</v>
      </c>
      <c r="K1104" s="1012" t="s">
        <v>1194</v>
      </c>
      <c r="L1104" s="1015"/>
      <c r="M1104" s="1015"/>
      <c r="N1104" s="1016"/>
      <c r="O1104" s="1015"/>
      <c r="P1104" s="1015"/>
      <c r="Q1104" s="1015"/>
      <c r="R1104" s="1015"/>
      <c r="S1104" s="1016"/>
    </row>
    <row r="1105" spans="1:19">
      <c r="A1105" s="1012" t="s">
        <v>1955</v>
      </c>
      <c r="B1105" s="1012" t="s">
        <v>283</v>
      </c>
      <c r="C1105" s="1012" t="s">
        <v>1957</v>
      </c>
      <c r="D1105" s="1012" t="s">
        <v>1958</v>
      </c>
      <c r="E1105" s="1012" t="s">
        <v>153</v>
      </c>
      <c r="F1105" s="1013">
        <v>40492</v>
      </c>
      <c r="G1105" s="1012" t="s">
        <v>283</v>
      </c>
      <c r="H1105" s="1015"/>
      <c r="I1105" s="1015"/>
      <c r="J1105" s="1015"/>
      <c r="K1105" s="1012" t="s">
        <v>283</v>
      </c>
      <c r="L1105" s="1015">
        <v>6250000</v>
      </c>
      <c r="M1105" s="1015"/>
      <c r="N1105" s="1016">
        <v>6250</v>
      </c>
      <c r="O1105" s="1015">
        <v>1000</v>
      </c>
      <c r="P1105" s="1015"/>
      <c r="Q1105" s="1015"/>
      <c r="R1105" s="1015"/>
      <c r="S1105" s="1016"/>
    </row>
    <row r="1106" spans="1:19">
      <c r="A1106" s="1012" t="s">
        <v>1955</v>
      </c>
      <c r="B1106" s="1012" t="s">
        <v>283</v>
      </c>
      <c r="C1106" s="1012" t="s">
        <v>1957</v>
      </c>
      <c r="D1106" s="1012" t="s">
        <v>1958</v>
      </c>
      <c r="E1106" s="1012" t="s">
        <v>153</v>
      </c>
      <c r="F1106" s="1013">
        <v>40780</v>
      </c>
      <c r="G1106" s="1012" t="s">
        <v>283</v>
      </c>
      <c r="H1106" s="1015"/>
      <c r="I1106" s="1015"/>
      <c r="J1106" s="1015"/>
      <c r="K1106" s="1012" t="s">
        <v>283</v>
      </c>
      <c r="L1106" s="1015">
        <v>18750000</v>
      </c>
      <c r="M1106" s="1015"/>
      <c r="N1106" s="1016">
        <v>18750</v>
      </c>
      <c r="O1106" s="1015">
        <v>1000</v>
      </c>
      <c r="P1106" s="1015"/>
      <c r="Q1106" s="1015"/>
      <c r="R1106" s="1015"/>
      <c r="S1106" s="1016"/>
    </row>
    <row r="1107" spans="1:19">
      <c r="A1107" s="1012" t="s">
        <v>1955</v>
      </c>
      <c r="B1107" s="1012" t="s">
        <v>283</v>
      </c>
      <c r="C1107" s="1012" t="s">
        <v>1957</v>
      </c>
      <c r="D1107" s="1012" t="s">
        <v>1958</v>
      </c>
      <c r="E1107" s="1012" t="s">
        <v>153</v>
      </c>
      <c r="F1107" s="1013">
        <v>40870</v>
      </c>
      <c r="G1107" s="1012" t="s">
        <v>283</v>
      </c>
      <c r="H1107" s="1015"/>
      <c r="I1107" s="1015"/>
      <c r="J1107" s="1015"/>
      <c r="K1107" s="1012" t="s">
        <v>283</v>
      </c>
      <c r="L1107" s="1015"/>
      <c r="M1107" s="1015"/>
      <c r="N1107" s="1016"/>
      <c r="O1107" s="1015"/>
      <c r="P1107" s="1015"/>
      <c r="Q1107" s="1015"/>
      <c r="R1107" s="1015">
        <v>1750551</v>
      </c>
      <c r="S1107" s="1016">
        <v>212188.01</v>
      </c>
    </row>
    <row r="1108" spans="1:19">
      <c r="A1108" s="1012" t="s">
        <v>1959</v>
      </c>
      <c r="B1108" s="1012" t="s">
        <v>899</v>
      </c>
      <c r="C1108" s="1012" t="s">
        <v>1960</v>
      </c>
      <c r="D1108" s="1012" t="s">
        <v>1961</v>
      </c>
      <c r="E1108" s="1012" t="s">
        <v>965</v>
      </c>
      <c r="F1108" s="1013">
        <v>39871</v>
      </c>
      <c r="G1108" s="1012" t="s">
        <v>285</v>
      </c>
      <c r="H1108" s="1015">
        <v>5983000</v>
      </c>
      <c r="I1108" s="1015">
        <v>0</v>
      </c>
      <c r="J1108" s="1015">
        <v>7119793.0499999998</v>
      </c>
      <c r="K1108" s="1012" t="s">
        <v>1194</v>
      </c>
      <c r="L1108" s="1015"/>
      <c r="M1108" s="1015"/>
      <c r="N1108" s="1016"/>
      <c r="O1108" s="1015"/>
      <c r="P1108" s="1015"/>
      <c r="Q1108" s="1015"/>
      <c r="R1108" s="1015"/>
      <c r="S1108" s="1016"/>
    </row>
    <row r="1109" spans="1:19">
      <c r="A1109" s="1012" t="s">
        <v>1959</v>
      </c>
      <c r="B1109" s="1012" t="s">
        <v>283</v>
      </c>
      <c r="C1109" s="1012" t="s">
        <v>1960</v>
      </c>
      <c r="D1109" s="1012" t="s">
        <v>1961</v>
      </c>
      <c r="E1109" s="1012" t="s">
        <v>965</v>
      </c>
      <c r="F1109" s="1013">
        <v>40808</v>
      </c>
      <c r="G1109" s="1012" t="s">
        <v>283</v>
      </c>
      <c r="H1109" s="1015"/>
      <c r="I1109" s="1015"/>
      <c r="J1109" s="1015"/>
      <c r="K1109" s="1012" t="s">
        <v>283</v>
      </c>
      <c r="L1109" s="1015">
        <v>5983000</v>
      </c>
      <c r="M1109" s="1015"/>
      <c r="N1109" s="1016">
        <v>5983</v>
      </c>
      <c r="O1109" s="1015">
        <v>1000</v>
      </c>
      <c r="P1109" s="1015"/>
      <c r="Q1109" s="1015"/>
      <c r="R1109" s="1015">
        <v>299000</v>
      </c>
      <c r="S1109" s="1016">
        <v>299</v>
      </c>
    </row>
    <row r="1110" spans="1:19">
      <c r="A1110" s="1012" t="s">
        <v>1962</v>
      </c>
      <c r="B1110" s="1012" t="s">
        <v>1963</v>
      </c>
      <c r="C1110" s="1012" t="s">
        <v>1964</v>
      </c>
      <c r="D1110" s="1012" t="s">
        <v>1285</v>
      </c>
      <c r="E1110" s="1012" t="s">
        <v>89</v>
      </c>
      <c r="F1110" s="1013">
        <v>39934</v>
      </c>
      <c r="G1110" s="1012" t="s">
        <v>285</v>
      </c>
      <c r="H1110" s="1015">
        <v>4000000</v>
      </c>
      <c r="I1110" s="1015">
        <v>0</v>
      </c>
      <c r="J1110" s="1015">
        <v>10940554.65</v>
      </c>
      <c r="K1110" s="1012" t="s">
        <v>1194</v>
      </c>
      <c r="L1110" s="1015"/>
      <c r="M1110" s="1015"/>
      <c r="N1110" s="1016"/>
      <c r="O1110" s="1015"/>
      <c r="P1110" s="1015"/>
      <c r="Q1110" s="1015"/>
      <c r="R1110" s="1015"/>
      <c r="S1110" s="1016"/>
    </row>
    <row r="1111" spans="1:19">
      <c r="A1111" s="1012" t="s">
        <v>1962</v>
      </c>
      <c r="B1111" s="1012" t="s">
        <v>283</v>
      </c>
      <c r="C1111" s="1012" t="s">
        <v>1964</v>
      </c>
      <c r="D1111" s="1012" t="s">
        <v>1285</v>
      </c>
      <c r="E1111" s="1012" t="s">
        <v>89</v>
      </c>
      <c r="F1111" s="1013">
        <v>40130</v>
      </c>
      <c r="G1111" s="1012" t="s">
        <v>283</v>
      </c>
      <c r="H1111" s="1015">
        <v>5000000</v>
      </c>
      <c r="I1111" s="1015"/>
      <c r="J1111" s="1015"/>
      <c r="K1111" s="1012" t="s">
        <v>283</v>
      </c>
      <c r="L1111" s="1015"/>
      <c r="M1111" s="1015"/>
      <c r="N1111" s="1016"/>
      <c r="O1111" s="1015"/>
      <c r="P1111" s="1015"/>
      <c r="Q1111" s="1015"/>
      <c r="R1111" s="1015"/>
      <c r="S1111" s="1016"/>
    </row>
    <row r="1112" spans="1:19">
      <c r="A1112" s="1012" t="s">
        <v>1962</v>
      </c>
      <c r="B1112" s="1012" t="s">
        <v>283</v>
      </c>
      <c r="C1112" s="1012" t="s">
        <v>1964</v>
      </c>
      <c r="D1112" s="1012" t="s">
        <v>1285</v>
      </c>
      <c r="E1112" s="1012" t="s">
        <v>89</v>
      </c>
      <c r="F1112" s="1013">
        <v>41254</v>
      </c>
      <c r="G1112" s="1012" t="s">
        <v>283</v>
      </c>
      <c r="H1112" s="1015"/>
      <c r="I1112" s="1015"/>
      <c r="J1112" s="1015"/>
      <c r="K1112" s="1012" t="s">
        <v>283</v>
      </c>
      <c r="L1112" s="1015">
        <v>9000000</v>
      </c>
      <c r="M1112" s="1015"/>
      <c r="N1112" s="1016">
        <v>9000</v>
      </c>
      <c r="O1112" s="1015">
        <v>1000</v>
      </c>
      <c r="P1112" s="1015"/>
      <c r="Q1112" s="1015"/>
      <c r="R1112" s="1015">
        <v>344000</v>
      </c>
      <c r="S1112" s="1016">
        <v>344</v>
      </c>
    </row>
    <row r="1113" spans="1:19">
      <c r="A1113" s="1012" t="s">
        <v>1965</v>
      </c>
      <c r="B1113" s="1012" t="s">
        <v>858</v>
      </c>
      <c r="C1113" s="1012" t="s">
        <v>1966</v>
      </c>
      <c r="D1113" s="1012" t="s">
        <v>1967</v>
      </c>
      <c r="E1113" s="1012" t="s">
        <v>1229</v>
      </c>
      <c r="F1113" s="1013">
        <v>39766</v>
      </c>
      <c r="G1113" s="1012" t="s">
        <v>284</v>
      </c>
      <c r="H1113" s="1015">
        <v>1398071000</v>
      </c>
      <c r="I1113" s="1015">
        <v>0</v>
      </c>
      <c r="J1113" s="1015">
        <v>1594356808.5599999</v>
      </c>
      <c r="K1113" s="1012" t="s">
        <v>1194</v>
      </c>
      <c r="L1113" s="1015"/>
      <c r="M1113" s="1015"/>
      <c r="N1113" s="1016"/>
      <c r="O1113" s="1015"/>
      <c r="P1113" s="1015"/>
      <c r="Q1113" s="1015"/>
      <c r="R1113" s="1015"/>
      <c r="S1113" s="1016"/>
    </row>
    <row r="1114" spans="1:19">
      <c r="A1114" s="1012" t="s">
        <v>1965</v>
      </c>
      <c r="B1114" s="1012" t="s">
        <v>283</v>
      </c>
      <c r="C1114" s="1012" t="s">
        <v>1966</v>
      </c>
      <c r="D1114" s="1012" t="s">
        <v>1967</v>
      </c>
      <c r="E1114" s="1012" t="s">
        <v>1229</v>
      </c>
      <c r="F1114" s="1013">
        <v>40534</v>
      </c>
      <c r="G1114" s="1012" t="s">
        <v>283</v>
      </c>
      <c r="H1114" s="1015"/>
      <c r="I1114" s="1015"/>
      <c r="J1114" s="1015"/>
      <c r="K1114" s="1012" t="s">
        <v>283</v>
      </c>
      <c r="L1114" s="1015">
        <v>1398071000</v>
      </c>
      <c r="M1114" s="1015"/>
      <c r="N1114" s="1016">
        <v>1398071</v>
      </c>
      <c r="O1114" s="1015">
        <v>1000</v>
      </c>
      <c r="P1114" s="1015"/>
      <c r="Q1114" s="1015"/>
      <c r="R1114" s="1015"/>
      <c r="S1114" s="1016"/>
    </row>
    <row r="1115" spans="1:19">
      <c r="A1115" s="1012" t="s">
        <v>1965</v>
      </c>
      <c r="B1115" s="1012" t="s">
        <v>283</v>
      </c>
      <c r="C1115" s="1012" t="s">
        <v>1966</v>
      </c>
      <c r="D1115" s="1012" t="s">
        <v>1967</v>
      </c>
      <c r="E1115" s="1012" t="s">
        <v>1229</v>
      </c>
      <c r="F1115" s="1013">
        <v>40562</v>
      </c>
      <c r="G1115" s="1012" t="s">
        <v>283</v>
      </c>
      <c r="H1115" s="1015"/>
      <c r="I1115" s="1015"/>
      <c r="J1115" s="1015"/>
      <c r="K1115" s="1012" t="s">
        <v>283</v>
      </c>
      <c r="L1115" s="1015"/>
      <c r="M1115" s="1015"/>
      <c r="N1115" s="1016"/>
      <c r="O1115" s="1015"/>
      <c r="P1115" s="1015"/>
      <c r="Q1115" s="1015"/>
      <c r="R1115" s="1015">
        <v>49100000</v>
      </c>
      <c r="S1115" s="1016">
        <v>23562994</v>
      </c>
    </row>
    <row r="1116" spans="1:19">
      <c r="A1116" s="1012" t="s">
        <v>1968</v>
      </c>
      <c r="B1116" s="1012" t="s">
        <v>904</v>
      </c>
      <c r="C1116" s="1012" t="s">
        <v>1969</v>
      </c>
      <c r="D1116" s="1012" t="s">
        <v>1970</v>
      </c>
      <c r="E1116" s="1012" t="s">
        <v>239</v>
      </c>
      <c r="F1116" s="1013">
        <v>39850</v>
      </c>
      <c r="G1116" s="1012" t="s">
        <v>285</v>
      </c>
      <c r="H1116" s="1015">
        <v>1552000</v>
      </c>
      <c r="I1116" s="1015">
        <v>0</v>
      </c>
      <c r="J1116" s="1015">
        <v>1337166.22</v>
      </c>
      <c r="K1116" s="1012" t="s">
        <v>897</v>
      </c>
      <c r="L1116" s="1015"/>
      <c r="M1116" s="1015"/>
      <c r="N1116" s="1016"/>
      <c r="O1116" s="1015"/>
      <c r="P1116" s="1015"/>
      <c r="Q1116" s="1015"/>
      <c r="R1116" s="1015"/>
      <c r="S1116" s="1016"/>
    </row>
    <row r="1117" spans="1:19">
      <c r="A1117" s="1012" t="s">
        <v>1968</v>
      </c>
      <c r="B1117" s="1012" t="s">
        <v>283</v>
      </c>
      <c r="C1117" s="1012" t="s">
        <v>1969</v>
      </c>
      <c r="D1117" s="1012" t="s">
        <v>1970</v>
      </c>
      <c r="E1117" s="1012" t="s">
        <v>239</v>
      </c>
      <c r="F1117" s="1013">
        <v>41263</v>
      </c>
      <c r="G1117" s="1012" t="s">
        <v>283</v>
      </c>
      <c r="H1117" s="1015"/>
      <c r="I1117" s="1015"/>
      <c r="J1117" s="1015"/>
      <c r="K1117" s="1012" t="s">
        <v>283</v>
      </c>
      <c r="L1117" s="1015">
        <v>1008800</v>
      </c>
      <c r="M1117" s="1015"/>
      <c r="N1117" s="1016">
        <v>1552</v>
      </c>
      <c r="O1117" s="1015">
        <v>650</v>
      </c>
      <c r="P1117" s="1015">
        <v>-543200</v>
      </c>
      <c r="Q1117" s="1015"/>
      <c r="R1117" s="1015">
        <v>25700</v>
      </c>
      <c r="S1117" s="1016">
        <v>78</v>
      </c>
    </row>
    <row r="1118" spans="1:19">
      <c r="A1118" s="1012" t="s">
        <v>1968</v>
      </c>
      <c r="B1118" s="1012" t="s">
        <v>283</v>
      </c>
      <c r="C1118" s="1012" t="s">
        <v>1969</v>
      </c>
      <c r="D1118" s="1012" t="s">
        <v>1970</v>
      </c>
      <c r="E1118" s="1012" t="s">
        <v>239</v>
      </c>
      <c r="F1118" s="1013">
        <v>41285</v>
      </c>
      <c r="G1118" s="1012" t="s">
        <v>283</v>
      </c>
      <c r="H1118" s="1015"/>
      <c r="I1118" s="1015"/>
      <c r="J1118" s="1015"/>
      <c r="K1118" s="1012" t="s">
        <v>283</v>
      </c>
      <c r="L1118" s="1015"/>
      <c r="M1118" s="1015">
        <v>-10088</v>
      </c>
      <c r="N1118" s="1016"/>
      <c r="O1118" s="1015"/>
      <c r="P1118" s="1015"/>
      <c r="Q1118" s="1015"/>
      <c r="R1118" s="1015"/>
      <c r="S1118" s="1016"/>
    </row>
    <row r="1119" spans="1:19">
      <c r="A1119" s="1012" t="s">
        <v>1968</v>
      </c>
      <c r="B1119" s="1012" t="s">
        <v>283</v>
      </c>
      <c r="C1119" s="1012" t="s">
        <v>1969</v>
      </c>
      <c r="D1119" s="1012" t="s">
        <v>1970</v>
      </c>
      <c r="E1119" s="1012" t="s">
        <v>239</v>
      </c>
      <c r="F1119" s="1013">
        <v>41359</v>
      </c>
      <c r="G1119" s="1012" t="s">
        <v>283</v>
      </c>
      <c r="H1119" s="1015"/>
      <c r="I1119" s="1015"/>
      <c r="J1119" s="1015"/>
      <c r="K1119" s="1012" t="s">
        <v>283</v>
      </c>
      <c r="L1119" s="1015"/>
      <c r="M1119" s="1015">
        <v>-14912</v>
      </c>
      <c r="N1119" s="1016"/>
      <c r="O1119" s="1015"/>
      <c r="P1119" s="1015"/>
      <c r="Q1119" s="1015"/>
      <c r="R1119" s="1015"/>
      <c r="S1119" s="1016"/>
    </row>
    <row r="1120" spans="1:19">
      <c r="A1120" s="1012" t="s">
        <v>1971</v>
      </c>
      <c r="B1120" s="1012" t="s">
        <v>970</v>
      </c>
      <c r="C1120" s="1012" t="s">
        <v>1972</v>
      </c>
      <c r="D1120" s="1012" t="s">
        <v>1973</v>
      </c>
      <c r="E1120" s="1012" t="s">
        <v>83</v>
      </c>
      <c r="F1120" s="1013">
        <v>40074</v>
      </c>
      <c r="G1120" s="1012" t="s">
        <v>285</v>
      </c>
      <c r="H1120" s="1015">
        <v>5976000</v>
      </c>
      <c r="I1120" s="1015">
        <v>0</v>
      </c>
      <c r="J1120" s="1015">
        <v>6907223.2199999997</v>
      </c>
      <c r="K1120" s="1012" t="s">
        <v>897</v>
      </c>
      <c r="L1120" s="1015"/>
      <c r="M1120" s="1015"/>
      <c r="N1120" s="1016"/>
      <c r="O1120" s="1015"/>
      <c r="P1120" s="1015"/>
      <c r="Q1120" s="1015"/>
      <c r="R1120" s="1015"/>
      <c r="S1120" s="1016"/>
    </row>
    <row r="1121" spans="1:19">
      <c r="A1121" s="1012" t="s">
        <v>1971</v>
      </c>
      <c r="B1121" s="1012" t="s">
        <v>283</v>
      </c>
      <c r="C1121" s="1012" t="s">
        <v>1972</v>
      </c>
      <c r="D1121" s="1012" t="s">
        <v>1973</v>
      </c>
      <c r="E1121" s="1012" t="s">
        <v>83</v>
      </c>
      <c r="F1121" s="1013">
        <v>41712</v>
      </c>
      <c r="G1121" s="1012" t="s">
        <v>283</v>
      </c>
      <c r="H1121" s="1015"/>
      <c r="I1121" s="1015"/>
      <c r="J1121" s="1015"/>
      <c r="K1121" s="1012" t="s">
        <v>283</v>
      </c>
      <c r="L1121" s="1015">
        <v>2717674.7</v>
      </c>
      <c r="M1121" s="1015"/>
      <c r="N1121" s="1016">
        <v>2770</v>
      </c>
      <c r="O1121" s="1015">
        <v>981.11</v>
      </c>
      <c r="P1121" s="1015">
        <v>-52325.3</v>
      </c>
      <c r="Q1121" s="1015"/>
      <c r="R1121" s="1015"/>
      <c r="S1121" s="1016"/>
    </row>
    <row r="1122" spans="1:19">
      <c r="A1122" s="1012" t="s">
        <v>1971</v>
      </c>
      <c r="B1122" s="1012" t="s">
        <v>283</v>
      </c>
      <c r="C1122" s="1012" t="s">
        <v>1972</v>
      </c>
      <c r="D1122" s="1012" t="s">
        <v>1973</v>
      </c>
      <c r="E1122" s="1012" t="s">
        <v>83</v>
      </c>
      <c r="F1122" s="1013">
        <v>41715</v>
      </c>
      <c r="G1122" s="1012" t="s">
        <v>283</v>
      </c>
      <c r="H1122" s="1015"/>
      <c r="I1122" s="1015"/>
      <c r="J1122" s="1015"/>
      <c r="K1122" s="1012" t="s">
        <v>283</v>
      </c>
      <c r="L1122" s="1015">
        <v>3145438.66</v>
      </c>
      <c r="M1122" s="1015"/>
      <c r="N1122" s="1016">
        <v>3206</v>
      </c>
      <c r="O1122" s="1015">
        <v>981.11</v>
      </c>
      <c r="P1122" s="1015">
        <v>-60561.34</v>
      </c>
      <c r="Q1122" s="1015"/>
      <c r="R1122" s="1015">
        <v>186513.52</v>
      </c>
      <c r="S1122" s="1016">
        <v>179</v>
      </c>
    </row>
    <row r="1123" spans="1:19">
      <c r="A1123" s="1012" t="s">
        <v>1971</v>
      </c>
      <c r="B1123" s="1012" t="s">
        <v>283</v>
      </c>
      <c r="C1123" s="1012" t="s">
        <v>1972</v>
      </c>
      <c r="D1123" s="1012" t="s">
        <v>1973</v>
      </c>
      <c r="E1123" s="1012" t="s">
        <v>83</v>
      </c>
      <c r="F1123" s="1013">
        <v>41754</v>
      </c>
      <c r="G1123" s="1012" t="s">
        <v>283</v>
      </c>
      <c r="H1123" s="1015"/>
      <c r="I1123" s="1015"/>
      <c r="J1123" s="1015"/>
      <c r="K1123" s="1012" t="s">
        <v>283</v>
      </c>
      <c r="L1123" s="1015"/>
      <c r="M1123" s="1015">
        <v>-58631.13</v>
      </c>
      <c r="N1123" s="1016"/>
      <c r="O1123" s="1015"/>
      <c r="P1123" s="1015"/>
      <c r="Q1123" s="1015"/>
      <c r="R1123" s="1015"/>
      <c r="S1123" s="1016"/>
    </row>
    <row r="1124" spans="1:19">
      <c r="A1124" s="1012" t="s">
        <v>87</v>
      </c>
      <c r="B1124" s="1012" t="s">
        <v>1877</v>
      </c>
      <c r="C1124" s="1012" t="s">
        <v>1974</v>
      </c>
      <c r="D1124" s="1012" t="s">
        <v>1285</v>
      </c>
      <c r="E1124" s="1012" t="s">
        <v>89</v>
      </c>
      <c r="F1124" s="1013">
        <v>39948</v>
      </c>
      <c r="G1124" s="1012" t="s">
        <v>67</v>
      </c>
      <c r="H1124" s="1015">
        <v>4205000</v>
      </c>
      <c r="I1124" s="1015">
        <v>0</v>
      </c>
      <c r="J1124" s="1015">
        <v>4632216.32</v>
      </c>
      <c r="K1124" s="1012" t="s">
        <v>1194</v>
      </c>
      <c r="L1124" s="1015"/>
      <c r="M1124" s="1015"/>
      <c r="N1124" s="1016"/>
      <c r="O1124" s="1015"/>
      <c r="P1124" s="1015"/>
      <c r="Q1124" s="1015"/>
      <c r="R1124" s="1015"/>
      <c r="S1124" s="1016"/>
    </row>
    <row r="1125" spans="1:19">
      <c r="A1125" s="1012" t="s">
        <v>87</v>
      </c>
      <c r="B1125" s="1012" t="s">
        <v>283</v>
      </c>
      <c r="C1125" s="1012" t="s">
        <v>1974</v>
      </c>
      <c r="D1125" s="1012" t="s">
        <v>1285</v>
      </c>
      <c r="E1125" s="1012" t="s">
        <v>89</v>
      </c>
      <c r="F1125" s="1013">
        <v>40431</v>
      </c>
      <c r="G1125" s="1012" t="s">
        <v>283</v>
      </c>
      <c r="H1125" s="1015"/>
      <c r="I1125" s="1015"/>
      <c r="J1125" s="1015"/>
      <c r="K1125" s="1012" t="s">
        <v>283</v>
      </c>
      <c r="L1125" s="1015">
        <v>4205000</v>
      </c>
      <c r="M1125" s="1015"/>
      <c r="N1125" s="1016">
        <v>4205000</v>
      </c>
      <c r="O1125" s="1015">
        <v>1</v>
      </c>
      <c r="P1125" s="1015"/>
      <c r="Q1125" s="1015"/>
      <c r="R1125" s="1015"/>
      <c r="S1125" s="1016"/>
    </row>
    <row r="1126" spans="1:19">
      <c r="A1126" s="1012" t="s">
        <v>1975</v>
      </c>
      <c r="B1126" s="1012" t="s">
        <v>1047</v>
      </c>
      <c r="C1126" s="1012" t="s">
        <v>1976</v>
      </c>
      <c r="D1126" s="1012" t="s">
        <v>1153</v>
      </c>
      <c r="E1126" s="1012" t="s">
        <v>52</v>
      </c>
      <c r="F1126" s="1013">
        <v>39787</v>
      </c>
      <c r="G1126" s="1012" t="s">
        <v>284</v>
      </c>
      <c r="H1126" s="1015">
        <v>90000000</v>
      </c>
      <c r="I1126" s="1015">
        <v>0</v>
      </c>
      <c r="J1126" s="1015">
        <v>92650000</v>
      </c>
      <c r="K1126" s="1012" t="s">
        <v>1194</v>
      </c>
      <c r="L1126" s="1015"/>
      <c r="M1126" s="1015"/>
      <c r="N1126" s="1016"/>
      <c r="O1126" s="1015"/>
      <c r="P1126" s="1015"/>
      <c r="Q1126" s="1015"/>
      <c r="R1126" s="1015"/>
      <c r="S1126" s="1016"/>
    </row>
    <row r="1127" spans="1:19">
      <c r="A1127" s="1012" t="s">
        <v>1975</v>
      </c>
      <c r="B1127" s="1012" t="s">
        <v>283</v>
      </c>
      <c r="C1127" s="1012" t="s">
        <v>1976</v>
      </c>
      <c r="D1127" s="1012" t="s">
        <v>1153</v>
      </c>
      <c r="E1127" s="1012" t="s">
        <v>52</v>
      </c>
      <c r="F1127" s="1013">
        <v>39903</v>
      </c>
      <c r="G1127" s="1012" t="s">
        <v>283</v>
      </c>
      <c r="H1127" s="1015"/>
      <c r="I1127" s="1015"/>
      <c r="J1127" s="1015"/>
      <c r="K1127" s="1012" t="s">
        <v>283</v>
      </c>
      <c r="L1127" s="1015">
        <v>90000000</v>
      </c>
      <c r="M1127" s="1015"/>
      <c r="N1127" s="1016">
        <v>90000</v>
      </c>
      <c r="O1127" s="1015">
        <v>1000</v>
      </c>
      <c r="P1127" s="1015"/>
      <c r="Q1127" s="1015"/>
      <c r="R1127" s="1015"/>
      <c r="S1127" s="1016"/>
    </row>
    <row r="1128" spans="1:19">
      <c r="A1128" s="1012" t="s">
        <v>1975</v>
      </c>
      <c r="B1128" s="1012" t="s">
        <v>283</v>
      </c>
      <c r="C1128" s="1012" t="s">
        <v>1976</v>
      </c>
      <c r="D1128" s="1012" t="s">
        <v>1153</v>
      </c>
      <c r="E1128" s="1012" t="s">
        <v>52</v>
      </c>
      <c r="F1128" s="1013">
        <v>39953</v>
      </c>
      <c r="G1128" s="1012" t="s">
        <v>283</v>
      </c>
      <c r="H1128" s="1015"/>
      <c r="I1128" s="1015"/>
      <c r="J1128" s="1015"/>
      <c r="K1128" s="1012" t="s">
        <v>283</v>
      </c>
      <c r="L1128" s="1015"/>
      <c r="M1128" s="1015"/>
      <c r="N1128" s="1016"/>
      <c r="O1128" s="1015"/>
      <c r="P1128" s="1015"/>
      <c r="Q1128" s="1015"/>
      <c r="R1128" s="1015">
        <v>1200000</v>
      </c>
      <c r="S1128" s="1016">
        <v>138490</v>
      </c>
    </row>
    <row r="1129" spans="1:19">
      <c r="A1129" s="1012" t="s">
        <v>1977</v>
      </c>
      <c r="B1129" s="1012" t="s">
        <v>904</v>
      </c>
      <c r="C1129" s="1012" t="s">
        <v>1978</v>
      </c>
      <c r="D1129" s="1012" t="s">
        <v>1979</v>
      </c>
      <c r="E1129" s="1012" t="s">
        <v>166</v>
      </c>
      <c r="F1129" s="1013">
        <v>39899</v>
      </c>
      <c r="G1129" s="1012" t="s">
        <v>285</v>
      </c>
      <c r="H1129" s="1015">
        <v>2295000</v>
      </c>
      <c r="I1129" s="1015">
        <v>0</v>
      </c>
      <c r="J1129" s="1015">
        <v>2936462.5</v>
      </c>
      <c r="K1129" s="1012" t="s">
        <v>1194</v>
      </c>
      <c r="L1129" s="1015"/>
      <c r="M1129" s="1015"/>
      <c r="N1129" s="1016"/>
      <c r="O1129" s="1015"/>
      <c r="P1129" s="1015"/>
      <c r="Q1129" s="1015"/>
      <c r="R1129" s="1015"/>
      <c r="S1129" s="1016"/>
    </row>
    <row r="1130" spans="1:19">
      <c r="A1130" s="1012" t="s">
        <v>1977</v>
      </c>
      <c r="B1130" s="1012" t="s">
        <v>283</v>
      </c>
      <c r="C1130" s="1012" t="s">
        <v>1978</v>
      </c>
      <c r="D1130" s="1012" t="s">
        <v>1979</v>
      </c>
      <c r="E1130" s="1012" t="s">
        <v>166</v>
      </c>
      <c r="F1130" s="1013">
        <v>41437</v>
      </c>
      <c r="G1130" s="1012" t="s">
        <v>283</v>
      </c>
      <c r="H1130" s="1015"/>
      <c r="I1130" s="1015"/>
      <c r="J1130" s="1015"/>
      <c r="K1130" s="1012" t="s">
        <v>283</v>
      </c>
      <c r="L1130" s="1015">
        <v>2295000</v>
      </c>
      <c r="M1130" s="1015"/>
      <c r="N1130" s="1016">
        <v>2295</v>
      </c>
      <c r="O1130" s="1015">
        <v>1000</v>
      </c>
      <c r="P1130" s="1015"/>
      <c r="Q1130" s="1015"/>
      <c r="R1130" s="1015">
        <v>115000</v>
      </c>
      <c r="S1130" s="1016">
        <v>115</v>
      </c>
    </row>
    <row r="1131" spans="1:19">
      <c r="A1131" s="1012" t="s">
        <v>74</v>
      </c>
      <c r="B1131" s="1012" t="s">
        <v>1980</v>
      </c>
      <c r="C1131" s="1012" t="s">
        <v>1981</v>
      </c>
      <c r="D1131" s="1012" t="s">
        <v>1183</v>
      </c>
      <c r="E1131" s="1012" t="s">
        <v>77</v>
      </c>
      <c r="F1131" s="1013">
        <v>39885</v>
      </c>
      <c r="G1131" s="1012" t="s">
        <v>284</v>
      </c>
      <c r="H1131" s="1015">
        <v>6000000</v>
      </c>
      <c r="I1131" s="1015">
        <v>0</v>
      </c>
      <c r="J1131" s="1015">
        <v>6453067</v>
      </c>
      <c r="K1131" s="1012" t="s">
        <v>1194</v>
      </c>
      <c r="L1131" s="1015"/>
      <c r="M1131" s="1015"/>
      <c r="N1131" s="1016"/>
      <c r="O1131" s="1015"/>
      <c r="P1131" s="1015"/>
      <c r="Q1131" s="1015"/>
      <c r="R1131" s="1015"/>
      <c r="S1131" s="1016"/>
    </row>
    <row r="1132" spans="1:19">
      <c r="A1132" s="1012" t="s">
        <v>74</v>
      </c>
      <c r="B1132" s="1012" t="s">
        <v>283</v>
      </c>
      <c r="C1132" s="1012" t="s">
        <v>1981</v>
      </c>
      <c r="D1132" s="1012" t="s">
        <v>1183</v>
      </c>
      <c r="E1132" s="1012" t="s">
        <v>77</v>
      </c>
      <c r="F1132" s="1013">
        <v>40424</v>
      </c>
      <c r="G1132" s="1012" t="s">
        <v>283</v>
      </c>
      <c r="H1132" s="1015"/>
      <c r="I1132" s="1015"/>
      <c r="J1132" s="1015"/>
      <c r="K1132" s="1012" t="s">
        <v>283</v>
      </c>
      <c r="L1132" s="1015">
        <v>6000000</v>
      </c>
      <c r="M1132" s="1015"/>
      <c r="N1132" s="1016">
        <v>6000</v>
      </c>
      <c r="O1132" s="1015">
        <v>1000</v>
      </c>
      <c r="P1132" s="1015"/>
      <c r="Q1132" s="1015"/>
      <c r="R1132" s="1015"/>
      <c r="S1132" s="1016"/>
    </row>
    <row r="1133" spans="1:19">
      <c r="A1133" s="1012" t="s">
        <v>1982</v>
      </c>
      <c r="B1133" s="1012" t="s">
        <v>899</v>
      </c>
      <c r="C1133" s="1012" t="s">
        <v>1983</v>
      </c>
      <c r="D1133" s="1012" t="s">
        <v>1456</v>
      </c>
      <c r="E1133" s="1012" t="s">
        <v>6</v>
      </c>
      <c r="F1133" s="1013">
        <v>39878</v>
      </c>
      <c r="G1133" s="1012" t="s">
        <v>285</v>
      </c>
      <c r="H1133" s="1015">
        <v>6000000</v>
      </c>
      <c r="I1133" s="1015">
        <v>0</v>
      </c>
      <c r="J1133" s="1015">
        <v>7494458.3300000001</v>
      </c>
      <c r="K1133" s="1012" t="s">
        <v>1194</v>
      </c>
      <c r="L1133" s="1015"/>
      <c r="M1133" s="1015"/>
      <c r="N1133" s="1016"/>
      <c r="O1133" s="1015"/>
      <c r="P1133" s="1015"/>
      <c r="Q1133" s="1015"/>
      <c r="R1133" s="1015"/>
      <c r="S1133" s="1016"/>
    </row>
    <row r="1134" spans="1:19">
      <c r="A1134" s="1012" t="s">
        <v>1982</v>
      </c>
      <c r="B1134" s="1012" t="s">
        <v>283</v>
      </c>
      <c r="C1134" s="1012" t="s">
        <v>1983</v>
      </c>
      <c r="D1134" s="1012" t="s">
        <v>1456</v>
      </c>
      <c r="E1134" s="1012" t="s">
        <v>6</v>
      </c>
      <c r="F1134" s="1013">
        <v>41214</v>
      </c>
      <c r="G1134" s="1012" t="s">
        <v>283</v>
      </c>
      <c r="H1134" s="1015"/>
      <c r="I1134" s="1015"/>
      <c r="J1134" s="1015"/>
      <c r="K1134" s="1012" t="s">
        <v>283</v>
      </c>
      <c r="L1134" s="1015">
        <v>6000000</v>
      </c>
      <c r="M1134" s="1015"/>
      <c r="N1134" s="1016">
        <v>6000</v>
      </c>
      <c r="O1134" s="1015">
        <v>1000</v>
      </c>
      <c r="P1134" s="1015"/>
      <c r="Q1134" s="1015"/>
      <c r="R1134" s="1015">
        <v>300000</v>
      </c>
      <c r="S1134" s="1016">
        <v>300</v>
      </c>
    </row>
    <row r="1135" spans="1:19">
      <c r="A1135" s="1012" t="s">
        <v>1984</v>
      </c>
      <c r="B1135" s="1012" t="s">
        <v>1985</v>
      </c>
      <c r="C1135" s="1012" t="s">
        <v>1986</v>
      </c>
      <c r="D1135" s="1012" t="s">
        <v>1987</v>
      </c>
      <c r="E1135" s="1012" t="s">
        <v>1460</v>
      </c>
      <c r="F1135" s="1013">
        <v>39829</v>
      </c>
      <c r="G1135" s="1012" t="s">
        <v>285</v>
      </c>
      <c r="H1135" s="1015">
        <v>6900000</v>
      </c>
      <c r="I1135" s="1015">
        <v>0</v>
      </c>
      <c r="J1135" s="1015">
        <v>555673.07999999996</v>
      </c>
      <c r="K1135" s="1012" t="s">
        <v>2928</v>
      </c>
      <c r="L1135" s="1015"/>
      <c r="M1135" s="1015"/>
      <c r="N1135" s="1016"/>
      <c r="O1135" s="1015"/>
      <c r="P1135" s="1015"/>
      <c r="Q1135" s="1015"/>
      <c r="R1135" s="1015"/>
      <c r="S1135" s="1016"/>
    </row>
    <row r="1136" spans="1:19">
      <c r="A1136" s="1012" t="s">
        <v>1984</v>
      </c>
      <c r="B1136" s="1012" t="s">
        <v>283</v>
      </c>
      <c r="C1136" s="1012" t="s">
        <v>1986</v>
      </c>
      <c r="D1136" s="1012" t="s">
        <v>1987</v>
      </c>
      <c r="E1136" s="1012" t="s">
        <v>1460</v>
      </c>
      <c r="F1136" s="1013">
        <v>41753</v>
      </c>
      <c r="G1136" s="1012" t="s">
        <v>283</v>
      </c>
      <c r="H1136" s="1015"/>
      <c r="I1136" s="1015"/>
      <c r="J1136" s="1015"/>
      <c r="K1136" s="1012" t="s">
        <v>283</v>
      </c>
      <c r="L1136" s="1015"/>
      <c r="M1136" s="1015"/>
      <c r="N1136" s="1016"/>
      <c r="O1136" s="1015"/>
      <c r="P1136" s="1015">
        <v>-6900000</v>
      </c>
      <c r="Q1136" s="1015"/>
      <c r="R1136" s="1015"/>
      <c r="S1136" s="1016"/>
    </row>
    <row r="1137" spans="1:19">
      <c r="A1137" s="1012" t="s">
        <v>1988</v>
      </c>
      <c r="B1137" s="1012" t="s">
        <v>879</v>
      </c>
      <c r="C1137" s="1012" t="s">
        <v>1989</v>
      </c>
      <c r="D1137" s="1012" t="s">
        <v>1285</v>
      </c>
      <c r="E1137" s="1012" t="s">
        <v>89</v>
      </c>
      <c r="F1137" s="1013">
        <v>39955</v>
      </c>
      <c r="G1137" s="1012" t="s">
        <v>285</v>
      </c>
      <c r="H1137" s="1015">
        <v>6272000</v>
      </c>
      <c r="I1137" s="1015">
        <v>0</v>
      </c>
      <c r="J1137" s="1015">
        <v>11836113.4</v>
      </c>
      <c r="K1137" s="1012" t="s">
        <v>1194</v>
      </c>
      <c r="L1137" s="1015"/>
      <c r="M1137" s="1015"/>
      <c r="N1137" s="1016"/>
      <c r="O1137" s="1015"/>
      <c r="P1137" s="1015"/>
      <c r="Q1137" s="1015"/>
      <c r="R1137" s="1015"/>
      <c r="S1137" s="1016"/>
    </row>
    <row r="1138" spans="1:19">
      <c r="A1138" s="1012" t="s">
        <v>1988</v>
      </c>
      <c r="B1138" s="1012" t="s">
        <v>283</v>
      </c>
      <c r="C1138" s="1012" t="s">
        <v>1989</v>
      </c>
      <c r="D1138" s="1012" t="s">
        <v>1285</v>
      </c>
      <c r="E1138" s="1012" t="s">
        <v>89</v>
      </c>
      <c r="F1138" s="1013">
        <v>40176</v>
      </c>
      <c r="G1138" s="1012" t="s">
        <v>283</v>
      </c>
      <c r="H1138" s="1015">
        <v>4000000</v>
      </c>
      <c r="I1138" s="1015"/>
      <c r="J1138" s="1015"/>
      <c r="K1138" s="1012" t="s">
        <v>283</v>
      </c>
      <c r="L1138" s="1015"/>
      <c r="M1138" s="1015"/>
      <c r="N1138" s="1016"/>
      <c r="O1138" s="1015"/>
      <c r="P1138" s="1015"/>
      <c r="Q1138" s="1015"/>
      <c r="R1138" s="1015"/>
      <c r="S1138" s="1016"/>
    </row>
    <row r="1139" spans="1:19">
      <c r="A1139" s="1012" t="s">
        <v>1988</v>
      </c>
      <c r="B1139" s="1012" t="s">
        <v>283</v>
      </c>
      <c r="C1139" s="1012" t="s">
        <v>1989</v>
      </c>
      <c r="D1139" s="1012" t="s">
        <v>1285</v>
      </c>
      <c r="E1139" s="1012" t="s">
        <v>89</v>
      </c>
      <c r="F1139" s="1013">
        <v>40808</v>
      </c>
      <c r="G1139" s="1012" t="s">
        <v>283</v>
      </c>
      <c r="H1139" s="1015"/>
      <c r="I1139" s="1015"/>
      <c r="J1139" s="1015"/>
      <c r="K1139" s="1012" t="s">
        <v>283</v>
      </c>
      <c r="L1139" s="1015">
        <v>10272000</v>
      </c>
      <c r="M1139" s="1015"/>
      <c r="N1139" s="1016">
        <v>10272</v>
      </c>
      <c r="O1139" s="1015">
        <v>1000</v>
      </c>
      <c r="P1139" s="1015"/>
      <c r="Q1139" s="1015"/>
      <c r="R1139" s="1015">
        <v>406000</v>
      </c>
      <c r="S1139" s="1016">
        <v>406</v>
      </c>
    </row>
    <row r="1140" spans="1:19">
      <c r="A1140" s="1012" t="s">
        <v>1990</v>
      </c>
      <c r="B1140" s="1012" t="s">
        <v>923</v>
      </c>
      <c r="C1140" s="1012" t="s">
        <v>1991</v>
      </c>
      <c r="D1140" s="1012" t="s">
        <v>1992</v>
      </c>
      <c r="E1140" s="1012" t="s">
        <v>990</v>
      </c>
      <c r="F1140" s="1013">
        <v>39822</v>
      </c>
      <c r="G1140" s="1012" t="s">
        <v>285</v>
      </c>
      <c r="H1140" s="1015">
        <v>1065000</v>
      </c>
      <c r="I1140" s="1015">
        <v>0</v>
      </c>
      <c r="J1140" s="1015">
        <v>1394723.17</v>
      </c>
      <c r="K1140" s="1012" t="s">
        <v>1194</v>
      </c>
      <c r="L1140" s="1015"/>
      <c r="M1140" s="1015"/>
      <c r="N1140" s="1016"/>
      <c r="O1140" s="1015"/>
      <c r="P1140" s="1015"/>
      <c r="Q1140" s="1015"/>
      <c r="R1140" s="1015"/>
      <c r="S1140" s="1016"/>
    </row>
    <row r="1141" spans="1:19">
      <c r="A1141" s="1012" t="s">
        <v>1990</v>
      </c>
      <c r="B1141" s="1012" t="s">
        <v>283</v>
      </c>
      <c r="C1141" s="1012" t="s">
        <v>1991</v>
      </c>
      <c r="D1141" s="1012" t="s">
        <v>1992</v>
      </c>
      <c r="E1141" s="1012" t="s">
        <v>990</v>
      </c>
      <c r="F1141" s="1013">
        <v>41563</v>
      </c>
      <c r="G1141" s="1012" t="s">
        <v>283</v>
      </c>
      <c r="H1141" s="1015"/>
      <c r="I1141" s="1015"/>
      <c r="J1141" s="1015"/>
      <c r="K1141" s="1012" t="s">
        <v>283</v>
      </c>
      <c r="L1141" s="1015">
        <v>1065000</v>
      </c>
      <c r="M1141" s="1015"/>
      <c r="N1141" s="1016">
        <v>1065</v>
      </c>
      <c r="O1141" s="1015">
        <v>1000</v>
      </c>
      <c r="P1141" s="1015"/>
      <c r="Q1141" s="1015"/>
      <c r="R1141" s="1015">
        <v>53000</v>
      </c>
      <c r="S1141" s="1016">
        <v>53</v>
      </c>
    </row>
    <row r="1142" spans="1:19">
      <c r="A1142" s="1012" t="s">
        <v>1993</v>
      </c>
      <c r="B1142" s="1012" t="s">
        <v>858</v>
      </c>
      <c r="C1142" s="1012" t="s">
        <v>1994</v>
      </c>
      <c r="D1142" s="1012" t="s">
        <v>1995</v>
      </c>
      <c r="E1142" s="1012" t="s">
        <v>1070</v>
      </c>
      <c r="F1142" s="1013">
        <v>39822</v>
      </c>
      <c r="G1142" s="1012" t="s">
        <v>284</v>
      </c>
      <c r="H1142" s="1015">
        <v>78158000</v>
      </c>
      <c r="I1142" s="1015">
        <v>0</v>
      </c>
      <c r="J1142" s="1015">
        <v>81476093.609999999</v>
      </c>
      <c r="K1142" s="1012" t="s">
        <v>1194</v>
      </c>
      <c r="L1142" s="1015"/>
      <c r="M1142" s="1015"/>
      <c r="N1142" s="1016"/>
      <c r="O1142" s="1015"/>
      <c r="P1142" s="1015"/>
      <c r="Q1142" s="1015"/>
      <c r="R1142" s="1015"/>
      <c r="S1142" s="1016"/>
    </row>
    <row r="1143" spans="1:19">
      <c r="A1143" s="1012" t="s">
        <v>1993</v>
      </c>
      <c r="B1143" s="1012" t="s">
        <v>283</v>
      </c>
      <c r="C1143" s="1012" t="s">
        <v>1994</v>
      </c>
      <c r="D1143" s="1012" t="s">
        <v>1995</v>
      </c>
      <c r="E1143" s="1012" t="s">
        <v>1070</v>
      </c>
      <c r="F1143" s="1013">
        <v>39925</v>
      </c>
      <c r="G1143" s="1012" t="s">
        <v>283</v>
      </c>
      <c r="H1143" s="1015"/>
      <c r="I1143" s="1015"/>
      <c r="J1143" s="1015"/>
      <c r="K1143" s="1012" t="s">
        <v>283</v>
      </c>
      <c r="L1143" s="1015">
        <v>78158000</v>
      </c>
      <c r="M1143" s="1015"/>
      <c r="N1143" s="1016">
        <v>78158</v>
      </c>
      <c r="O1143" s="1015">
        <v>1000</v>
      </c>
      <c r="P1143" s="1015"/>
      <c r="Q1143" s="1015"/>
      <c r="R1143" s="1015"/>
      <c r="S1143" s="1016"/>
    </row>
    <row r="1144" spans="1:19">
      <c r="A1144" s="1012" t="s">
        <v>1993</v>
      </c>
      <c r="B1144" s="1012" t="s">
        <v>283</v>
      </c>
      <c r="C1144" s="1012" t="s">
        <v>1994</v>
      </c>
      <c r="D1144" s="1012" t="s">
        <v>1995</v>
      </c>
      <c r="E1144" s="1012" t="s">
        <v>1070</v>
      </c>
      <c r="F1144" s="1013">
        <v>39960</v>
      </c>
      <c r="G1144" s="1012" t="s">
        <v>283</v>
      </c>
      <c r="H1144" s="1015"/>
      <c r="I1144" s="1015"/>
      <c r="J1144" s="1015"/>
      <c r="K1144" s="1012" t="s">
        <v>283</v>
      </c>
      <c r="L1144" s="1015"/>
      <c r="M1144" s="1015"/>
      <c r="N1144" s="1016"/>
      <c r="O1144" s="1015"/>
      <c r="P1144" s="1015"/>
      <c r="Q1144" s="1015"/>
      <c r="R1144" s="1015">
        <v>2200000</v>
      </c>
      <c r="S1144" s="1016">
        <v>481664</v>
      </c>
    </row>
    <row r="1145" spans="1:19">
      <c r="A1145" s="1012" t="s">
        <v>1996</v>
      </c>
      <c r="B1145" s="1012" t="s">
        <v>1997</v>
      </c>
      <c r="C1145" s="1012" t="s">
        <v>1998</v>
      </c>
      <c r="D1145" s="1012" t="s">
        <v>1999</v>
      </c>
      <c r="E1145" s="1012" t="s">
        <v>1078</v>
      </c>
      <c r="F1145" s="1013">
        <v>39794</v>
      </c>
      <c r="G1145" s="1012" t="s">
        <v>284</v>
      </c>
      <c r="H1145" s="1015">
        <v>72000000</v>
      </c>
      <c r="I1145" s="1015">
        <v>0</v>
      </c>
      <c r="J1145" s="1015">
        <v>83430000</v>
      </c>
      <c r="K1145" s="1012" t="s">
        <v>1194</v>
      </c>
      <c r="L1145" s="1015"/>
      <c r="M1145" s="1015"/>
      <c r="N1145" s="1016"/>
      <c r="O1145" s="1015"/>
      <c r="P1145" s="1015"/>
      <c r="Q1145" s="1015"/>
      <c r="R1145" s="1015"/>
      <c r="S1145" s="1016"/>
    </row>
    <row r="1146" spans="1:19">
      <c r="A1146" s="1012" t="s">
        <v>1996</v>
      </c>
      <c r="B1146" s="1012" t="s">
        <v>283</v>
      </c>
      <c r="C1146" s="1012" t="s">
        <v>1998</v>
      </c>
      <c r="D1146" s="1012" t="s">
        <v>1999</v>
      </c>
      <c r="E1146" s="1012" t="s">
        <v>1078</v>
      </c>
      <c r="F1146" s="1013">
        <v>41516</v>
      </c>
      <c r="G1146" s="1012" t="s">
        <v>283</v>
      </c>
      <c r="H1146" s="1015"/>
      <c r="I1146" s="1015"/>
      <c r="J1146" s="1015"/>
      <c r="K1146" s="1012" t="s">
        <v>283</v>
      </c>
      <c r="L1146" s="1015">
        <v>72000000</v>
      </c>
      <c r="M1146" s="1015"/>
      <c r="N1146" s="1016">
        <v>72000</v>
      </c>
      <c r="O1146" s="1015">
        <v>1000</v>
      </c>
      <c r="P1146" s="1015"/>
      <c r="Q1146" s="1015">
        <v>2426000</v>
      </c>
      <c r="R1146" s="1015"/>
      <c r="S1146" s="1016"/>
    </row>
    <row r="1147" spans="1:19">
      <c r="A1147" s="1012" t="s">
        <v>2000</v>
      </c>
      <c r="B1147" s="1012" t="s">
        <v>2001</v>
      </c>
      <c r="C1147" s="1012" t="s">
        <v>2002</v>
      </c>
      <c r="D1147" s="1012" t="s">
        <v>2003</v>
      </c>
      <c r="E1147" s="1012" t="s">
        <v>153</v>
      </c>
      <c r="F1147" s="1013">
        <v>39927</v>
      </c>
      <c r="G1147" s="1012" t="s">
        <v>285</v>
      </c>
      <c r="H1147" s="1015">
        <v>1312000</v>
      </c>
      <c r="I1147" s="1015">
        <v>0</v>
      </c>
      <c r="J1147" s="1015">
        <v>165139</v>
      </c>
      <c r="K1147" s="1012" t="s">
        <v>2928</v>
      </c>
      <c r="L1147" s="1015"/>
      <c r="M1147" s="1015"/>
      <c r="N1147" s="1016"/>
      <c r="O1147" s="1015"/>
      <c r="P1147" s="1015"/>
      <c r="Q1147" s="1015"/>
      <c r="R1147" s="1015"/>
      <c r="S1147" s="1016"/>
    </row>
    <row r="1148" spans="1:19">
      <c r="A1148" s="1012" t="s">
        <v>2000</v>
      </c>
      <c r="B1148" s="1012" t="s">
        <v>283</v>
      </c>
      <c r="C1148" s="1012" t="s">
        <v>2002</v>
      </c>
      <c r="D1148" s="1012" t="s">
        <v>2003</v>
      </c>
      <c r="E1148" s="1012" t="s">
        <v>153</v>
      </c>
      <c r="F1148" s="1013">
        <v>41373</v>
      </c>
      <c r="G1148" s="1012" t="s">
        <v>283</v>
      </c>
      <c r="H1148" s="1015"/>
      <c r="I1148" s="1015"/>
      <c r="J1148" s="1015"/>
      <c r="K1148" s="1012" t="s">
        <v>283</v>
      </c>
      <c r="L1148" s="1015"/>
      <c r="M1148" s="1015"/>
      <c r="N1148" s="1016"/>
      <c r="O1148" s="1015"/>
      <c r="P1148" s="1015">
        <v>-1312000</v>
      </c>
      <c r="Q1148" s="1015"/>
      <c r="R1148" s="1015"/>
      <c r="S1148" s="1016"/>
    </row>
    <row r="1149" spans="1:19">
      <c r="A1149" s="1012" t="s">
        <v>2004</v>
      </c>
      <c r="B1149" s="1012" t="s">
        <v>858</v>
      </c>
      <c r="C1149" s="1012" t="s">
        <v>2005</v>
      </c>
      <c r="D1149" s="1012" t="s">
        <v>1967</v>
      </c>
      <c r="E1149" s="1012" t="s">
        <v>153</v>
      </c>
      <c r="F1149" s="1013">
        <v>39794</v>
      </c>
      <c r="G1149" s="1012" t="s">
        <v>284</v>
      </c>
      <c r="H1149" s="1015">
        <v>21500000</v>
      </c>
      <c r="I1149" s="1015">
        <v>0</v>
      </c>
      <c r="J1149" s="1015">
        <v>27331250</v>
      </c>
      <c r="K1149" s="1012" t="s">
        <v>1194</v>
      </c>
      <c r="L1149" s="1015"/>
      <c r="M1149" s="1015"/>
      <c r="N1149" s="1016"/>
      <c r="O1149" s="1015"/>
      <c r="P1149" s="1015"/>
      <c r="Q1149" s="1015"/>
      <c r="R1149" s="1015"/>
      <c r="S1149" s="1016"/>
    </row>
    <row r="1150" spans="1:19">
      <c r="A1150" s="1012" t="s">
        <v>2004</v>
      </c>
      <c r="B1150" s="1012" t="s">
        <v>283</v>
      </c>
      <c r="C1150" s="1012" t="s">
        <v>2005</v>
      </c>
      <c r="D1150" s="1012" t="s">
        <v>1967</v>
      </c>
      <c r="E1150" s="1012" t="s">
        <v>153</v>
      </c>
      <c r="F1150" s="1013">
        <v>41164</v>
      </c>
      <c r="G1150" s="1012" t="s">
        <v>283</v>
      </c>
      <c r="H1150" s="1015"/>
      <c r="I1150" s="1015"/>
      <c r="J1150" s="1015"/>
      <c r="K1150" s="1012" t="s">
        <v>283</v>
      </c>
      <c r="L1150" s="1015">
        <v>21500000</v>
      </c>
      <c r="M1150" s="1015"/>
      <c r="N1150" s="1016">
        <v>21500</v>
      </c>
      <c r="O1150" s="1015">
        <v>1000</v>
      </c>
      <c r="P1150" s="1015"/>
      <c r="Q1150" s="1015"/>
      <c r="R1150" s="1015">
        <v>1800000</v>
      </c>
      <c r="S1150" s="1016">
        <v>188707</v>
      </c>
    </row>
    <row r="1151" spans="1:19">
      <c r="A1151" s="1012" t="s">
        <v>2006</v>
      </c>
      <c r="B1151" s="1012" t="s">
        <v>2007</v>
      </c>
      <c r="C1151" s="1012" t="s">
        <v>2008</v>
      </c>
      <c r="D1151" s="1012" t="s">
        <v>1566</v>
      </c>
      <c r="E1151" s="1012" t="s">
        <v>153</v>
      </c>
      <c r="F1151" s="1013">
        <v>39871</v>
      </c>
      <c r="G1151" s="1012" t="s">
        <v>284</v>
      </c>
      <c r="H1151" s="1015">
        <v>83586000</v>
      </c>
      <c r="I1151" s="1015">
        <v>0</v>
      </c>
      <c r="J1151" s="1015">
        <v>1950340</v>
      </c>
      <c r="K1151" s="1012" t="s">
        <v>1097</v>
      </c>
      <c r="L1151" s="1015"/>
      <c r="M1151" s="1015"/>
      <c r="N1151" s="1016"/>
      <c r="O1151" s="1015"/>
      <c r="P1151" s="1015"/>
      <c r="Q1151" s="1015"/>
      <c r="R1151" s="1015"/>
      <c r="S1151" s="1016"/>
    </row>
    <row r="1152" spans="1:19">
      <c r="A1152" s="1012" t="s">
        <v>2006</v>
      </c>
      <c r="B1152" s="1012" t="s">
        <v>283</v>
      </c>
      <c r="C1152" s="1012" t="s">
        <v>2008</v>
      </c>
      <c r="D1152" s="1012" t="s">
        <v>1566</v>
      </c>
      <c r="E1152" s="1012" t="s">
        <v>153</v>
      </c>
      <c r="F1152" s="1013">
        <v>40753</v>
      </c>
      <c r="G1152" s="1012" t="s">
        <v>283</v>
      </c>
      <c r="H1152" s="1015"/>
      <c r="I1152" s="1015"/>
      <c r="J1152" s="1015"/>
      <c r="K1152" s="1012" t="s">
        <v>283</v>
      </c>
      <c r="L1152" s="1015"/>
      <c r="M1152" s="1015"/>
      <c r="N1152" s="1016"/>
      <c r="O1152" s="1015"/>
      <c r="P1152" s="1015">
        <v>-83586000</v>
      </c>
      <c r="Q1152" s="1015"/>
      <c r="R1152" s="1015"/>
      <c r="S1152" s="1016"/>
    </row>
    <row r="1153" spans="1:19">
      <c r="A1153" s="1012" t="s">
        <v>2009</v>
      </c>
      <c r="B1153" s="1012" t="s">
        <v>2010</v>
      </c>
      <c r="C1153" s="1012" t="s">
        <v>2011</v>
      </c>
      <c r="D1153" s="1012" t="s">
        <v>2012</v>
      </c>
      <c r="E1153" s="1012" t="s">
        <v>1460</v>
      </c>
      <c r="F1153" s="1013">
        <v>39801</v>
      </c>
      <c r="G1153" s="1012" t="s">
        <v>284</v>
      </c>
      <c r="H1153" s="1015">
        <v>27000000</v>
      </c>
      <c r="I1153" s="1015">
        <v>0</v>
      </c>
      <c r="J1153" s="1015">
        <v>33955519.229999997</v>
      </c>
      <c r="K1153" s="1012" t="s">
        <v>1194</v>
      </c>
      <c r="L1153" s="1015"/>
      <c r="M1153" s="1015"/>
      <c r="N1153" s="1016"/>
      <c r="O1153" s="1015"/>
      <c r="P1153" s="1015"/>
      <c r="Q1153" s="1015"/>
      <c r="R1153" s="1015"/>
      <c r="S1153" s="1016"/>
    </row>
    <row r="1154" spans="1:19">
      <c r="A1154" s="1012" t="s">
        <v>2009</v>
      </c>
      <c r="B1154" s="1012" t="s">
        <v>283</v>
      </c>
      <c r="C1154" s="1012" t="s">
        <v>2011</v>
      </c>
      <c r="D1154" s="1012" t="s">
        <v>2012</v>
      </c>
      <c r="E1154" s="1012" t="s">
        <v>1460</v>
      </c>
      <c r="F1154" s="1013">
        <v>41598</v>
      </c>
      <c r="G1154" s="1012" t="s">
        <v>283</v>
      </c>
      <c r="H1154" s="1015"/>
      <c r="I1154" s="1015"/>
      <c r="J1154" s="1015"/>
      <c r="K1154" s="1012" t="s">
        <v>283</v>
      </c>
      <c r="L1154" s="1015">
        <v>27000000</v>
      </c>
      <c r="M1154" s="1015"/>
      <c r="N1154" s="1016">
        <v>27000</v>
      </c>
      <c r="O1154" s="1015">
        <v>1000</v>
      </c>
      <c r="P1154" s="1015"/>
      <c r="Q1154" s="1015"/>
      <c r="R1154" s="1015"/>
      <c r="S1154" s="1016"/>
    </row>
    <row r="1155" spans="1:19">
      <c r="A1155" s="1012" t="s">
        <v>2009</v>
      </c>
      <c r="B1155" s="1012" t="s">
        <v>283</v>
      </c>
      <c r="C1155" s="1012" t="s">
        <v>2011</v>
      </c>
      <c r="D1155" s="1012" t="s">
        <v>2012</v>
      </c>
      <c r="E1155" s="1012" t="s">
        <v>1460</v>
      </c>
      <c r="F1155" s="1013">
        <v>41943</v>
      </c>
      <c r="G1155" s="1012" t="s">
        <v>283</v>
      </c>
      <c r="H1155" s="1015"/>
      <c r="I1155" s="1015"/>
      <c r="J1155" s="1015"/>
      <c r="K1155" s="1012" t="s">
        <v>283</v>
      </c>
      <c r="L1155" s="1015"/>
      <c r="M1155" s="1015"/>
      <c r="N1155" s="1016"/>
      <c r="O1155" s="1015"/>
      <c r="P1155" s="1015"/>
      <c r="Q1155" s="1015"/>
      <c r="R1155" s="1015">
        <v>10635</v>
      </c>
      <c r="S1155" s="1016">
        <v>65322.6</v>
      </c>
    </row>
    <row r="1156" spans="1:19">
      <c r="A1156" s="1012" t="s">
        <v>2013</v>
      </c>
      <c r="B1156" s="1012" t="s">
        <v>858</v>
      </c>
      <c r="C1156" s="1012" t="s">
        <v>2014</v>
      </c>
      <c r="D1156" s="1012" t="s">
        <v>2015</v>
      </c>
      <c r="E1156" s="1012" t="s">
        <v>166</v>
      </c>
      <c r="F1156" s="1013">
        <v>39805</v>
      </c>
      <c r="G1156" s="1012" t="s">
        <v>284</v>
      </c>
      <c r="H1156" s="1015">
        <v>216000000</v>
      </c>
      <c r="I1156" s="1015">
        <v>0</v>
      </c>
      <c r="J1156" s="1015">
        <v>261538649.88999999</v>
      </c>
      <c r="K1156" s="1012" t="s">
        <v>1194</v>
      </c>
      <c r="L1156" s="1015"/>
      <c r="M1156" s="1015"/>
      <c r="N1156" s="1016"/>
      <c r="O1156" s="1015"/>
      <c r="P1156" s="1015"/>
      <c r="Q1156" s="1015"/>
      <c r="R1156" s="1015"/>
      <c r="S1156" s="1016"/>
    </row>
    <row r="1157" spans="1:19">
      <c r="A1157" s="1012" t="s">
        <v>2013</v>
      </c>
      <c r="B1157" s="1012" t="s">
        <v>283</v>
      </c>
      <c r="C1157" s="1012" t="s">
        <v>2014</v>
      </c>
      <c r="D1157" s="1012" t="s">
        <v>2015</v>
      </c>
      <c r="E1157" s="1012" t="s">
        <v>166</v>
      </c>
      <c r="F1157" s="1013">
        <v>41101</v>
      </c>
      <c r="G1157" s="1012" t="s">
        <v>283</v>
      </c>
      <c r="H1157" s="1015"/>
      <c r="I1157" s="1015"/>
      <c r="J1157" s="1015"/>
      <c r="K1157" s="1012" t="s">
        <v>283</v>
      </c>
      <c r="L1157" s="1015">
        <v>40000000</v>
      </c>
      <c r="M1157" s="1015"/>
      <c r="N1157" s="1016">
        <v>40000</v>
      </c>
      <c r="O1157" s="1015">
        <v>1000</v>
      </c>
      <c r="P1157" s="1015"/>
      <c r="Q1157" s="1015"/>
      <c r="R1157" s="1015"/>
      <c r="S1157" s="1016"/>
    </row>
    <row r="1158" spans="1:19">
      <c r="A1158" s="1012" t="s">
        <v>2013</v>
      </c>
      <c r="B1158" s="1012" t="s">
        <v>283</v>
      </c>
      <c r="C1158" s="1012" t="s">
        <v>2014</v>
      </c>
      <c r="D1158" s="1012" t="s">
        <v>2015</v>
      </c>
      <c r="E1158" s="1012" t="s">
        <v>166</v>
      </c>
      <c r="F1158" s="1013">
        <v>41214</v>
      </c>
      <c r="G1158" s="1012" t="s">
        <v>283</v>
      </c>
      <c r="H1158" s="1015"/>
      <c r="I1158" s="1015"/>
      <c r="J1158" s="1015"/>
      <c r="K1158" s="1012" t="s">
        <v>283</v>
      </c>
      <c r="L1158" s="1015">
        <v>45000000</v>
      </c>
      <c r="M1158" s="1015"/>
      <c r="N1158" s="1016">
        <v>45000</v>
      </c>
      <c r="O1158" s="1015">
        <v>1000</v>
      </c>
      <c r="P1158" s="1015"/>
      <c r="Q1158" s="1015"/>
      <c r="R1158" s="1015"/>
      <c r="S1158" s="1016"/>
    </row>
    <row r="1159" spans="1:19">
      <c r="A1159" s="1012" t="s">
        <v>2013</v>
      </c>
      <c r="B1159" s="1012" t="s">
        <v>283</v>
      </c>
      <c r="C1159" s="1012" t="s">
        <v>2014</v>
      </c>
      <c r="D1159" s="1012" t="s">
        <v>2015</v>
      </c>
      <c r="E1159" s="1012" t="s">
        <v>166</v>
      </c>
      <c r="F1159" s="1013">
        <v>41241</v>
      </c>
      <c r="G1159" s="1012" t="s">
        <v>283</v>
      </c>
      <c r="H1159" s="1015"/>
      <c r="I1159" s="1015"/>
      <c r="J1159" s="1015"/>
      <c r="K1159" s="1012" t="s">
        <v>283</v>
      </c>
      <c r="L1159" s="1015">
        <v>131000000</v>
      </c>
      <c r="M1159" s="1015"/>
      <c r="N1159" s="1016">
        <v>131000</v>
      </c>
      <c r="O1159" s="1015">
        <v>1000</v>
      </c>
      <c r="P1159" s="1015"/>
      <c r="Q1159" s="1015"/>
      <c r="R1159" s="1015"/>
      <c r="S1159" s="1016"/>
    </row>
    <row r="1160" spans="1:19">
      <c r="A1160" s="1012" t="s">
        <v>2013</v>
      </c>
      <c r="B1160" s="1012" t="s">
        <v>283</v>
      </c>
      <c r="C1160" s="1012" t="s">
        <v>2014</v>
      </c>
      <c r="D1160" s="1012" t="s">
        <v>2015</v>
      </c>
      <c r="E1160" s="1012" t="s">
        <v>166</v>
      </c>
      <c r="F1160" s="1013">
        <v>41436</v>
      </c>
      <c r="G1160" s="1012" t="s">
        <v>283</v>
      </c>
      <c r="H1160" s="1015"/>
      <c r="I1160" s="1015"/>
      <c r="J1160" s="1015"/>
      <c r="K1160" s="1012" t="s">
        <v>283</v>
      </c>
      <c r="L1160" s="1015"/>
      <c r="M1160" s="1015"/>
      <c r="N1160" s="1016"/>
      <c r="O1160" s="1015"/>
      <c r="P1160" s="1015"/>
      <c r="Q1160" s="1015"/>
      <c r="R1160" s="1015">
        <v>4018511</v>
      </c>
      <c r="S1160" s="1016">
        <v>1326238</v>
      </c>
    </row>
    <row r="1161" spans="1:19">
      <c r="A1161" s="1012" t="s">
        <v>2016</v>
      </c>
      <c r="B1161" s="1012"/>
      <c r="C1161" s="1012" t="s">
        <v>2017</v>
      </c>
      <c r="D1161" s="1012" t="s">
        <v>286</v>
      </c>
      <c r="E1161" s="1012" t="s">
        <v>56</v>
      </c>
      <c r="F1161" s="1013">
        <v>39805</v>
      </c>
      <c r="G1161" s="1012" t="s">
        <v>284</v>
      </c>
      <c r="H1161" s="1015">
        <v>25000000</v>
      </c>
      <c r="I1161" s="1015">
        <v>0</v>
      </c>
      <c r="J1161" s="1015">
        <v>32927621.559999999</v>
      </c>
      <c r="K1161" s="1012" t="s">
        <v>897</v>
      </c>
      <c r="L1161" s="1015"/>
      <c r="M1161" s="1015"/>
      <c r="N1161" s="1016"/>
      <c r="O1161" s="1015"/>
      <c r="P1161" s="1015"/>
      <c r="Q1161" s="1015"/>
      <c r="R1161" s="1015"/>
      <c r="S1161" s="1016"/>
    </row>
    <row r="1162" spans="1:19">
      <c r="A1162" s="1012" t="s">
        <v>2016</v>
      </c>
      <c r="B1162" s="1012" t="s">
        <v>283</v>
      </c>
      <c r="C1162" s="1012" t="s">
        <v>2017</v>
      </c>
      <c r="D1162" s="1012" t="s">
        <v>286</v>
      </c>
      <c r="E1162" s="1012" t="s">
        <v>56</v>
      </c>
      <c r="F1162" s="1013">
        <v>41449</v>
      </c>
      <c r="G1162" s="1012" t="s">
        <v>283</v>
      </c>
      <c r="H1162" s="1015"/>
      <c r="I1162" s="1015"/>
      <c r="J1162" s="1015"/>
      <c r="K1162" s="1012" t="s">
        <v>283</v>
      </c>
      <c r="L1162" s="1015">
        <v>24250000</v>
      </c>
      <c r="M1162" s="1015"/>
      <c r="N1162" s="1016">
        <v>25000</v>
      </c>
      <c r="O1162" s="1015">
        <v>970</v>
      </c>
      <c r="P1162" s="1015">
        <v>-750000</v>
      </c>
      <c r="Q1162" s="1015"/>
      <c r="R1162" s="1015"/>
      <c r="S1162" s="1016"/>
    </row>
    <row r="1163" spans="1:19">
      <c r="A1163" s="1012" t="s">
        <v>2016</v>
      </c>
      <c r="B1163" s="1012" t="s">
        <v>283</v>
      </c>
      <c r="C1163" s="1012" t="s">
        <v>2017</v>
      </c>
      <c r="D1163" s="1012" t="s">
        <v>286</v>
      </c>
      <c r="E1163" s="1012" t="s">
        <v>56</v>
      </c>
      <c r="F1163" s="1013">
        <v>41481</v>
      </c>
      <c r="G1163" s="1012" t="s">
        <v>283</v>
      </c>
      <c r="H1163" s="1015"/>
      <c r="I1163" s="1015"/>
      <c r="J1163" s="1015"/>
      <c r="K1163" s="1012" t="s">
        <v>283</v>
      </c>
      <c r="L1163" s="1015"/>
      <c r="M1163" s="1015">
        <v>-242500</v>
      </c>
      <c r="N1163" s="1016"/>
      <c r="O1163" s="1015"/>
      <c r="P1163" s="1015"/>
      <c r="Q1163" s="1015"/>
      <c r="R1163" s="1015"/>
      <c r="S1163" s="1016"/>
    </row>
    <row r="1164" spans="1:19">
      <c r="A1164" s="1012" t="s">
        <v>2016</v>
      </c>
      <c r="B1164" s="1012" t="s">
        <v>283</v>
      </c>
      <c r="C1164" s="1012" t="s">
        <v>2017</v>
      </c>
      <c r="D1164" s="1012" t="s">
        <v>286</v>
      </c>
      <c r="E1164" s="1012" t="s">
        <v>56</v>
      </c>
      <c r="F1164" s="1013">
        <v>41885</v>
      </c>
      <c r="G1164" s="1012" t="s">
        <v>283</v>
      </c>
      <c r="H1164" s="1015"/>
      <c r="I1164" s="1015"/>
      <c r="J1164" s="1015"/>
      <c r="K1164" s="1012" t="s">
        <v>283</v>
      </c>
      <c r="L1164" s="1015"/>
      <c r="M1164" s="1015"/>
      <c r="N1164" s="1016"/>
      <c r="O1164" s="1015"/>
      <c r="P1164" s="1015"/>
      <c r="Q1164" s="1015"/>
      <c r="R1164" s="1015">
        <v>2892066</v>
      </c>
      <c r="S1164" s="1016">
        <v>691882</v>
      </c>
    </row>
    <row r="1165" spans="1:19">
      <c r="A1165" s="1012" t="s">
        <v>2018</v>
      </c>
      <c r="B1165" s="1012" t="s">
        <v>2019</v>
      </c>
      <c r="C1165" s="1012" t="s">
        <v>2020</v>
      </c>
      <c r="D1165" s="1012" t="s">
        <v>2021</v>
      </c>
      <c r="E1165" s="1012" t="s">
        <v>996</v>
      </c>
      <c r="F1165" s="1013">
        <v>39941</v>
      </c>
      <c r="G1165" s="1012" t="s">
        <v>921</v>
      </c>
      <c r="H1165" s="1015">
        <v>4000000</v>
      </c>
      <c r="I1165" s="1015">
        <v>0</v>
      </c>
      <c r="J1165" s="1015">
        <v>174324.6</v>
      </c>
      <c r="K1165" s="1012" t="s">
        <v>1097</v>
      </c>
      <c r="L1165" s="1015"/>
      <c r="M1165" s="1015"/>
      <c r="N1165" s="1016"/>
      <c r="O1165" s="1015"/>
      <c r="P1165" s="1015"/>
      <c r="Q1165" s="1015"/>
      <c r="R1165" s="1015"/>
      <c r="S1165" s="1016"/>
    </row>
    <row r="1166" spans="1:19">
      <c r="A1166" s="1012" t="s">
        <v>2018</v>
      </c>
      <c r="B1166" s="1012" t="s">
        <v>283</v>
      </c>
      <c r="C1166" s="1012" t="s">
        <v>2020</v>
      </c>
      <c r="D1166" s="1012" t="s">
        <v>2021</v>
      </c>
      <c r="E1166" s="1012" t="s">
        <v>996</v>
      </c>
      <c r="F1166" s="1013">
        <v>41201</v>
      </c>
      <c r="G1166" s="1012" t="s">
        <v>283</v>
      </c>
      <c r="H1166" s="1015"/>
      <c r="I1166" s="1015"/>
      <c r="J1166" s="1015"/>
      <c r="K1166" s="1012" t="s">
        <v>283</v>
      </c>
      <c r="L1166" s="1015"/>
      <c r="M1166" s="1015"/>
      <c r="N1166" s="1016"/>
      <c r="O1166" s="1015"/>
      <c r="P1166" s="1015">
        <v>-4000000</v>
      </c>
      <c r="Q1166" s="1015"/>
      <c r="R1166" s="1015"/>
      <c r="S1166" s="1016"/>
    </row>
    <row r="1167" spans="1:19">
      <c r="A1167" s="1012" t="s">
        <v>2022</v>
      </c>
      <c r="B1167" s="1012" t="s">
        <v>858</v>
      </c>
      <c r="C1167" s="1012" t="s">
        <v>2023</v>
      </c>
      <c r="D1167" s="1012" t="s">
        <v>286</v>
      </c>
      <c r="E1167" s="1012" t="s">
        <v>56</v>
      </c>
      <c r="F1167" s="1013">
        <v>39749</v>
      </c>
      <c r="G1167" s="1012" t="s">
        <v>284</v>
      </c>
      <c r="H1167" s="1015">
        <v>25000000000</v>
      </c>
      <c r="I1167" s="1015">
        <v>0</v>
      </c>
      <c r="J1167" s="1015">
        <v>26731202358</v>
      </c>
      <c r="K1167" s="1012" t="s">
        <v>1194</v>
      </c>
      <c r="L1167" s="1015"/>
      <c r="M1167" s="1015"/>
      <c r="N1167" s="1016"/>
      <c r="O1167" s="1015"/>
      <c r="P1167" s="1015"/>
      <c r="Q1167" s="1015"/>
      <c r="R1167" s="1015"/>
      <c r="S1167" s="1016"/>
    </row>
    <row r="1168" spans="1:19">
      <c r="A1168" s="1012" t="s">
        <v>2022</v>
      </c>
      <c r="B1168" s="1012" t="s">
        <v>283</v>
      </c>
      <c r="C1168" s="1012" t="s">
        <v>2023</v>
      </c>
      <c r="D1168" s="1012" t="s">
        <v>286</v>
      </c>
      <c r="E1168" s="1012" t="s">
        <v>56</v>
      </c>
      <c r="F1168" s="1013">
        <v>39981</v>
      </c>
      <c r="G1168" s="1012" t="s">
        <v>283</v>
      </c>
      <c r="H1168" s="1015"/>
      <c r="I1168" s="1015"/>
      <c r="J1168" s="1015"/>
      <c r="K1168" s="1012" t="s">
        <v>283</v>
      </c>
      <c r="L1168" s="1015">
        <v>25000000000</v>
      </c>
      <c r="M1168" s="1015"/>
      <c r="N1168" s="1016">
        <v>2500000</v>
      </c>
      <c r="O1168" s="1015">
        <v>10000</v>
      </c>
      <c r="P1168" s="1015"/>
      <c r="Q1168" s="1015"/>
      <c r="R1168" s="1015"/>
      <c r="S1168" s="1016"/>
    </row>
    <row r="1169" spans="1:19">
      <c r="A1169" s="1012" t="s">
        <v>2022</v>
      </c>
      <c r="B1169" s="1012" t="s">
        <v>283</v>
      </c>
      <c r="C1169" s="1012" t="s">
        <v>2023</v>
      </c>
      <c r="D1169" s="1012" t="s">
        <v>286</v>
      </c>
      <c r="E1169" s="1012" t="s">
        <v>56</v>
      </c>
      <c r="F1169" s="1013">
        <v>40163</v>
      </c>
      <c r="G1169" s="1012" t="s">
        <v>283</v>
      </c>
      <c r="H1169" s="1015"/>
      <c r="I1169" s="1015"/>
      <c r="J1169" s="1015"/>
      <c r="K1169" s="1012" t="s">
        <v>283</v>
      </c>
      <c r="L1169" s="1015"/>
      <c r="M1169" s="1015"/>
      <c r="N1169" s="1016"/>
      <c r="O1169" s="1015"/>
      <c r="P1169" s="1015"/>
      <c r="Q1169" s="1015"/>
      <c r="R1169" s="1015">
        <v>936063469.11000001</v>
      </c>
      <c r="S1169" s="1016">
        <v>88401697</v>
      </c>
    </row>
    <row r="1170" spans="1:19">
      <c r="A1170" s="1012" t="s">
        <v>2024</v>
      </c>
      <c r="B1170" s="1012" t="s">
        <v>899</v>
      </c>
      <c r="C1170" s="1012" t="s">
        <v>2025</v>
      </c>
      <c r="D1170" s="1012" t="s">
        <v>2026</v>
      </c>
      <c r="E1170" s="1012" t="s">
        <v>1050</v>
      </c>
      <c r="F1170" s="1013">
        <v>39843</v>
      </c>
      <c r="G1170" s="1012" t="s">
        <v>285</v>
      </c>
      <c r="H1170" s="1015">
        <v>10449000</v>
      </c>
      <c r="I1170" s="1015">
        <v>0</v>
      </c>
      <c r="J1170" s="1015">
        <v>12423046.75</v>
      </c>
      <c r="K1170" s="1012" t="s">
        <v>1194</v>
      </c>
      <c r="L1170" s="1015"/>
      <c r="M1170" s="1015"/>
      <c r="N1170" s="1016"/>
      <c r="O1170" s="1015"/>
      <c r="P1170" s="1015"/>
      <c r="Q1170" s="1015"/>
      <c r="R1170" s="1015"/>
      <c r="S1170" s="1016"/>
    </row>
    <row r="1171" spans="1:19">
      <c r="A1171" s="1012" t="s">
        <v>2024</v>
      </c>
      <c r="B1171" s="1012" t="s">
        <v>283</v>
      </c>
      <c r="C1171" s="1012" t="s">
        <v>2025</v>
      </c>
      <c r="D1171" s="1012" t="s">
        <v>2026</v>
      </c>
      <c r="E1171" s="1012" t="s">
        <v>1050</v>
      </c>
      <c r="F1171" s="1013">
        <v>40773</v>
      </c>
      <c r="G1171" s="1012" t="s">
        <v>283</v>
      </c>
      <c r="H1171" s="1015"/>
      <c r="I1171" s="1015"/>
      <c r="J1171" s="1015"/>
      <c r="K1171" s="1012" t="s">
        <v>283</v>
      </c>
      <c r="L1171" s="1015">
        <v>10449000</v>
      </c>
      <c r="M1171" s="1015"/>
      <c r="N1171" s="1016">
        <v>10449</v>
      </c>
      <c r="O1171" s="1015">
        <v>1000</v>
      </c>
      <c r="P1171" s="1015"/>
      <c r="Q1171" s="1015"/>
      <c r="R1171" s="1015">
        <v>522000</v>
      </c>
      <c r="S1171" s="1016">
        <v>522</v>
      </c>
    </row>
    <row r="1172" spans="1:19">
      <c r="A1172" s="1012" t="s">
        <v>2027</v>
      </c>
      <c r="B1172" s="1012" t="s">
        <v>858</v>
      </c>
      <c r="C1172" s="1012" t="s">
        <v>2028</v>
      </c>
      <c r="D1172" s="1012" t="s">
        <v>2029</v>
      </c>
      <c r="E1172" s="1012" t="s">
        <v>1229</v>
      </c>
      <c r="F1172" s="1013">
        <v>39766</v>
      </c>
      <c r="G1172" s="1012" t="s">
        <v>284</v>
      </c>
      <c r="H1172" s="1015">
        <v>2500000000</v>
      </c>
      <c r="I1172" s="1015">
        <v>0</v>
      </c>
      <c r="J1172" s="1015">
        <v>2867222222.2199998</v>
      </c>
      <c r="K1172" s="1012" t="s">
        <v>1194</v>
      </c>
      <c r="L1172" s="1015"/>
      <c r="M1172" s="1015"/>
      <c r="N1172" s="1016"/>
      <c r="O1172" s="1015"/>
      <c r="P1172" s="1015"/>
      <c r="Q1172" s="1015"/>
      <c r="R1172" s="1015"/>
      <c r="S1172" s="1016"/>
    </row>
    <row r="1173" spans="1:19">
      <c r="A1173" s="1012" t="s">
        <v>2027</v>
      </c>
      <c r="B1173" s="1012" t="s">
        <v>283</v>
      </c>
      <c r="C1173" s="1012" t="s">
        <v>2028</v>
      </c>
      <c r="D1173" s="1012" t="s">
        <v>2029</v>
      </c>
      <c r="E1173" s="1012" t="s">
        <v>1229</v>
      </c>
      <c r="F1173" s="1013">
        <v>40632</v>
      </c>
      <c r="G1173" s="1012" t="s">
        <v>283</v>
      </c>
      <c r="H1173" s="1015"/>
      <c r="I1173" s="1015"/>
      <c r="J1173" s="1015"/>
      <c r="K1173" s="1012" t="s">
        <v>283</v>
      </c>
      <c r="L1173" s="1015">
        <v>2500000000</v>
      </c>
      <c r="M1173" s="1015"/>
      <c r="N1173" s="1016">
        <v>25000</v>
      </c>
      <c r="O1173" s="1015">
        <v>100000</v>
      </c>
      <c r="P1173" s="1015"/>
      <c r="Q1173" s="1015"/>
      <c r="R1173" s="1015"/>
      <c r="S1173" s="1016"/>
    </row>
    <row r="1174" spans="1:19">
      <c r="A1174" s="1012" t="s">
        <v>2027</v>
      </c>
      <c r="B1174" s="1012" t="s">
        <v>283</v>
      </c>
      <c r="C1174" s="1012" t="s">
        <v>2028</v>
      </c>
      <c r="D1174" s="1012" t="s">
        <v>2029</v>
      </c>
      <c r="E1174" s="1012" t="s">
        <v>1229</v>
      </c>
      <c r="F1174" s="1013">
        <v>40653</v>
      </c>
      <c r="G1174" s="1012" t="s">
        <v>283</v>
      </c>
      <c r="H1174" s="1015"/>
      <c r="I1174" s="1015"/>
      <c r="J1174" s="1015"/>
      <c r="K1174" s="1012" t="s">
        <v>283</v>
      </c>
      <c r="L1174" s="1015"/>
      <c r="M1174" s="1015"/>
      <c r="N1174" s="1016"/>
      <c r="O1174" s="1015"/>
      <c r="P1174" s="1015"/>
      <c r="Q1174" s="1015"/>
      <c r="R1174" s="1015">
        <v>70000000</v>
      </c>
      <c r="S1174" s="1016">
        <v>35244361</v>
      </c>
    </row>
    <row r="1175" spans="1:19">
      <c r="A1175" s="1012" t="s">
        <v>2030</v>
      </c>
      <c r="B1175" s="1012" t="s">
        <v>923</v>
      </c>
      <c r="C1175" s="1012" t="s">
        <v>2031</v>
      </c>
      <c r="D1175" s="1012" t="s">
        <v>2032</v>
      </c>
      <c r="E1175" s="1012" t="s">
        <v>996</v>
      </c>
      <c r="F1175" s="1013">
        <v>39892</v>
      </c>
      <c r="G1175" s="1012" t="s">
        <v>285</v>
      </c>
      <c r="H1175" s="1015">
        <v>470000</v>
      </c>
      <c r="I1175" s="1015">
        <v>0</v>
      </c>
      <c r="J1175" s="1015">
        <v>622228.43999999994</v>
      </c>
      <c r="K1175" s="1012" t="s">
        <v>1194</v>
      </c>
      <c r="L1175" s="1015"/>
      <c r="M1175" s="1015"/>
      <c r="N1175" s="1016"/>
      <c r="O1175" s="1015"/>
      <c r="P1175" s="1015"/>
      <c r="Q1175" s="1015"/>
      <c r="R1175" s="1015"/>
      <c r="S1175" s="1016"/>
    </row>
    <row r="1176" spans="1:19">
      <c r="A1176" s="1012" t="s">
        <v>2030</v>
      </c>
      <c r="B1176" s="1012" t="s">
        <v>283</v>
      </c>
      <c r="C1176" s="1012" t="s">
        <v>2031</v>
      </c>
      <c r="D1176" s="1012" t="s">
        <v>2032</v>
      </c>
      <c r="E1176" s="1012" t="s">
        <v>996</v>
      </c>
      <c r="F1176" s="1013">
        <v>41717</v>
      </c>
      <c r="G1176" s="1012" t="s">
        <v>283</v>
      </c>
      <c r="H1176" s="1015"/>
      <c r="I1176" s="1015"/>
      <c r="J1176" s="1015"/>
      <c r="K1176" s="1012" t="s">
        <v>283</v>
      </c>
      <c r="L1176" s="1015">
        <v>470000</v>
      </c>
      <c r="M1176" s="1015"/>
      <c r="N1176" s="1016">
        <v>470</v>
      </c>
      <c r="O1176" s="1015">
        <v>1000</v>
      </c>
      <c r="P1176" s="1015"/>
      <c r="Q1176" s="1015"/>
      <c r="R1176" s="1015">
        <v>24000</v>
      </c>
      <c r="S1176" s="1016">
        <v>24</v>
      </c>
    </row>
    <row r="1177" spans="1:19">
      <c r="A1177" s="1012" t="s">
        <v>2033</v>
      </c>
      <c r="B1177" s="1012" t="s">
        <v>904</v>
      </c>
      <c r="C1177" s="1012" t="s">
        <v>2034</v>
      </c>
      <c r="D1177" s="1012" t="s">
        <v>2035</v>
      </c>
      <c r="E1177" s="1012" t="s">
        <v>105</v>
      </c>
      <c r="F1177" s="1013">
        <v>40046</v>
      </c>
      <c r="G1177" s="1012" t="s">
        <v>285</v>
      </c>
      <c r="H1177" s="1015">
        <v>4000000</v>
      </c>
      <c r="I1177" s="1015">
        <v>0</v>
      </c>
      <c r="J1177" s="1015">
        <v>4137336.64</v>
      </c>
      <c r="K1177" s="1012" t="s">
        <v>897</v>
      </c>
      <c r="L1177" s="1015"/>
      <c r="M1177" s="1015"/>
      <c r="N1177" s="1016"/>
      <c r="O1177" s="1015"/>
      <c r="P1177" s="1015"/>
      <c r="Q1177" s="1015"/>
      <c r="R1177" s="1015"/>
      <c r="S1177" s="1016"/>
    </row>
    <row r="1178" spans="1:19">
      <c r="A1178" s="1012" t="s">
        <v>2033</v>
      </c>
      <c r="B1178" s="1012" t="s">
        <v>283</v>
      </c>
      <c r="C1178" s="1012" t="s">
        <v>2034</v>
      </c>
      <c r="D1178" s="1012" t="s">
        <v>2035</v>
      </c>
      <c r="E1178" s="1012" t="s">
        <v>105</v>
      </c>
      <c r="F1178" s="1013">
        <v>41243</v>
      </c>
      <c r="G1178" s="1012" t="s">
        <v>283</v>
      </c>
      <c r="H1178" s="1015"/>
      <c r="I1178" s="1015"/>
      <c r="J1178" s="1015"/>
      <c r="K1178" s="1012" t="s">
        <v>283</v>
      </c>
      <c r="L1178" s="1015">
        <v>3308000</v>
      </c>
      <c r="M1178" s="1015"/>
      <c r="N1178" s="1016">
        <v>4000</v>
      </c>
      <c r="O1178" s="1015">
        <v>827</v>
      </c>
      <c r="P1178" s="1015">
        <v>-692000</v>
      </c>
      <c r="Q1178" s="1015"/>
      <c r="R1178" s="1015">
        <v>140400</v>
      </c>
      <c r="S1178" s="1016">
        <v>200</v>
      </c>
    </row>
    <row r="1179" spans="1:19">
      <c r="A1179" s="1012" t="s">
        <v>2033</v>
      </c>
      <c r="B1179" s="1012" t="s">
        <v>283</v>
      </c>
      <c r="C1179" s="1012" t="s">
        <v>2034</v>
      </c>
      <c r="D1179" s="1012" t="s">
        <v>2035</v>
      </c>
      <c r="E1179" s="1012" t="s">
        <v>105</v>
      </c>
      <c r="F1179" s="1013">
        <v>41285</v>
      </c>
      <c r="G1179" s="1012" t="s">
        <v>283</v>
      </c>
      <c r="H1179" s="1015"/>
      <c r="I1179" s="1015"/>
      <c r="J1179" s="1015"/>
      <c r="K1179" s="1012" t="s">
        <v>283</v>
      </c>
      <c r="L1179" s="1015"/>
      <c r="M1179" s="1015">
        <v>-25000</v>
      </c>
      <c r="N1179" s="1016"/>
      <c r="O1179" s="1015"/>
      <c r="P1179" s="1015"/>
      <c r="Q1179" s="1015"/>
      <c r="R1179" s="1015"/>
      <c r="S1179" s="1016"/>
    </row>
    <row r="1180" spans="1:19">
      <c r="A1180" s="1012" t="s">
        <v>46</v>
      </c>
      <c r="B1180" s="1012" t="s">
        <v>1625</v>
      </c>
      <c r="C1180" s="1012" t="s">
        <v>2036</v>
      </c>
      <c r="D1180" s="1012" t="s">
        <v>2037</v>
      </c>
      <c r="E1180" s="1012" t="s">
        <v>23</v>
      </c>
      <c r="F1180" s="1013">
        <v>39864</v>
      </c>
      <c r="G1180" s="1012" t="s">
        <v>285</v>
      </c>
      <c r="H1180" s="1015">
        <v>1998000</v>
      </c>
      <c r="I1180" s="1015">
        <v>0</v>
      </c>
      <c r="J1180" s="1015">
        <v>4818134.5</v>
      </c>
      <c r="K1180" s="1012" t="s">
        <v>1194</v>
      </c>
      <c r="L1180" s="1015"/>
      <c r="M1180" s="1015"/>
      <c r="N1180" s="1016"/>
      <c r="O1180" s="1015"/>
      <c r="P1180" s="1015"/>
      <c r="Q1180" s="1015"/>
      <c r="R1180" s="1015"/>
      <c r="S1180" s="1016"/>
    </row>
    <row r="1181" spans="1:19">
      <c r="A1181" s="1012" t="s">
        <v>46</v>
      </c>
      <c r="B1181" s="1012" t="s">
        <v>283</v>
      </c>
      <c r="C1181" s="1012" t="s">
        <v>2036</v>
      </c>
      <c r="D1181" s="1012" t="s">
        <v>2037</v>
      </c>
      <c r="E1181" s="1012" t="s">
        <v>23</v>
      </c>
      <c r="F1181" s="1013">
        <v>40176</v>
      </c>
      <c r="G1181" s="1012" t="s">
        <v>283</v>
      </c>
      <c r="H1181" s="1015">
        <v>2453000</v>
      </c>
      <c r="I1181" s="1015"/>
      <c r="J1181" s="1015"/>
      <c r="K1181" s="1012" t="s">
        <v>283</v>
      </c>
      <c r="L1181" s="1015"/>
      <c r="M1181" s="1015"/>
      <c r="N1181" s="1016"/>
      <c r="O1181" s="1015"/>
      <c r="P1181" s="1015"/>
      <c r="Q1181" s="1015"/>
      <c r="R1181" s="1015"/>
      <c r="S1181" s="1016"/>
    </row>
    <row r="1182" spans="1:19">
      <c r="A1182" s="1012" t="s">
        <v>46</v>
      </c>
      <c r="B1182" s="1012" t="s">
        <v>283</v>
      </c>
      <c r="C1182" s="1012" t="s">
        <v>2036</v>
      </c>
      <c r="D1182" s="1012" t="s">
        <v>2037</v>
      </c>
      <c r="E1182" s="1012" t="s">
        <v>23</v>
      </c>
      <c r="F1182" s="1013">
        <v>40450</v>
      </c>
      <c r="G1182" s="1012" t="s">
        <v>283</v>
      </c>
      <c r="H1182" s="1015"/>
      <c r="I1182" s="1015"/>
      <c r="J1182" s="1015"/>
      <c r="K1182" s="1012" t="s">
        <v>283</v>
      </c>
      <c r="L1182" s="1015">
        <v>4451000</v>
      </c>
      <c r="M1182" s="1015"/>
      <c r="N1182" s="1016">
        <v>4451</v>
      </c>
      <c r="O1182" s="1015">
        <v>1000</v>
      </c>
      <c r="P1182" s="1015"/>
      <c r="Q1182" s="1015"/>
      <c r="R1182" s="1015">
        <v>100000</v>
      </c>
      <c r="S1182" s="1016">
        <v>100</v>
      </c>
    </row>
    <row r="1183" spans="1:19">
      <c r="A1183" s="1012" t="s">
        <v>2038</v>
      </c>
      <c r="B1183" s="1012" t="s">
        <v>858</v>
      </c>
      <c r="C1183" s="1012" t="s">
        <v>2039</v>
      </c>
      <c r="D1183" s="1012" t="s">
        <v>2040</v>
      </c>
      <c r="E1183" s="1012" t="s">
        <v>83</v>
      </c>
      <c r="F1183" s="1013">
        <v>39850</v>
      </c>
      <c r="G1183" s="1012" t="s">
        <v>284</v>
      </c>
      <c r="H1183" s="1015">
        <v>59000000</v>
      </c>
      <c r="I1183" s="1015">
        <v>0</v>
      </c>
      <c r="J1183" s="1015">
        <v>68260833.329999998</v>
      </c>
      <c r="K1183" s="1012" t="s">
        <v>1194</v>
      </c>
      <c r="L1183" s="1015"/>
      <c r="M1183" s="1015"/>
      <c r="N1183" s="1016"/>
      <c r="O1183" s="1015"/>
      <c r="P1183" s="1015"/>
      <c r="Q1183" s="1015"/>
      <c r="R1183" s="1015"/>
      <c r="S1183" s="1016"/>
    </row>
    <row r="1184" spans="1:19">
      <c r="A1184" s="1012" t="s">
        <v>2038</v>
      </c>
      <c r="B1184" s="1012" t="s">
        <v>283</v>
      </c>
      <c r="C1184" s="1012" t="s">
        <v>2039</v>
      </c>
      <c r="D1184" s="1012" t="s">
        <v>2040</v>
      </c>
      <c r="E1184" s="1012" t="s">
        <v>83</v>
      </c>
      <c r="F1184" s="1013">
        <v>40394</v>
      </c>
      <c r="G1184" s="1012" t="s">
        <v>283</v>
      </c>
      <c r="H1184" s="1015"/>
      <c r="I1184" s="1015"/>
      <c r="J1184" s="1015"/>
      <c r="K1184" s="1012" t="s">
        <v>283</v>
      </c>
      <c r="L1184" s="1015">
        <v>20000000</v>
      </c>
      <c r="M1184" s="1015"/>
      <c r="N1184" s="1016">
        <v>20000</v>
      </c>
      <c r="O1184" s="1015">
        <v>1000</v>
      </c>
      <c r="P1184" s="1015"/>
      <c r="Q1184" s="1015"/>
      <c r="R1184" s="1015"/>
      <c r="S1184" s="1016"/>
    </row>
    <row r="1185" spans="1:19">
      <c r="A1185" s="1012" t="s">
        <v>2038</v>
      </c>
      <c r="B1185" s="1012" t="s">
        <v>283</v>
      </c>
      <c r="C1185" s="1012" t="s">
        <v>2039</v>
      </c>
      <c r="D1185" s="1012" t="s">
        <v>2040</v>
      </c>
      <c r="E1185" s="1012" t="s">
        <v>83</v>
      </c>
      <c r="F1185" s="1013">
        <v>40618</v>
      </c>
      <c r="G1185" s="1012" t="s">
        <v>283</v>
      </c>
      <c r="H1185" s="1015"/>
      <c r="I1185" s="1015"/>
      <c r="J1185" s="1015"/>
      <c r="K1185" s="1012" t="s">
        <v>283</v>
      </c>
      <c r="L1185" s="1015">
        <v>20000000</v>
      </c>
      <c r="M1185" s="1015"/>
      <c r="N1185" s="1016">
        <v>20000</v>
      </c>
      <c r="O1185" s="1015">
        <v>1000</v>
      </c>
      <c r="P1185" s="1015"/>
      <c r="Q1185" s="1015"/>
      <c r="R1185" s="1015"/>
      <c r="S1185" s="1016"/>
    </row>
    <row r="1186" spans="1:19">
      <c r="A1186" s="1012" t="s">
        <v>2038</v>
      </c>
      <c r="B1186" s="1012" t="s">
        <v>283</v>
      </c>
      <c r="C1186" s="1012" t="s">
        <v>2039</v>
      </c>
      <c r="D1186" s="1012" t="s">
        <v>2040</v>
      </c>
      <c r="E1186" s="1012" t="s">
        <v>83</v>
      </c>
      <c r="F1186" s="1013">
        <v>40947</v>
      </c>
      <c r="G1186" s="1012" t="s">
        <v>283</v>
      </c>
      <c r="H1186" s="1015"/>
      <c r="I1186" s="1015"/>
      <c r="J1186" s="1015"/>
      <c r="K1186" s="1012" t="s">
        <v>283</v>
      </c>
      <c r="L1186" s="1015">
        <v>19000000</v>
      </c>
      <c r="M1186" s="1015"/>
      <c r="N1186" s="1016">
        <v>19000</v>
      </c>
      <c r="O1186" s="1015">
        <v>1000</v>
      </c>
      <c r="P1186" s="1015"/>
      <c r="Q1186" s="1015"/>
      <c r="R1186" s="1015"/>
      <c r="S1186" s="1016"/>
    </row>
    <row r="1187" spans="1:19">
      <c r="A1187" s="1012" t="s">
        <v>2038</v>
      </c>
      <c r="B1187" s="1012" t="s">
        <v>283</v>
      </c>
      <c r="C1187" s="1012" t="s">
        <v>2039</v>
      </c>
      <c r="D1187" s="1012" t="s">
        <v>2040</v>
      </c>
      <c r="E1187" s="1012" t="s">
        <v>83</v>
      </c>
      <c r="F1187" s="1013">
        <v>40968</v>
      </c>
      <c r="G1187" s="1012" t="s">
        <v>283</v>
      </c>
      <c r="H1187" s="1015"/>
      <c r="I1187" s="1015"/>
      <c r="J1187" s="1015"/>
      <c r="K1187" s="1012" t="s">
        <v>283</v>
      </c>
      <c r="L1187" s="1015"/>
      <c r="M1187" s="1015"/>
      <c r="N1187" s="1016"/>
      <c r="O1187" s="1015"/>
      <c r="P1187" s="1015"/>
      <c r="Q1187" s="1015"/>
      <c r="R1187" s="1015">
        <v>2800000</v>
      </c>
      <c r="S1187" s="1016">
        <v>997049.55</v>
      </c>
    </row>
    <row r="1188" spans="1:19">
      <c r="A1188" s="1012" t="s">
        <v>2041</v>
      </c>
      <c r="B1188" s="1012" t="s">
        <v>1635</v>
      </c>
      <c r="C1188" s="1012" t="s">
        <v>2042</v>
      </c>
      <c r="D1188" s="1012" t="s">
        <v>1576</v>
      </c>
      <c r="E1188" s="1012" t="s">
        <v>153</v>
      </c>
      <c r="F1188" s="1013">
        <v>39871</v>
      </c>
      <c r="G1188" s="1012" t="s">
        <v>284</v>
      </c>
      <c r="H1188" s="1015">
        <v>56044000</v>
      </c>
      <c r="I1188" s="1015">
        <v>0</v>
      </c>
      <c r="J1188" s="1015">
        <v>60517713.329999998</v>
      </c>
      <c r="K1188" s="1012" t="s">
        <v>1194</v>
      </c>
      <c r="L1188" s="1015"/>
      <c r="M1188" s="1015"/>
      <c r="N1188" s="1016"/>
      <c r="O1188" s="1015"/>
      <c r="P1188" s="1015"/>
      <c r="Q1188" s="1015"/>
      <c r="R1188" s="1015"/>
      <c r="S1188" s="1016"/>
    </row>
    <row r="1189" spans="1:19">
      <c r="A1189" s="1012" t="s">
        <v>2041</v>
      </c>
      <c r="B1189" s="1012" t="s">
        <v>283</v>
      </c>
      <c r="C1189" s="1012" t="s">
        <v>2042</v>
      </c>
      <c r="D1189" s="1012" t="s">
        <v>1576</v>
      </c>
      <c r="E1189" s="1012" t="s">
        <v>153</v>
      </c>
      <c r="F1189" s="1013">
        <v>40338</v>
      </c>
      <c r="G1189" s="1012" t="s">
        <v>283</v>
      </c>
      <c r="H1189" s="1015"/>
      <c r="I1189" s="1015"/>
      <c r="J1189" s="1015"/>
      <c r="K1189" s="1012" t="s">
        <v>283</v>
      </c>
      <c r="L1189" s="1015">
        <v>56044000</v>
      </c>
      <c r="M1189" s="1015"/>
      <c r="N1189" s="1016">
        <v>56044</v>
      </c>
      <c r="O1189" s="1015">
        <v>1000</v>
      </c>
      <c r="P1189" s="1015"/>
      <c r="Q1189" s="1015"/>
      <c r="R1189" s="1015"/>
      <c r="S1189" s="1016"/>
    </row>
    <row r="1190" spans="1:19">
      <c r="A1190" s="1012" t="s">
        <v>2041</v>
      </c>
      <c r="B1190" s="1012" t="s">
        <v>283</v>
      </c>
      <c r="C1190" s="1012" t="s">
        <v>2042</v>
      </c>
      <c r="D1190" s="1012" t="s">
        <v>1576</v>
      </c>
      <c r="E1190" s="1012" t="s">
        <v>153</v>
      </c>
      <c r="F1190" s="1013">
        <v>40869</v>
      </c>
      <c r="G1190" s="1012" t="s">
        <v>283</v>
      </c>
      <c r="H1190" s="1015"/>
      <c r="I1190" s="1015"/>
      <c r="J1190" s="1015"/>
      <c r="K1190" s="1012" t="s">
        <v>283</v>
      </c>
      <c r="L1190" s="1015"/>
      <c r="M1190" s="1015"/>
      <c r="N1190" s="1016"/>
      <c r="O1190" s="1015"/>
      <c r="P1190" s="1015"/>
      <c r="Q1190" s="1015"/>
      <c r="R1190" s="1015">
        <v>877557</v>
      </c>
      <c r="S1190" s="1016">
        <v>198269</v>
      </c>
    </row>
    <row r="1191" spans="1:19">
      <c r="A1191" s="1012" t="s">
        <v>2043</v>
      </c>
      <c r="B1191" s="1012" t="s">
        <v>904</v>
      </c>
      <c r="C1191" s="1012" t="s">
        <v>2044</v>
      </c>
      <c r="D1191" s="1012" t="s">
        <v>1172</v>
      </c>
      <c r="E1191" s="1012" t="s">
        <v>217</v>
      </c>
      <c r="F1191" s="1013">
        <v>40165</v>
      </c>
      <c r="G1191" s="1012" t="s">
        <v>285</v>
      </c>
      <c r="H1191" s="1015">
        <v>3000000</v>
      </c>
      <c r="I1191" s="1015">
        <v>0</v>
      </c>
      <c r="J1191" s="1015">
        <v>2932162.5</v>
      </c>
      <c r="K1191" s="1012" t="s">
        <v>897</v>
      </c>
      <c r="L1191" s="1015"/>
      <c r="M1191" s="1015"/>
      <c r="N1191" s="1016"/>
      <c r="O1191" s="1015"/>
      <c r="P1191" s="1015"/>
      <c r="Q1191" s="1015"/>
      <c r="R1191" s="1015"/>
      <c r="S1191" s="1016"/>
    </row>
    <row r="1192" spans="1:19">
      <c r="A1192" s="1012" t="s">
        <v>2043</v>
      </c>
      <c r="B1192" s="1012" t="s">
        <v>283</v>
      </c>
      <c r="C1192" s="1012" t="s">
        <v>2044</v>
      </c>
      <c r="D1192" s="1012" t="s">
        <v>1172</v>
      </c>
      <c r="E1192" s="1012" t="s">
        <v>217</v>
      </c>
      <c r="F1192" s="1013">
        <v>41242</v>
      </c>
      <c r="G1192" s="1012" t="s">
        <v>283</v>
      </c>
      <c r="H1192" s="1015"/>
      <c r="I1192" s="1015"/>
      <c r="J1192" s="1015"/>
      <c r="K1192" s="1012" t="s">
        <v>283</v>
      </c>
      <c r="L1192" s="1015">
        <v>2370930</v>
      </c>
      <c r="M1192" s="1015"/>
      <c r="N1192" s="1016">
        <v>3000</v>
      </c>
      <c r="O1192" s="1015">
        <v>790.31</v>
      </c>
      <c r="P1192" s="1015">
        <v>-629070</v>
      </c>
      <c r="Q1192" s="1015"/>
      <c r="R1192" s="1015">
        <v>104375</v>
      </c>
      <c r="S1192" s="1016">
        <v>150</v>
      </c>
    </row>
    <row r="1193" spans="1:19">
      <c r="A1193" s="1012" t="s">
        <v>2043</v>
      </c>
      <c r="B1193" s="1012" t="s">
        <v>283</v>
      </c>
      <c r="C1193" s="1012" t="s">
        <v>2044</v>
      </c>
      <c r="D1193" s="1012" t="s">
        <v>1172</v>
      </c>
      <c r="E1193" s="1012" t="s">
        <v>217</v>
      </c>
      <c r="F1193" s="1013">
        <v>41285</v>
      </c>
      <c r="G1193" s="1012" t="s">
        <v>283</v>
      </c>
      <c r="H1193" s="1015"/>
      <c r="I1193" s="1015"/>
      <c r="J1193" s="1015"/>
      <c r="K1193" s="1012" t="s">
        <v>283</v>
      </c>
      <c r="L1193" s="1015"/>
      <c r="M1193" s="1015">
        <v>-23709.29</v>
      </c>
      <c r="N1193" s="1016"/>
      <c r="O1193" s="1015"/>
      <c r="P1193" s="1015"/>
      <c r="Q1193" s="1015"/>
      <c r="R1193" s="1015"/>
      <c r="S1193" s="1016"/>
    </row>
    <row r="1194" spans="1:19">
      <c r="A1194" s="1012" t="s">
        <v>2043</v>
      </c>
      <c r="B1194" s="1012" t="s">
        <v>283</v>
      </c>
      <c r="C1194" s="1012" t="s">
        <v>2044</v>
      </c>
      <c r="D1194" s="1012" t="s">
        <v>1172</v>
      </c>
      <c r="E1194" s="1012" t="s">
        <v>217</v>
      </c>
      <c r="F1194" s="1013">
        <v>41359</v>
      </c>
      <c r="G1194" s="1012" t="s">
        <v>283</v>
      </c>
      <c r="H1194" s="1015"/>
      <c r="I1194" s="1015"/>
      <c r="J1194" s="1015"/>
      <c r="K1194" s="1012" t="s">
        <v>283</v>
      </c>
      <c r="L1194" s="1015"/>
      <c r="M1194" s="1015">
        <v>-1290.71</v>
      </c>
      <c r="N1194" s="1016"/>
      <c r="O1194" s="1015"/>
      <c r="P1194" s="1015"/>
      <c r="Q1194" s="1015"/>
      <c r="R1194" s="1015"/>
      <c r="S1194" s="1016"/>
    </row>
    <row r="1195" spans="1:19">
      <c r="A1195" s="1012" t="s">
        <v>2045</v>
      </c>
      <c r="B1195" s="1012" t="s">
        <v>858</v>
      </c>
      <c r="C1195" s="1012" t="s">
        <v>2046</v>
      </c>
      <c r="D1195" s="1012" t="s">
        <v>1219</v>
      </c>
      <c r="E1195" s="1012" t="s">
        <v>1229</v>
      </c>
      <c r="F1195" s="1013">
        <v>39822</v>
      </c>
      <c r="G1195" s="1012" t="s">
        <v>284</v>
      </c>
      <c r="H1195" s="1015">
        <v>13400000</v>
      </c>
      <c r="I1195" s="1015">
        <v>0</v>
      </c>
      <c r="J1195" s="1015">
        <v>14527390.33</v>
      </c>
      <c r="K1195" s="1012" t="s">
        <v>1194</v>
      </c>
      <c r="L1195" s="1015"/>
      <c r="M1195" s="1015"/>
      <c r="N1195" s="1016"/>
      <c r="O1195" s="1015"/>
      <c r="P1195" s="1015"/>
      <c r="Q1195" s="1015"/>
      <c r="R1195" s="1015"/>
      <c r="S1195" s="1016"/>
    </row>
    <row r="1196" spans="1:19">
      <c r="A1196" s="1012" t="s">
        <v>2045</v>
      </c>
      <c r="B1196" s="1012" t="s">
        <v>283</v>
      </c>
      <c r="C1196" s="1012" t="s">
        <v>2046</v>
      </c>
      <c r="D1196" s="1012" t="s">
        <v>1219</v>
      </c>
      <c r="E1196" s="1012" t="s">
        <v>1229</v>
      </c>
      <c r="F1196" s="1013">
        <v>40107</v>
      </c>
      <c r="G1196" s="1012" t="s">
        <v>283</v>
      </c>
      <c r="H1196" s="1015"/>
      <c r="I1196" s="1015"/>
      <c r="J1196" s="1015"/>
      <c r="K1196" s="1012" t="s">
        <v>283</v>
      </c>
      <c r="L1196" s="1015">
        <v>13400000</v>
      </c>
      <c r="M1196" s="1015"/>
      <c r="N1196" s="1016">
        <v>13400</v>
      </c>
      <c r="O1196" s="1015">
        <v>1000</v>
      </c>
      <c r="P1196" s="1015"/>
      <c r="Q1196" s="1015"/>
      <c r="R1196" s="1015"/>
      <c r="S1196" s="1016"/>
    </row>
    <row r="1197" spans="1:19">
      <c r="A1197" s="1012" t="s">
        <v>2045</v>
      </c>
      <c r="B1197" s="1012" t="s">
        <v>283</v>
      </c>
      <c r="C1197" s="1012" t="s">
        <v>2046</v>
      </c>
      <c r="D1197" s="1012" t="s">
        <v>1219</v>
      </c>
      <c r="E1197" s="1012" t="s">
        <v>1229</v>
      </c>
      <c r="F1197" s="1013">
        <v>40869</v>
      </c>
      <c r="G1197" s="1012" t="s">
        <v>283</v>
      </c>
      <c r="H1197" s="1015"/>
      <c r="I1197" s="1015"/>
      <c r="J1197" s="1015"/>
      <c r="K1197" s="1012" t="s">
        <v>283</v>
      </c>
      <c r="L1197" s="1015"/>
      <c r="M1197" s="1015"/>
      <c r="N1197" s="1016"/>
      <c r="O1197" s="1015"/>
      <c r="P1197" s="1015"/>
      <c r="Q1197" s="1015"/>
      <c r="R1197" s="1015">
        <v>602557</v>
      </c>
      <c r="S1197" s="1016">
        <v>217063</v>
      </c>
    </row>
    <row r="1198" spans="1:19">
      <c r="A1198" s="1012" t="s">
        <v>2047</v>
      </c>
      <c r="B1198" s="1012" t="s">
        <v>890</v>
      </c>
      <c r="C1198" s="1012" t="s">
        <v>2048</v>
      </c>
      <c r="D1198" s="1012" t="s">
        <v>2049</v>
      </c>
      <c r="E1198" s="1012" t="s">
        <v>1070</v>
      </c>
      <c r="F1198" s="1013">
        <v>39805</v>
      </c>
      <c r="G1198" s="1012" t="s">
        <v>285</v>
      </c>
      <c r="H1198" s="1015">
        <v>5830000</v>
      </c>
      <c r="I1198" s="1015">
        <v>0</v>
      </c>
      <c r="J1198" s="1015">
        <v>6731961.0599999996</v>
      </c>
      <c r="K1198" s="1012" t="s">
        <v>1194</v>
      </c>
      <c r="L1198" s="1015"/>
      <c r="M1198" s="1015"/>
      <c r="N1198" s="1016"/>
      <c r="O1198" s="1015"/>
      <c r="P1198" s="1015"/>
      <c r="Q1198" s="1015"/>
      <c r="R1198" s="1015"/>
      <c r="S1198" s="1016"/>
    </row>
    <row r="1199" spans="1:19">
      <c r="A1199" s="1012" t="s">
        <v>2047</v>
      </c>
      <c r="B1199" s="1012" t="s">
        <v>283</v>
      </c>
      <c r="C1199" s="1012" t="s">
        <v>2048</v>
      </c>
      <c r="D1199" s="1012" t="s">
        <v>2049</v>
      </c>
      <c r="E1199" s="1012" t="s">
        <v>1070</v>
      </c>
      <c r="F1199" s="1013">
        <v>40506</v>
      </c>
      <c r="G1199" s="1012" t="s">
        <v>283</v>
      </c>
      <c r="H1199" s="1015"/>
      <c r="I1199" s="1015"/>
      <c r="J1199" s="1015"/>
      <c r="K1199" s="1012" t="s">
        <v>283</v>
      </c>
      <c r="L1199" s="1015">
        <v>5830000</v>
      </c>
      <c r="M1199" s="1015"/>
      <c r="N1199" s="1016">
        <v>5830</v>
      </c>
      <c r="O1199" s="1015">
        <v>1000</v>
      </c>
      <c r="P1199" s="1015"/>
      <c r="Q1199" s="1015"/>
      <c r="R1199" s="1015">
        <v>292000</v>
      </c>
      <c r="S1199" s="1016">
        <v>292</v>
      </c>
    </row>
    <row r="1200" spans="1:19">
      <c r="A1200" s="1012" t="s">
        <v>2050</v>
      </c>
      <c r="B1200" s="1012" t="s">
        <v>2051</v>
      </c>
      <c r="C1200" s="1012" t="s">
        <v>2052</v>
      </c>
      <c r="D1200" s="1012" t="s">
        <v>1172</v>
      </c>
      <c r="E1200" s="1012" t="s">
        <v>217</v>
      </c>
      <c r="F1200" s="1013">
        <v>39843</v>
      </c>
      <c r="G1200" s="1012" t="s">
        <v>7</v>
      </c>
      <c r="H1200" s="1015">
        <v>5498000</v>
      </c>
      <c r="I1200" s="1015">
        <v>0</v>
      </c>
      <c r="J1200" s="1015">
        <v>355079</v>
      </c>
      <c r="K1200" s="1012" t="s">
        <v>1097</v>
      </c>
      <c r="L1200" s="1015"/>
      <c r="M1200" s="1015"/>
      <c r="N1200" s="1016"/>
      <c r="O1200" s="1015"/>
      <c r="P1200" s="1015"/>
      <c r="Q1200" s="1015"/>
      <c r="R1200" s="1015"/>
      <c r="S1200" s="1016"/>
    </row>
    <row r="1201" spans="1:19">
      <c r="A1201" s="1012" t="s">
        <v>2050</v>
      </c>
      <c r="B1201" s="1012" t="s">
        <v>283</v>
      </c>
      <c r="C1201" s="1012" t="s">
        <v>2052</v>
      </c>
      <c r="D1201" s="1012" t="s">
        <v>1172</v>
      </c>
      <c r="E1201" s="1012" t="s">
        <v>217</v>
      </c>
      <c r="F1201" s="1013">
        <v>40613</v>
      </c>
      <c r="G1201" s="1012" t="s">
        <v>283</v>
      </c>
      <c r="H1201" s="1015"/>
      <c r="I1201" s="1015"/>
      <c r="J1201" s="1015"/>
      <c r="K1201" s="1012" t="s">
        <v>283</v>
      </c>
      <c r="L1201" s="1015"/>
      <c r="M1201" s="1015"/>
      <c r="N1201" s="1016"/>
      <c r="O1201" s="1015"/>
      <c r="P1201" s="1015">
        <v>-5498000</v>
      </c>
      <c r="Q1201" s="1015"/>
      <c r="R1201" s="1015"/>
      <c r="S1201" s="1016"/>
    </row>
    <row r="1202" spans="1:19">
      <c r="A1202" s="1012" t="s">
        <v>2053</v>
      </c>
      <c r="B1202" s="1012" t="s">
        <v>931</v>
      </c>
      <c r="C1202" s="1012" t="s">
        <v>2054</v>
      </c>
      <c r="D1202" s="1012" t="s">
        <v>2055</v>
      </c>
      <c r="E1202" s="1012" t="s">
        <v>42</v>
      </c>
      <c r="F1202" s="1013">
        <v>39836</v>
      </c>
      <c r="G1202" s="1012" t="s">
        <v>285</v>
      </c>
      <c r="H1202" s="1015">
        <v>57500000</v>
      </c>
      <c r="I1202" s="1015">
        <v>0</v>
      </c>
      <c r="J1202" s="1015">
        <v>68191965.769999996</v>
      </c>
      <c r="K1202" s="1012" t="s">
        <v>1194</v>
      </c>
      <c r="L1202" s="1015"/>
      <c r="M1202" s="1015"/>
      <c r="N1202" s="1016"/>
      <c r="O1202" s="1015"/>
      <c r="P1202" s="1015"/>
      <c r="Q1202" s="1015"/>
      <c r="R1202" s="1015"/>
      <c r="S1202" s="1016"/>
    </row>
    <row r="1203" spans="1:19">
      <c r="A1203" s="1012" t="s">
        <v>2053</v>
      </c>
      <c r="B1203" s="1012" t="s">
        <v>283</v>
      </c>
      <c r="C1203" s="1012" t="s">
        <v>2054</v>
      </c>
      <c r="D1203" s="1012" t="s">
        <v>2055</v>
      </c>
      <c r="E1203" s="1012" t="s">
        <v>42</v>
      </c>
      <c r="F1203" s="1013">
        <v>40745</v>
      </c>
      <c r="G1203" s="1012" t="s">
        <v>283</v>
      </c>
      <c r="H1203" s="1015"/>
      <c r="I1203" s="1015"/>
      <c r="J1203" s="1015"/>
      <c r="K1203" s="1012" t="s">
        <v>283</v>
      </c>
      <c r="L1203" s="1015">
        <v>57500000</v>
      </c>
      <c r="M1203" s="1015"/>
      <c r="N1203" s="1016">
        <v>57500</v>
      </c>
      <c r="O1203" s="1015">
        <v>1000</v>
      </c>
      <c r="P1203" s="1015"/>
      <c r="Q1203" s="1015"/>
      <c r="R1203" s="1015">
        <v>2875000</v>
      </c>
      <c r="S1203" s="1016">
        <v>2875</v>
      </c>
    </row>
    <row r="1204" spans="1:19">
      <c r="A1204" s="1012" t="s">
        <v>2056</v>
      </c>
      <c r="B1204" s="1012" t="s">
        <v>931</v>
      </c>
      <c r="C1204" s="1012" t="s">
        <v>2057</v>
      </c>
      <c r="D1204" s="1012" t="s">
        <v>1856</v>
      </c>
      <c r="E1204" s="1012" t="s">
        <v>996</v>
      </c>
      <c r="F1204" s="1013">
        <v>39857</v>
      </c>
      <c r="G1204" s="1012" t="s">
        <v>285</v>
      </c>
      <c r="H1204" s="1015">
        <v>21900000</v>
      </c>
      <c r="I1204" s="1015">
        <v>0</v>
      </c>
      <c r="J1204" s="1015">
        <v>25995452.079999998</v>
      </c>
      <c r="K1204" s="1012" t="s">
        <v>1194</v>
      </c>
      <c r="L1204" s="1015"/>
      <c r="M1204" s="1015"/>
      <c r="N1204" s="1016"/>
      <c r="O1204" s="1015"/>
      <c r="P1204" s="1015"/>
      <c r="Q1204" s="1015"/>
      <c r="R1204" s="1015"/>
      <c r="S1204" s="1016"/>
    </row>
    <row r="1205" spans="1:19">
      <c r="A1205" s="1012" t="s">
        <v>2056</v>
      </c>
      <c r="B1205" s="1012" t="s">
        <v>283</v>
      </c>
      <c r="C1205" s="1012" t="s">
        <v>2057</v>
      </c>
      <c r="D1205" s="1012" t="s">
        <v>1856</v>
      </c>
      <c r="E1205" s="1012" t="s">
        <v>996</v>
      </c>
      <c r="F1205" s="1013">
        <v>40773</v>
      </c>
      <c r="G1205" s="1012" t="s">
        <v>283</v>
      </c>
      <c r="H1205" s="1015"/>
      <c r="I1205" s="1015"/>
      <c r="J1205" s="1015"/>
      <c r="K1205" s="1012" t="s">
        <v>283</v>
      </c>
      <c r="L1205" s="1015">
        <v>21900000</v>
      </c>
      <c r="M1205" s="1015"/>
      <c r="N1205" s="1016">
        <v>21900</v>
      </c>
      <c r="O1205" s="1015">
        <v>1000</v>
      </c>
      <c r="P1205" s="1015"/>
      <c r="Q1205" s="1015"/>
      <c r="R1205" s="1015">
        <v>1095000</v>
      </c>
      <c r="S1205" s="1016">
        <v>1095</v>
      </c>
    </row>
    <row r="1206" spans="1:19">
      <c r="A1206" s="1012" t="s">
        <v>2058</v>
      </c>
      <c r="B1206" s="1012" t="s">
        <v>970</v>
      </c>
      <c r="C1206" s="1012" t="s">
        <v>2059</v>
      </c>
      <c r="D1206" s="1012" t="s">
        <v>1757</v>
      </c>
      <c r="E1206" s="1012" t="s">
        <v>166</v>
      </c>
      <c r="F1206" s="1013">
        <v>40151</v>
      </c>
      <c r="G1206" s="1012" t="s">
        <v>285</v>
      </c>
      <c r="H1206" s="1015">
        <v>6500000</v>
      </c>
      <c r="I1206" s="1015">
        <v>0</v>
      </c>
      <c r="J1206" s="1015">
        <v>8447271.1099999994</v>
      </c>
      <c r="K1206" s="1012" t="s">
        <v>1194</v>
      </c>
      <c r="L1206" s="1015"/>
      <c r="M1206" s="1015"/>
      <c r="N1206" s="1016"/>
      <c r="O1206" s="1015"/>
      <c r="P1206" s="1015"/>
      <c r="Q1206" s="1015"/>
      <c r="R1206" s="1015"/>
      <c r="S1206" s="1016"/>
    </row>
    <row r="1207" spans="1:19">
      <c r="A1207" s="1012" t="s">
        <v>2058</v>
      </c>
      <c r="B1207" s="1012" t="s">
        <v>283</v>
      </c>
      <c r="C1207" s="1012" t="s">
        <v>2059</v>
      </c>
      <c r="D1207" s="1012" t="s">
        <v>1757</v>
      </c>
      <c r="E1207" s="1012" t="s">
        <v>166</v>
      </c>
      <c r="F1207" s="1013">
        <v>42018</v>
      </c>
      <c r="G1207" s="1012" t="s">
        <v>283</v>
      </c>
      <c r="H1207" s="1015"/>
      <c r="I1207" s="1015"/>
      <c r="J1207" s="1015"/>
      <c r="K1207" s="1012" t="s">
        <v>283</v>
      </c>
      <c r="L1207" s="1015">
        <v>6500000</v>
      </c>
      <c r="M1207" s="1015"/>
      <c r="N1207" s="1016">
        <v>6500</v>
      </c>
      <c r="O1207" s="1015">
        <v>1000</v>
      </c>
      <c r="P1207" s="1015"/>
      <c r="Q1207" s="1015"/>
      <c r="R1207" s="1015">
        <v>196000</v>
      </c>
      <c r="S1207" s="1016">
        <v>196</v>
      </c>
    </row>
    <row r="1208" spans="1:19">
      <c r="A1208" s="1012" t="s">
        <v>49</v>
      </c>
      <c r="B1208" s="1012" t="s">
        <v>1192</v>
      </c>
      <c r="C1208" s="1012" t="s">
        <v>2060</v>
      </c>
      <c r="D1208" s="1012" t="s">
        <v>1716</v>
      </c>
      <c r="E1208" s="1012" t="s">
        <v>52</v>
      </c>
      <c r="F1208" s="1013">
        <v>39850</v>
      </c>
      <c r="G1208" s="1012" t="s">
        <v>7</v>
      </c>
      <c r="H1208" s="1015">
        <v>5645000</v>
      </c>
      <c r="I1208" s="1015">
        <v>0</v>
      </c>
      <c r="J1208" s="1015">
        <v>6106008.5800000001</v>
      </c>
      <c r="K1208" s="1012" t="s">
        <v>1194</v>
      </c>
      <c r="L1208" s="1015"/>
      <c r="M1208" s="1015"/>
      <c r="N1208" s="1016"/>
      <c r="O1208" s="1015"/>
      <c r="P1208" s="1015"/>
      <c r="Q1208" s="1015"/>
      <c r="R1208" s="1015"/>
      <c r="S1208" s="1016"/>
    </row>
    <row r="1209" spans="1:19">
      <c r="A1209" s="1012" t="s">
        <v>49</v>
      </c>
      <c r="B1209" s="1012" t="s">
        <v>283</v>
      </c>
      <c r="C1209" s="1012" t="s">
        <v>2060</v>
      </c>
      <c r="D1209" s="1012" t="s">
        <v>1716</v>
      </c>
      <c r="E1209" s="1012" t="s">
        <v>52</v>
      </c>
      <c r="F1209" s="1013">
        <v>40445</v>
      </c>
      <c r="G1209" s="1012" t="s">
        <v>283</v>
      </c>
      <c r="H1209" s="1015"/>
      <c r="I1209" s="1015"/>
      <c r="J1209" s="1015"/>
      <c r="K1209" s="1012" t="s">
        <v>283</v>
      </c>
      <c r="L1209" s="1015">
        <v>5645000</v>
      </c>
      <c r="M1209" s="1015"/>
      <c r="N1209" s="1016">
        <v>5645</v>
      </c>
      <c r="O1209" s="1015">
        <v>1000</v>
      </c>
      <c r="P1209" s="1015"/>
      <c r="Q1209" s="1015"/>
      <c r="R1209" s="1015"/>
      <c r="S1209" s="1016"/>
    </row>
    <row r="1210" spans="1:19">
      <c r="A1210" s="1012" t="s">
        <v>2061</v>
      </c>
      <c r="B1210" s="1012" t="s">
        <v>2966</v>
      </c>
      <c r="C1210" s="1012" t="s">
        <v>2062</v>
      </c>
      <c r="D1210" s="1012" t="s">
        <v>2063</v>
      </c>
      <c r="E1210" s="1012" t="s">
        <v>19</v>
      </c>
      <c r="F1210" s="1013">
        <v>39864</v>
      </c>
      <c r="G1210" s="1012" t="s">
        <v>285</v>
      </c>
      <c r="H1210" s="1015">
        <v>17280000</v>
      </c>
      <c r="I1210" s="1015">
        <v>0</v>
      </c>
      <c r="J1210" s="1015">
        <v>4999560</v>
      </c>
      <c r="K1210" s="1012" t="s">
        <v>897</v>
      </c>
      <c r="L1210" s="1015"/>
      <c r="M1210" s="1015"/>
      <c r="N1210" s="1016"/>
      <c r="O1210" s="1015"/>
      <c r="P1210" s="1015"/>
      <c r="Q1210" s="1015"/>
      <c r="R1210" s="1015"/>
      <c r="S1210" s="1016"/>
    </row>
    <row r="1211" spans="1:19">
      <c r="A1211" s="1012" t="s">
        <v>2061</v>
      </c>
      <c r="B1211" s="1012" t="s">
        <v>283</v>
      </c>
      <c r="C1211" s="1012" t="s">
        <v>2062</v>
      </c>
      <c r="D1211" s="1012" t="s">
        <v>2063</v>
      </c>
      <c r="E1211" s="1012" t="s">
        <v>19</v>
      </c>
      <c r="F1211" s="1013">
        <v>42551</v>
      </c>
      <c r="G1211" s="1012" t="s">
        <v>283</v>
      </c>
      <c r="H1211" s="1015"/>
      <c r="I1211" s="1015"/>
      <c r="J1211" s="1015"/>
      <c r="K1211" s="1012" t="s">
        <v>283</v>
      </c>
      <c r="L1211" s="1015">
        <v>3600000</v>
      </c>
      <c r="M1211" s="1015"/>
      <c r="N1211" s="1016">
        <v>480000</v>
      </c>
      <c r="O1211" s="1015">
        <v>7.5</v>
      </c>
      <c r="P1211" s="1015">
        <v>-13680000</v>
      </c>
      <c r="Q1211" s="1015"/>
      <c r="R1211" s="1015"/>
      <c r="S1211" s="1016"/>
    </row>
    <row r="1212" spans="1:19">
      <c r="A1212" s="1012" t="s">
        <v>2064</v>
      </c>
      <c r="B1212" s="1012" t="s">
        <v>858</v>
      </c>
      <c r="C1212" s="1012" t="s">
        <v>2065</v>
      </c>
      <c r="D1212" s="1012" t="s">
        <v>2066</v>
      </c>
      <c r="E1212" s="1012" t="s">
        <v>239</v>
      </c>
      <c r="F1212" s="1013">
        <v>40004</v>
      </c>
      <c r="G1212" s="1012" t="s">
        <v>284</v>
      </c>
      <c r="H1212" s="1015">
        <v>950000000</v>
      </c>
      <c r="I1212" s="1015">
        <v>0</v>
      </c>
      <c r="J1212" s="1015">
        <v>1209851873.7</v>
      </c>
      <c r="K1212" s="1012" t="s">
        <v>1194</v>
      </c>
      <c r="L1212" s="1015"/>
      <c r="M1212" s="1015"/>
      <c r="N1212" s="1016"/>
      <c r="O1212" s="1015"/>
      <c r="P1212" s="1015"/>
      <c r="Q1212" s="1015"/>
      <c r="R1212" s="1015"/>
      <c r="S1212" s="1016"/>
    </row>
    <row r="1213" spans="1:19">
      <c r="A1213" s="1012" t="s">
        <v>2064</v>
      </c>
      <c r="B1213" s="1012" t="s">
        <v>283</v>
      </c>
      <c r="C1213" s="1012" t="s">
        <v>2065</v>
      </c>
      <c r="D1213" s="1012" t="s">
        <v>2066</v>
      </c>
      <c r="E1213" s="1012" t="s">
        <v>239</v>
      </c>
      <c r="F1213" s="1013">
        <v>40359</v>
      </c>
      <c r="G1213" s="1012" t="s">
        <v>283</v>
      </c>
      <c r="H1213" s="1015"/>
      <c r="I1213" s="1015"/>
      <c r="J1213" s="1015"/>
      <c r="K1213" s="1012" t="s">
        <v>283</v>
      </c>
      <c r="L1213" s="1015">
        <v>950000000</v>
      </c>
      <c r="M1213" s="1015"/>
      <c r="N1213" s="1016">
        <v>950000</v>
      </c>
      <c r="O1213" s="1015">
        <v>1000</v>
      </c>
      <c r="P1213" s="1015"/>
      <c r="Q1213" s="1015"/>
      <c r="R1213" s="1015"/>
      <c r="S1213" s="1016"/>
    </row>
    <row r="1214" spans="1:19">
      <c r="A1214" s="1012" t="s">
        <v>2064</v>
      </c>
      <c r="B1214" s="1012" t="s">
        <v>283</v>
      </c>
      <c r="C1214" s="1012" t="s">
        <v>2065</v>
      </c>
      <c r="D1214" s="1012" t="s">
        <v>2066</v>
      </c>
      <c r="E1214" s="1012" t="s">
        <v>239</v>
      </c>
      <c r="F1214" s="1013">
        <v>40443</v>
      </c>
      <c r="G1214" s="1012" t="s">
        <v>283</v>
      </c>
      <c r="H1214" s="1015"/>
      <c r="I1214" s="1015"/>
      <c r="J1214" s="1015"/>
      <c r="K1214" s="1012" t="s">
        <v>283</v>
      </c>
      <c r="L1214" s="1015"/>
      <c r="M1214" s="1015"/>
      <c r="N1214" s="1016"/>
      <c r="O1214" s="1015"/>
      <c r="P1214" s="1015"/>
      <c r="Q1214" s="1015"/>
      <c r="R1214" s="1015">
        <v>213671319.19999999</v>
      </c>
      <c r="S1214" s="1016">
        <v>13049451</v>
      </c>
    </row>
    <row r="1215" spans="1:19">
      <c r="A1215" s="1012" t="s">
        <v>2067</v>
      </c>
      <c r="B1215" s="1012"/>
      <c r="C1215" s="1012" t="s">
        <v>2068</v>
      </c>
      <c r="D1215" s="1012" t="s">
        <v>2069</v>
      </c>
      <c r="E1215" s="1012" t="s">
        <v>1229</v>
      </c>
      <c r="F1215" s="1013">
        <v>39794</v>
      </c>
      <c r="G1215" s="1012" t="s">
        <v>284</v>
      </c>
      <c r="H1215" s="1015">
        <v>25223000</v>
      </c>
      <c r="I1215" s="1015">
        <v>0</v>
      </c>
      <c r="J1215" s="1015">
        <v>26893046.600000001</v>
      </c>
      <c r="K1215" s="1012" t="s">
        <v>897</v>
      </c>
      <c r="L1215" s="1015"/>
      <c r="M1215" s="1015"/>
      <c r="N1215" s="1016"/>
      <c r="O1215" s="1015"/>
      <c r="P1215" s="1015"/>
      <c r="Q1215" s="1015"/>
      <c r="R1215" s="1015"/>
      <c r="S1215" s="1016"/>
    </row>
    <row r="1216" spans="1:19">
      <c r="A1216" s="1012" t="s">
        <v>2067</v>
      </c>
      <c r="B1216" s="1012" t="s">
        <v>283</v>
      </c>
      <c r="C1216" s="1012" t="s">
        <v>2068</v>
      </c>
      <c r="D1216" s="1012" t="s">
        <v>2069</v>
      </c>
      <c r="E1216" s="1012" t="s">
        <v>1229</v>
      </c>
      <c r="F1216" s="1013">
        <v>41079</v>
      </c>
      <c r="G1216" s="1012" t="s">
        <v>283</v>
      </c>
      <c r="H1216" s="1015"/>
      <c r="I1216" s="1015"/>
      <c r="J1216" s="1015"/>
      <c r="K1216" s="1012" t="s">
        <v>283</v>
      </c>
      <c r="L1216" s="1015">
        <v>21923074.91</v>
      </c>
      <c r="M1216" s="1015">
        <v>-328846.12</v>
      </c>
      <c r="N1216" s="1016">
        <v>25223</v>
      </c>
      <c r="O1216" s="1015">
        <v>869.17</v>
      </c>
      <c r="P1216" s="1015">
        <v>-3299925.09</v>
      </c>
      <c r="Q1216" s="1015"/>
      <c r="R1216" s="1015"/>
      <c r="S1216" s="1016"/>
    </row>
    <row r="1217" spans="1:19">
      <c r="A1217" s="1012" t="s">
        <v>2067</v>
      </c>
      <c r="B1217" s="1012" t="s">
        <v>283</v>
      </c>
      <c r="C1217" s="1012" t="s">
        <v>2068</v>
      </c>
      <c r="D1217" s="1012" t="s">
        <v>2069</v>
      </c>
      <c r="E1217" s="1012" t="s">
        <v>1229</v>
      </c>
      <c r="F1217" s="1013">
        <v>41108</v>
      </c>
      <c r="G1217" s="1012" t="s">
        <v>283</v>
      </c>
      <c r="H1217" s="1015"/>
      <c r="I1217" s="1015"/>
      <c r="J1217" s="1015"/>
      <c r="K1217" s="1012" t="s">
        <v>283</v>
      </c>
      <c r="L1217" s="1015"/>
      <c r="M1217" s="1015"/>
      <c r="N1217" s="1016"/>
      <c r="O1217" s="1015"/>
      <c r="P1217" s="1015"/>
      <c r="Q1217" s="1015"/>
      <c r="R1217" s="1015">
        <v>860326</v>
      </c>
      <c r="S1217" s="1016">
        <v>561343</v>
      </c>
    </row>
    <row r="1218" spans="1:19">
      <c r="A1218" s="1012" t="s">
        <v>2070</v>
      </c>
      <c r="B1218" s="1012" t="s">
        <v>923</v>
      </c>
      <c r="C1218" s="1012" t="s">
        <v>2071</v>
      </c>
      <c r="D1218" s="1012" t="s">
        <v>1114</v>
      </c>
      <c r="E1218" s="1012" t="s">
        <v>166</v>
      </c>
      <c r="F1218" s="1013">
        <v>39850</v>
      </c>
      <c r="G1218" s="1012" t="s">
        <v>285</v>
      </c>
      <c r="H1218" s="1015">
        <v>3072000</v>
      </c>
      <c r="I1218" s="1015">
        <v>0</v>
      </c>
      <c r="J1218" s="1015">
        <v>1950881.54</v>
      </c>
      <c r="K1218" s="1012" t="s">
        <v>897</v>
      </c>
      <c r="L1218" s="1015"/>
      <c r="M1218" s="1015"/>
      <c r="N1218" s="1016"/>
      <c r="O1218" s="1015"/>
      <c r="P1218" s="1015"/>
      <c r="Q1218" s="1015"/>
      <c r="R1218" s="1015"/>
      <c r="S1218" s="1016"/>
    </row>
    <row r="1219" spans="1:19">
      <c r="A1219" s="1012" t="s">
        <v>2070</v>
      </c>
      <c r="B1219" s="1012" t="s">
        <v>283</v>
      </c>
      <c r="C1219" s="1012" t="s">
        <v>2071</v>
      </c>
      <c r="D1219" s="1012" t="s">
        <v>1114</v>
      </c>
      <c r="E1219" s="1012" t="s">
        <v>166</v>
      </c>
      <c r="F1219" s="1013">
        <v>41976</v>
      </c>
      <c r="G1219" s="1012" t="s">
        <v>283</v>
      </c>
      <c r="H1219" s="1015"/>
      <c r="I1219" s="1015"/>
      <c r="J1219" s="1015"/>
      <c r="K1219" s="1012" t="s">
        <v>283</v>
      </c>
      <c r="L1219" s="1015">
        <v>1195906.25</v>
      </c>
      <c r="M1219" s="1015"/>
      <c r="N1219" s="1016">
        <v>1925</v>
      </c>
      <c r="O1219" s="1015">
        <v>621.25</v>
      </c>
      <c r="P1219" s="1015">
        <v>-729093.75</v>
      </c>
      <c r="Q1219" s="1015"/>
      <c r="R1219" s="1015"/>
      <c r="S1219" s="1016"/>
    </row>
    <row r="1220" spans="1:19">
      <c r="A1220" s="1012" t="s">
        <v>2070</v>
      </c>
      <c r="B1220" s="1012" t="s">
        <v>283</v>
      </c>
      <c r="C1220" s="1012" t="s">
        <v>2071</v>
      </c>
      <c r="D1220" s="1012" t="s">
        <v>1114</v>
      </c>
      <c r="E1220" s="1012" t="s">
        <v>166</v>
      </c>
      <c r="F1220" s="1013">
        <v>41977</v>
      </c>
      <c r="G1220" s="1012" t="s">
        <v>283</v>
      </c>
      <c r="H1220" s="1015"/>
      <c r="I1220" s="1015"/>
      <c r="J1220" s="1015"/>
      <c r="K1220" s="1012" t="s">
        <v>283</v>
      </c>
      <c r="L1220" s="1015">
        <v>712573.75</v>
      </c>
      <c r="M1220" s="1015"/>
      <c r="N1220" s="1016">
        <v>1147</v>
      </c>
      <c r="O1220" s="1015">
        <v>621.25</v>
      </c>
      <c r="P1220" s="1015">
        <v>-434426.25</v>
      </c>
      <c r="Q1220" s="1015"/>
      <c r="R1220" s="1015">
        <v>67401.539999999994</v>
      </c>
      <c r="S1220" s="1016">
        <v>154</v>
      </c>
    </row>
    <row r="1221" spans="1:19">
      <c r="A1221" s="1012" t="s">
        <v>2070</v>
      </c>
      <c r="B1221" s="1012" t="s">
        <v>283</v>
      </c>
      <c r="C1221" s="1012" t="s">
        <v>2071</v>
      </c>
      <c r="D1221" s="1012" t="s">
        <v>1114</v>
      </c>
      <c r="E1221" s="1012" t="s">
        <v>166</v>
      </c>
      <c r="F1221" s="1013">
        <v>42013</v>
      </c>
      <c r="G1221" s="1012" t="s">
        <v>283</v>
      </c>
      <c r="H1221" s="1015"/>
      <c r="I1221" s="1015"/>
      <c r="J1221" s="1015"/>
      <c r="K1221" s="1012" t="s">
        <v>283</v>
      </c>
      <c r="L1221" s="1015"/>
      <c r="M1221" s="1015">
        <v>-25000</v>
      </c>
      <c r="N1221" s="1016"/>
      <c r="O1221" s="1015"/>
      <c r="P1221" s="1015"/>
      <c r="Q1221" s="1015"/>
      <c r="R1221" s="1015"/>
      <c r="S1221" s="1016"/>
    </row>
    <row r="1222" spans="1:19">
      <c r="A1222" s="1012" t="s">
        <v>2072</v>
      </c>
      <c r="B1222" s="1012" t="s">
        <v>858</v>
      </c>
      <c r="C1222" s="1012" t="s">
        <v>2073</v>
      </c>
      <c r="D1222" s="1012" t="s">
        <v>2074</v>
      </c>
      <c r="E1222" s="1012" t="s">
        <v>1070</v>
      </c>
      <c r="F1222" s="1013">
        <v>39794</v>
      </c>
      <c r="G1222" s="1012" t="s">
        <v>284</v>
      </c>
      <c r="H1222" s="1015">
        <v>15000000</v>
      </c>
      <c r="I1222" s="1015">
        <v>0</v>
      </c>
      <c r="J1222" s="1015">
        <v>16260000</v>
      </c>
      <c r="K1222" s="1012" t="s">
        <v>1194</v>
      </c>
      <c r="L1222" s="1015"/>
      <c r="M1222" s="1015"/>
      <c r="N1222" s="1016"/>
      <c r="O1222" s="1015"/>
      <c r="P1222" s="1015"/>
      <c r="Q1222" s="1015"/>
      <c r="R1222" s="1015"/>
      <c r="S1222" s="1016"/>
    </row>
    <row r="1223" spans="1:19">
      <c r="A1223" s="1012" t="s">
        <v>2072</v>
      </c>
      <c r="B1223" s="1012" t="s">
        <v>283</v>
      </c>
      <c r="C1223" s="1012" t="s">
        <v>2073</v>
      </c>
      <c r="D1223" s="1012" t="s">
        <v>2074</v>
      </c>
      <c r="E1223" s="1012" t="s">
        <v>1070</v>
      </c>
      <c r="F1223" s="1013">
        <v>40135</v>
      </c>
      <c r="G1223" s="1012" t="s">
        <v>283</v>
      </c>
      <c r="H1223" s="1015"/>
      <c r="I1223" s="1015"/>
      <c r="J1223" s="1015"/>
      <c r="K1223" s="1012" t="s">
        <v>283</v>
      </c>
      <c r="L1223" s="1015">
        <v>15000000</v>
      </c>
      <c r="M1223" s="1015"/>
      <c r="N1223" s="1016">
        <v>15000</v>
      </c>
      <c r="O1223" s="1015">
        <v>1000</v>
      </c>
      <c r="P1223" s="1015"/>
      <c r="Q1223" s="1015"/>
      <c r="R1223" s="1015"/>
      <c r="S1223" s="1016"/>
    </row>
    <row r="1224" spans="1:19">
      <c r="A1224" s="1012" t="s">
        <v>2072</v>
      </c>
      <c r="B1224" s="1012" t="s">
        <v>283</v>
      </c>
      <c r="C1224" s="1012" t="s">
        <v>2073</v>
      </c>
      <c r="D1224" s="1012" t="s">
        <v>2074</v>
      </c>
      <c r="E1224" s="1012" t="s">
        <v>1070</v>
      </c>
      <c r="F1224" s="1013">
        <v>40163</v>
      </c>
      <c r="G1224" s="1012" t="s">
        <v>283</v>
      </c>
      <c r="H1224" s="1015"/>
      <c r="I1224" s="1015"/>
      <c r="J1224" s="1015"/>
      <c r="K1224" s="1012" t="s">
        <v>283</v>
      </c>
      <c r="L1224" s="1015"/>
      <c r="M1224" s="1015"/>
      <c r="N1224" s="1016"/>
      <c r="O1224" s="1015"/>
      <c r="P1224" s="1015"/>
      <c r="Q1224" s="1015"/>
      <c r="R1224" s="1015">
        <v>560000</v>
      </c>
      <c r="S1224" s="1016">
        <v>209497</v>
      </c>
    </row>
    <row r="1225" spans="1:19">
      <c r="A1225" s="1012" t="s">
        <v>102</v>
      </c>
      <c r="B1225" s="1012" t="s">
        <v>2075</v>
      </c>
      <c r="C1225" s="1012" t="s">
        <v>2076</v>
      </c>
      <c r="D1225" s="1012" t="s">
        <v>2077</v>
      </c>
      <c r="E1225" s="1012" t="s">
        <v>105</v>
      </c>
      <c r="F1225" s="1013">
        <v>39990</v>
      </c>
      <c r="G1225" s="1012" t="s">
        <v>7</v>
      </c>
      <c r="H1225" s="1015">
        <v>11735000</v>
      </c>
      <c r="I1225" s="1015">
        <v>0</v>
      </c>
      <c r="J1225" s="1015">
        <v>12409762.5</v>
      </c>
      <c r="K1225" s="1012" t="s">
        <v>1194</v>
      </c>
      <c r="L1225" s="1015"/>
      <c r="M1225" s="1015"/>
      <c r="N1225" s="1016"/>
      <c r="O1225" s="1015"/>
      <c r="P1225" s="1015"/>
      <c r="Q1225" s="1015"/>
      <c r="R1225" s="1015"/>
      <c r="S1225" s="1016"/>
    </row>
    <row r="1226" spans="1:19">
      <c r="A1226" s="1012" t="s">
        <v>102</v>
      </c>
      <c r="B1226" s="1012" t="s">
        <v>283</v>
      </c>
      <c r="C1226" s="1012" t="s">
        <v>2076</v>
      </c>
      <c r="D1226" s="1012" t="s">
        <v>2077</v>
      </c>
      <c r="E1226" s="1012" t="s">
        <v>105</v>
      </c>
      <c r="F1226" s="1013">
        <v>40410</v>
      </c>
      <c r="G1226" s="1012" t="s">
        <v>283</v>
      </c>
      <c r="H1226" s="1015"/>
      <c r="I1226" s="1015"/>
      <c r="J1226" s="1015"/>
      <c r="K1226" s="1012" t="s">
        <v>283</v>
      </c>
      <c r="L1226" s="1015">
        <v>11735000</v>
      </c>
      <c r="M1226" s="1015"/>
      <c r="N1226" s="1016">
        <v>11735</v>
      </c>
      <c r="O1226" s="1015">
        <v>1000</v>
      </c>
      <c r="P1226" s="1015"/>
      <c r="Q1226" s="1015"/>
      <c r="R1226" s="1015"/>
      <c r="S1226" s="1016"/>
    </row>
    <row r="1227" spans="1:19">
      <c r="A1227" s="1012" t="s">
        <v>2078</v>
      </c>
      <c r="B1227" s="1012" t="s">
        <v>858</v>
      </c>
      <c r="C1227" s="1012" t="s">
        <v>2079</v>
      </c>
      <c r="D1227" s="1012" t="s">
        <v>1444</v>
      </c>
      <c r="E1227" s="1012" t="s">
        <v>56</v>
      </c>
      <c r="F1227" s="1013">
        <v>39805</v>
      </c>
      <c r="G1227" s="1012" t="s">
        <v>284</v>
      </c>
      <c r="H1227" s="1015">
        <v>600000000</v>
      </c>
      <c r="I1227" s="1015">
        <v>0</v>
      </c>
      <c r="J1227" s="1015">
        <v>718392161.34000003</v>
      </c>
      <c r="K1227" s="1012" t="s">
        <v>1194</v>
      </c>
      <c r="L1227" s="1015"/>
      <c r="M1227" s="1015"/>
      <c r="N1227" s="1016"/>
      <c r="O1227" s="1015"/>
      <c r="P1227" s="1015"/>
      <c r="Q1227" s="1015"/>
      <c r="R1227" s="1015"/>
      <c r="S1227" s="1016"/>
    </row>
    <row r="1228" spans="1:19">
      <c r="A1228" s="1012" t="s">
        <v>2078</v>
      </c>
      <c r="B1228" s="1012" t="s">
        <v>283</v>
      </c>
      <c r="C1228" s="1012" t="s">
        <v>2079</v>
      </c>
      <c r="D1228" s="1012" t="s">
        <v>1444</v>
      </c>
      <c r="E1228" s="1012" t="s">
        <v>56</v>
      </c>
      <c r="F1228" s="1013">
        <v>40681</v>
      </c>
      <c r="G1228" s="1012" t="s">
        <v>283</v>
      </c>
      <c r="H1228" s="1015"/>
      <c r="I1228" s="1015"/>
      <c r="J1228" s="1015"/>
      <c r="K1228" s="1012" t="s">
        <v>283</v>
      </c>
      <c r="L1228" s="1015">
        <v>370000000</v>
      </c>
      <c r="M1228" s="1015"/>
      <c r="N1228" s="1016">
        <v>370000</v>
      </c>
      <c r="O1228" s="1015">
        <v>1000</v>
      </c>
      <c r="P1228" s="1015"/>
      <c r="Q1228" s="1015"/>
      <c r="R1228" s="1015"/>
      <c r="S1228" s="1016"/>
    </row>
    <row r="1229" spans="1:19">
      <c r="A1229" s="1012" t="s">
        <v>2078</v>
      </c>
      <c r="B1229" s="1012" t="s">
        <v>283</v>
      </c>
      <c r="C1229" s="1012" t="s">
        <v>2079</v>
      </c>
      <c r="D1229" s="1012" t="s">
        <v>1444</v>
      </c>
      <c r="E1229" s="1012" t="s">
        <v>56</v>
      </c>
      <c r="F1229" s="1013">
        <v>41142</v>
      </c>
      <c r="G1229" s="1012" t="s">
        <v>283</v>
      </c>
      <c r="H1229" s="1015"/>
      <c r="I1229" s="1015"/>
      <c r="J1229" s="1015"/>
      <c r="K1229" s="1012" t="s">
        <v>283</v>
      </c>
      <c r="L1229" s="1015">
        <v>230000000</v>
      </c>
      <c r="M1229" s="1015"/>
      <c r="N1229" s="1016">
        <v>230000</v>
      </c>
      <c r="O1229" s="1015">
        <v>1000</v>
      </c>
      <c r="P1229" s="1015"/>
      <c r="Q1229" s="1015"/>
      <c r="R1229" s="1015"/>
      <c r="S1229" s="1016"/>
    </row>
    <row r="1230" spans="1:19">
      <c r="A1230" s="1012" t="s">
        <v>2078</v>
      </c>
      <c r="B1230" s="1012" t="s">
        <v>283</v>
      </c>
      <c r="C1230" s="1012" t="s">
        <v>2079</v>
      </c>
      <c r="D1230" s="1012" t="s">
        <v>1444</v>
      </c>
      <c r="E1230" s="1012" t="s">
        <v>56</v>
      </c>
      <c r="F1230" s="1013">
        <v>41260</v>
      </c>
      <c r="G1230" s="1012" t="s">
        <v>283</v>
      </c>
      <c r="H1230" s="1015"/>
      <c r="I1230" s="1015"/>
      <c r="J1230" s="1015"/>
      <c r="K1230" s="1012" t="s">
        <v>283</v>
      </c>
      <c r="L1230" s="1015"/>
      <c r="M1230" s="1015"/>
      <c r="N1230" s="1016"/>
      <c r="O1230" s="1015"/>
      <c r="P1230" s="1015"/>
      <c r="Q1230" s="1015"/>
      <c r="R1230" s="1015">
        <v>31838761.34</v>
      </c>
      <c r="S1230" s="1016">
        <v>1218522</v>
      </c>
    </row>
    <row r="1231" spans="1:19">
      <c r="A1231" s="1012" t="s">
        <v>2080</v>
      </c>
      <c r="B1231" s="1012"/>
      <c r="C1231" s="1012" t="s">
        <v>2081</v>
      </c>
      <c r="D1231" s="1012" t="s">
        <v>2082</v>
      </c>
      <c r="E1231" s="1012" t="s">
        <v>1078</v>
      </c>
      <c r="F1231" s="1013">
        <v>39927</v>
      </c>
      <c r="G1231" s="1012" t="s">
        <v>284</v>
      </c>
      <c r="H1231" s="1015">
        <v>11000000</v>
      </c>
      <c r="I1231" s="1015">
        <v>0</v>
      </c>
      <c r="J1231" s="1015">
        <v>13521828.15</v>
      </c>
      <c r="K1231" s="1012" t="s">
        <v>897</v>
      </c>
      <c r="L1231" s="1015"/>
      <c r="M1231" s="1015"/>
      <c r="N1231" s="1016"/>
      <c r="O1231" s="1015"/>
      <c r="P1231" s="1015"/>
      <c r="Q1231" s="1015"/>
      <c r="R1231" s="1015"/>
      <c r="S1231" s="1016"/>
    </row>
    <row r="1232" spans="1:19">
      <c r="A1232" s="1012" t="s">
        <v>2080</v>
      </c>
      <c r="B1232" s="1012" t="s">
        <v>283</v>
      </c>
      <c r="C1232" s="1012" t="s">
        <v>2081</v>
      </c>
      <c r="D1232" s="1012" t="s">
        <v>2082</v>
      </c>
      <c r="E1232" s="1012" t="s">
        <v>1078</v>
      </c>
      <c r="F1232" s="1013">
        <v>41150</v>
      </c>
      <c r="G1232" s="1012" t="s">
        <v>283</v>
      </c>
      <c r="H1232" s="1015"/>
      <c r="I1232" s="1015"/>
      <c r="J1232" s="1015"/>
      <c r="K1232" s="1012" t="s">
        <v>283</v>
      </c>
      <c r="L1232" s="1015">
        <v>10538990</v>
      </c>
      <c r="M1232" s="1015">
        <v>-158084.85</v>
      </c>
      <c r="N1232" s="1016">
        <v>11000</v>
      </c>
      <c r="O1232" s="1015">
        <v>958.09</v>
      </c>
      <c r="P1232" s="1015">
        <v>-461010</v>
      </c>
      <c r="Q1232" s="1015"/>
      <c r="R1232" s="1015"/>
      <c r="S1232" s="1016"/>
    </row>
    <row r="1233" spans="1:19">
      <c r="A1233" s="1012" t="s">
        <v>2080</v>
      </c>
      <c r="B1233" s="1012" t="s">
        <v>283</v>
      </c>
      <c r="C1233" s="1012" t="s">
        <v>2081</v>
      </c>
      <c r="D1233" s="1012" t="s">
        <v>2082</v>
      </c>
      <c r="E1233" s="1012" t="s">
        <v>1078</v>
      </c>
      <c r="F1233" s="1013">
        <v>41262</v>
      </c>
      <c r="G1233" s="1012" t="s">
        <v>283</v>
      </c>
      <c r="H1233" s="1015"/>
      <c r="I1233" s="1015"/>
      <c r="J1233" s="1015"/>
      <c r="K1233" s="1012" t="s">
        <v>283</v>
      </c>
      <c r="L1233" s="1015"/>
      <c r="M1233" s="1015"/>
      <c r="N1233" s="1016"/>
      <c r="O1233" s="1015"/>
      <c r="P1233" s="1015"/>
      <c r="Q1233" s="1015"/>
      <c r="R1233" s="1015">
        <v>1300000</v>
      </c>
      <c r="S1233" s="1016">
        <v>398734</v>
      </c>
    </row>
    <row r="1234" spans="1:19">
      <c r="A1234" s="1012" t="s">
        <v>2083</v>
      </c>
      <c r="B1234" s="1012" t="s">
        <v>923</v>
      </c>
      <c r="C1234" s="1012" t="s">
        <v>2084</v>
      </c>
      <c r="D1234" s="1012" t="s">
        <v>1700</v>
      </c>
      <c r="E1234" s="1012" t="s">
        <v>1307</v>
      </c>
      <c r="F1234" s="1013">
        <v>39885</v>
      </c>
      <c r="G1234" s="1012" t="s">
        <v>285</v>
      </c>
      <c r="H1234" s="1015">
        <v>3370000</v>
      </c>
      <c r="I1234" s="1015">
        <v>0</v>
      </c>
      <c r="J1234" s="1015">
        <v>3773495.65</v>
      </c>
      <c r="K1234" s="1012" t="s">
        <v>897</v>
      </c>
      <c r="L1234" s="1015"/>
      <c r="M1234" s="1015"/>
      <c r="N1234" s="1016"/>
      <c r="O1234" s="1015"/>
      <c r="P1234" s="1015"/>
      <c r="Q1234" s="1015"/>
      <c r="R1234" s="1015"/>
      <c r="S1234" s="1016"/>
    </row>
    <row r="1235" spans="1:19">
      <c r="A1235" s="1012" t="s">
        <v>2083</v>
      </c>
      <c r="B1235" s="1012" t="s">
        <v>283</v>
      </c>
      <c r="C1235" s="1012" t="s">
        <v>2084</v>
      </c>
      <c r="D1235" s="1012" t="s">
        <v>1700</v>
      </c>
      <c r="E1235" s="1012" t="s">
        <v>1307</v>
      </c>
      <c r="F1235" s="1013">
        <v>41597</v>
      </c>
      <c r="G1235" s="1012" t="s">
        <v>283</v>
      </c>
      <c r="H1235" s="1015"/>
      <c r="I1235" s="1015"/>
      <c r="J1235" s="1015"/>
      <c r="K1235" s="1012" t="s">
        <v>283</v>
      </c>
      <c r="L1235" s="1015">
        <v>3370000</v>
      </c>
      <c r="M1235" s="1015"/>
      <c r="N1235" s="1016">
        <v>3370</v>
      </c>
      <c r="O1235" s="1015">
        <v>1022.61</v>
      </c>
      <c r="P1235" s="1015"/>
      <c r="Q1235" s="1015">
        <v>76195.7</v>
      </c>
      <c r="R1235" s="1015">
        <v>182878.45</v>
      </c>
      <c r="S1235" s="1016">
        <v>169</v>
      </c>
    </row>
    <row r="1236" spans="1:19">
      <c r="A1236" s="1012" t="s">
        <v>2083</v>
      </c>
      <c r="B1236" s="1012" t="s">
        <v>283</v>
      </c>
      <c r="C1236" s="1012" t="s">
        <v>2084</v>
      </c>
      <c r="D1236" s="1012" t="s">
        <v>1700</v>
      </c>
      <c r="E1236" s="1012" t="s">
        <v>1307</v>
      </c>
      <c r="F1236" s="1013">
        <v>41645</v>
      </c>
      <c r="G1236" s="1012" t="s">
        <v>283</v>
      </c>
      <c r="H1236" s="1015"/>
      <c r="I1236" s="1015"/>
      <c r="J1236" s="1015"/>
      <c r="K1236" s="1012" t="s">
        <v>283</v>
      </c>
      <c r="L1236" s="1015"/>
      <c r="M1236" s="1015">
        <v>-25000</v>
      </c>
      <c r="N1236" s="1016"/>
      <c r="O1236" s="1015"/>
      <c r="P1236" s="1015"/>
      <c r="Q1236" s="1015"/>
      <c r="R1236" s="1015"/>
      <c r="S1236" s="1016"/>
    </row>
    <row r="1237" spans="1:19">
      <c r="A1237" s="1012" t="s">
        <v>2085</v>
      </c>
      <c r="B1237" s="1012" t="s">
        <v>2086</v>
      </c>
      <c r="C1237" s="1012" t="s">
        <v>2087</v>
      </c>
      <c r="D1237" s="1012" t="s">
        <v>1681</v>
      </c>
      <c r="E1237" s="1012" t="s">
        <v>60</v>
      </c>
      <c r="F1237" s="1013">
        <v>39805</v>
      </c>
      <c r="G1237" s="1012" t="s">
        <v>285</v>
      </c>
      <c r="H1237" s="1015">
        <v>13795000</v>
      </c>
      <c r="I1237" s="1015">
        <v>0</v>
      </c>
      <c r="J1237" s="1015">
        <v>16146467.869999999</v>
      </c>
      <c r="K1237" s="1012" t="s">
        <v>1194</v>
      </c>
      <c r="L1237" s="1015"/>
      <c r="M1237" s="1015"/>
      <c r="N1237" s="1016"/>
      <c r="O1237" s="1015"/>
      <c r="P1237" s="1015"/>
      <c r="Q1237" s="1015"/>
      <c r="R1237" s="1015"/>
      <c r="S1237" s="1016"/>
    </row>
    <row r="1238" spans="1:19">
      <c r="A1238" s="1012" t="s">
        <v>2085</v>
      </c>
      <c r="B1238" s="1012" t="s">
        <v>283</v>
      </c>
      <c r="C1238" s="1012" t="s">
        <v>2087</v>
      </c>
      <c r="D1238" s="1012" t="s">
        <v>1681</v>
      </c>
      <c r="E1238" s="1012" t="s">
        <v>60</v>
      </c>
      <c r="F1238" s="1013">
        <v>40141</v>
      </c>
      <c r="G1238" s="1012" t="s">
        <v>283</v>
      </c>
      <c r="H1238" s="1015"/>
      <c r="I1238" s="1015"/>
      <c r="J1238" s="1015"/>
      <c r="K1238" s="1012" t="s">
        <v>283</v>
      </c>
      <c r="L1238" s="1015">
        <v>3455000</v>
      </c>
      <c r="M1238" s="1015"/>
      <c r="N1238" s="1016">
        <v>3455</v>
      </c>
      <c r="O1238" s="1015">
        <v>1000</v>
      </c>
      <c r="P1238" s="1015"/>
      <c r="Q1238" s="1015"/>
      <c r="R1238" s="1015"/>
      <c r="S1238" s="1016"/>
    </row>
    <row r="1239" spans="1:19">
      <c r="A1239" s="1012" t="s">
        <v>2085</v>
      </c>
      <c r="B1239" s="1012" t="s">
        <v>283</v>
      </c>
      <c r="C1239" s="1012" t="s">
        <v>2087</v>
      </c>
      <c r="D1239" s="1012" t="s">
        <v>1681</v>
      </c>
      <c r="E1239" s="1012" t="s">
        <v>60</v>
      </c>
      <c r="F1239" s="1013">
        <v>40702</v>
      </c>
      <c r="G1239" s="1012" t="s">
        <v>283</v>
      </c>
      <c r="H1239" s="1015"/>
      <c r="I1239" s="1015"/>
      <c r="J1239" s="1015"/>
      <c r="K1239" s="1012" t="s">
        <v>283</v>
      </c>
      <c r="L1239" s="1015">
        <v>3455000</v>
      </c>
      <c r="M1239" s="1015"/>
      <c r="N1239" s="1016">
        <v>3455</v>
      </c>
      <c r="O1239" s="1015">
        <v>1000</v>
      </c>
      <c r="P1239" s="1015"/>
      <c r="Q1239" s="1015"/>
      <c r="R1239" s="1015"/>
      <c r="S1239" s="1016"/>
    </row>
    <row r="1240" spans="1:19">
      <c r="A1240" s="1012" t="s">
        <v>2085</v>
      </c>
      <c r="B1240" s="1012" t="s">
        <v>283</v>
      </c>
      <c r="C1240" s="1012" t="s">
        <v>2087</v>
      </c>
      <c r="D1240" s="1012" t="s">
        <v>1681</v>
      </c>
      <c r="E1240" s="1012" t="s">
        <v>60</v>
      </c>
      <c r="F1240" s="1013">
        <v>40773</v>
      </c>
      <c r="G1240" s="1012" t="s">
        <v>283</v>
      </c>
      <c r="H1240" s="1015"/>
      <c r="I1240" s="1015"/>
      <c r="J1240" s="1015"/>
      <c r="K1240" s="1012" t="s">
        <v>283</v>
      </c>
      <c r="L1240" s="1015">
        <v>6885000</v>
      </c>
      <c r="M1240" s="1015"/>
      <c r="N1240" s="1016">
        <v>6885</v>
      </c>
      <c r="O1240" s="1015">
        <v>1000</v>
      </c>
      <c r="P1240" s="1015"/>
      <c r="Q1240" s="1015"/>
      <c r="R1240" s="1015">
        <v>690000</v>
      </c>
      <c r="S1240" s="1016">
        <v>690</v>
      </c>
    </row>
    <row r="1241" spans="1:19">
      <c r="A1241" s="1012" t="s">
        <v>2088</v>
      </c>
      <c r="B1241" s="1012" t="s">
        <v>904</v>
      </c>
      <c r="C1241" s="1012" t="s">
        <v>2089</v>
      </c>
      <c r="D1241" s="1012" t="s">
        <v>2090</v>
      </c>
      <c r="E1241" s="1012" t="s">
        <v>239</v>
      </c>
      <c r="F1241" s="1013">
        <v>40176</v>
      </c>
      <c r="G1241" s="1012" t="s">
        <v>285</v>
      </c>
      <c r="H1241" s="1015">
        <v>4500000</v>
      </c>
      <c r="I1241" s="1015">
        <v>0</v>
      </c>
      <c r="J1241" s="1015">
        <v>5263187.5</v>
      </c>
      <c r="K1241" s="1012" t="s">
        <v>1194</v>
      </c>
      <c r="L1241" s="1015"/>
      <c r="M1241" s="1015"/>
      <c r="N1241" s="1016"/>
      <c r="O1241" s="1015"/>
      <c r="P1241" s="1015"/>
      <c r="Q1241" s="1015"/>
      <c r="R1241" s="1015"/>
      <c r="S1241" s="1016"/>
    </row>
    <row r="1242" spans="1:19">
      <c r="A1242" s="1012" t="s">
        <v>2088</v>
      </c>
      <c r="B1242" s="1012" t="s">
        <v>283</v>
      </c>
      <c r="C1242" s="1012" t="s">
        <v>2089</v>
      </c>
      <c r="D1242" s="1012" t="s">
        <v>2090</v>
      </c>
      <c r="E1242" s="1012" t="s">
        <v>239</v>
      </c>
      <c r="F1242" s="1013">
        <v>40977</v>
      </c>
      <c r="G1242" s="1012" t="s">
        <v>283</v>
      </c>
      <c r="H1242" s="1015"/>
      <c r="I1242" s="1015"/>
      <c r="J1242" s="1015"/>
      <c r="K1242" s="1012" t="s">
        <v>283</v>
      </c>
      <c r="L1242" s="1015">
        <v>4500000</v>
      </c>
      <c r="M1242" s="1015"/>
      <c r="N1242" s="1016">
        <v>4500</v>
      </c>
      <c r="O1242" s="1015">
        <v>1000</v>
      </c>
      <c r="P1242" s="1015"/>
      <c r="Q1242" s="1015"/>
      <c r="R1242" s="1015">
        <v>225000</v>
      </c>
      <c r="S1242" s="1016">
        <v>225</v>
      </c>
    </row>
    <row r="1243" spans="1:19">
      <c r="A1243" s="1012" t="s">
        <v>2091</v>
      </c>
      <c r="B1243" s="1012"/>
      <c r="C1243" s="1012" t="s">
        <v>2092</v>
      </c>
      <c r="D1243" s="1012" t="s">
        <v>2093</v>
      </c>
      <c r="E1243" s="1012" t="s">
        <v>153</v>
      </c>
      <c r="F1243" s="1013">
        <v>39829</v>
      </c>
      <c r="G1243" s="1012" t="s">
        <v>284</v>
      </c>
      <c r="H1243" s="1015">
        <v>57000000</v>
      </c>
      <c r="I1243" s="1015">
        <v>0</v>
      </c>
      <c r="J1243" s="1015">
        <v>62949121.280000001</v>
      </c>
      <c r="K1243" s="1012" t="s">
        <v>897</v>
      </c>
      <c r="L1243" s="1015"/>
      <c r="M1243" s="1015"/>
      <c r="N1243" s="1016"/>
      <c r="O1243" s="1015"/>
      <c r="P1243" s="1015"/>
      <c r="Q1243" s="1015"/>
      <c r="R1243" s="1015"/>
      <c r="S1243" s="1016"/>
    </row>
    <row r="1244" spans="1:19">
      <c r="A1244" s="1012" t="s">
        <v>2091</v>
      </c>
      <c r="B1244" s="1012" t="s">
        <v>283</v>
      </c>
      <c r="C1244" s="1012" t="s">
        <v>2092</v>
      </c>
      <c r="D1244" s="1012" t="s">
        <v>2093</v>
      </c>
      <c r="E1244" s="1012" t="s">
        <v>153</v>
      </c>
      <c r="F1244" s="1013">
        <v>41002</v>
      </c>
      <c r="G1244" s="1012" t="s">
        <v>283</v>
      </c>
      <c r="H1244" s="1015"/>
      <c r="I1244" s="1015"/>
      <c r="J1244" s="1015"/>
      <c r="K1244" s="1012" t="s">
        <v>283</v>
      </c>
      <c r="L1244" s="1015">
        <v>53073270</v>
      </c>
      <c r="M1244" s="1015">
        <v>-796099.05</v>
      </c>
      <c r="N1244" s="1016">
        <v>57000</v>
      </c>
      <c r="O1244" s="1015">
        <v>931.11</v>
      </c>
      <c r="P1244" s="1015">
        <v>-3926730</v>
      </c>
      <c r="Q1244" s="1015"/>
      <c r="R1244" s="1015"/>
      <c r="S1244" s="1016"/>
    </row>
    <row r="1245" spans="1:19">
      <c r="A1245" s="1012" t="s">
        <v>2091</v>
      </c>
      <c r="B1245" s="1012" t="s">
        <v>283</v>
      </c>
      <c r="C1245" s="1012" t="s">
        <v>2092</v>
      </c>
      <c r="D1245" s="1012" t="s">
        <v>2093</v>
      </c>
      <c r="E1245" s="1012" t="s">
        <v>153</v>
      </c>
      <c r="F1245" s="1013">
        <v>41436</v>
      </c>
      <c r="G1245" s="1012" t="s">
        <v>283</v>
      </c>
      <c r="H1245" s="1015"/>
      <c r="I1245" s="1015"/>
      <c r="J1245" s="1015"/>
      <c r="K1245" s="1012" t="s">
        <v>283</v>
      </c>
      <c r="L1245" s="1015"/>
      <c r="M1245" s="1015"/>
      <c r="N1245" s="1016"/>
      <c r="O1245" s="1015"/>
      <c r="P1245" s="1015"/>
      <c r="Q1245" s="1015"/>
      <c r="R1245" s="1015">
        <v>1512177</v>
      </c>
      <c r="S1245" s="1016">
        <v>571906</v>
      </c>
    </row>
    <row r="1246" spans="1:19">
      <c r="A1246" s="1012" t="s">
        <v>2094</v>
      </c>
      <c r="B1246" s="1012" t="s">
        <v>858</v>
      </c>
      <c r="C1246" s="1012" t="s">
        <v>2095</v>
      </c>
      <c r="D1246" s="1012" t="s">
        <v>2096</v>
      </c>
      <c r="E1246" s="1012" t="s">
        <v>6</v>
      </c>
      <c r="F1246" s="1013">
        <v>39787</v>
      </c>
      <c r="G1246" s="1012" t="s">
        <v>284</v>
      </c>
      <c r="H1246" s="1015">
        <v>1700000</v>
      </c>
      <c r="I1246" s="1015">
        <v>0</v>
      </c>
      <c r="J1246" s="1015">
        <v>1829711.12</v>
      </c>
      <c r="K1246" s="1012" t="s">
        <v>1194</v>
      </c>
      <c r="L1246" s="1015"/>
      <c r="M1246" s="1015"/>
      <c r="N1246" s="1016"/>
      <c r="O1246" s="1015"/>
      <c r="P1246" s="1015"/>
      <c r="Q1246" s="1015"/>
      <c r="R1246" s="1015"/>
      <c r="S1246" s="1016"/>
    </row>
    <row r="1247" spans="1:19">
      <c r="A1247" s="1012" t="s">
        <v>2094</v>
      </c>
      <c r="B1247" s="1012" t="s">
        <v>283</v>
      </c>
      <c r="C1247" s="1012" t="s">
        <v>2095</v>
      </c>
      <c r="D1247" s="1012" t="s">
        <v>2096</v>
      </c>
      <c r="E1247" s="1012" t="s">
        <v>6</v>
      </c>
      <c r="F1247" s="1013">
        <v>40072</v>
      </c>
      <c r="G1247" s="1012" t="s">
        <v>283</v>
      </c>
      <c r="H1247" s="1015"/>
      <c r="I1247" s="1015"/>
      <c r="J1247" s="1015"/>
      <c r="K1247" s="1012" t="s">
        <v>283</v>
      </c>
      <c r="L1247" s="1015">
        <v>1700000</v>
      </c>
      <c r="M1247" s="1015"/>
      <c r="N1247" s="1016">
        <v>1700</v>
      </c>
      <c r="O1247" s="1015">
        <v>1000</v>
      </c>
      <c r="P1247" s="1015"/>
      <c r="Q1247" s="1015"/>
      <c r="R1247" s="1015"/>
      <c r="S1247" s="1016"/>
    </row>
    <row r="1248" spans="1:19">
      <c r="A1248" s="1012" t="s">
        <v>2094</v>
      </c>
      <c r="B1248" s="1012" t="s">
        <v>283</v>
      </c>
      <c r="C1248" s="1012" t="s">
        <v>2095</v>
      </c>
      <c r="D1248" s="1012" t="s">
        <v>2096</v>
      </c>
      <c r="E1248" s="1012" t="s">
        <v>6</v>
      </c>
      <c r="F1248" s="1013">
        <v>40100</v>
      </c>
      <c r="G1248" s="1012" t="s">
        <v>283</v>
      </c>
      <c r="H1248" s="1015"/>
      <c r="I1248" s="1015"/>
      <c r="J1248" s="1015"/>
      <c r="K1248" s="1012" t="s">
        <v>283</v>
      </c>
      <c r="L1248" s="1015"/>
      <c r="M1248" s="1015"/>
      <c r="N1248" s="1016"/>
      <c r="O1248" s="1015"/>
      <c r="P1248" s="1015"/>
      <c r="Q1248" s="1015"/>
      <c r="R1248" s="1015">
        <v>63363.9</v>
      </c>
      <c r="S1248" s="1016">
        <v>29480</v>
      </c>
    </row>
    <row r="1249" spans="1:19">
      <c r="A1249" s="1012" t="s">
        <v>2097</v>
      </c>
      <c r="B1249" s="1012" t="s">
        <v>918</v>
      </c>
      <c r="C1249" s="1012" t="s">
        <v>2098</v>
      </c>
      <c r="D1249" s="1012" t="s">
        <v>2099</v>
      </c>
      <c r="E1249" s="1012" t="s">
        <v>89</v>
      </c>
      <c r="F1249" s="1013">
        <v>39983</v>
      </c>
      <c r="G1249" s="1012" t="s">
        <v>921</v>
      </c>
      <c r="H1249" s="1015">
        <v>2639000</v>
      </c>
      <c r="I1249" s="1015">
        <v>0</v>
      </c>
      <c r="J1249" s="1015">
        <v>3438793.11</v>
      </c>
      <c r="K1249" s="1012" t="s">
        <v>897</v>
      </c>
      <c r="L1249" s="1015"/>
      <c r="M1249" s="1015"/>
      <c r="N1249" s="1016"/>
      <c r="O1249" s="1015"/>
      <c r="P1249" s="1015"/>
      <c r="Q1249" s="1015"/>
      <c r="R1249" s="1015"/>
      <c r="S1249" s="1016"/>
    </row>
    <row r="1250" spans="1:19">
      <c r="A1250" s="1012" t="s">
        <v>2097</v>
      </c>
      <c r="B1250" s="1012" t="s">
        <v>283</v>
      </c>
      <c r="C1250" s="1012" t="s">
        <v>2098</v>
      </c>
      <c r="D1250" s="1012" t="s">
        <v>2099</v>
      </c>
      <c r="E1250" s="1012" t="s">
        <v>89</v>
      </c>
      <c r="F1250" s="1013">
        <v>41253</v>
      </c>
      <c r="G1250" s="1012" t="s">
        <v>283</v>
      </c>
      <c r="H1250" s="1015"/>
      <c r="I1250" s="1015"/>
      <c r="J1250" s="1015"/>
      <c r="K1250" s="1012" t="s">
        <v>283</v>
      </c>
      <c r="L1250" s="1015"/>
      <c r="M1250" s="1015"/>
      <c r="N1250" s="1016"/>
      <c r="O1250" s="1015"/>
      <c r="P1250" s="1015"/>
      <c r="Q1250" s="1015"/>
      <c r="R1250" s="1015">
        <v>11385.02</v>
      </c>
      <c r="S1250" s="1016">
        <v>14000</v>
      </c>
    </row>
    <row r="1251" spans="1:19">
      <c r="A1251" s="1012" t="s">
        <v>2097</v>
      </c>
      <c r="B1251" s="1012" t="s">
        <v>283</v>
      </c>
      <c r="C1251" s="1012" t="s">
        <v>2098</v>
      </c>
      <c r="D1251" s="1012" t="s">
        <v>2099</v>
      </c>
      <c r="E1251" s="1012" t="s">
        <v>89</v>
      </c>
      <c r="F1251" s="1013">
        <v>41254</v>
      </c>
      <c r="G1251" s="1012" t="s">
        <v>283</v>
      </c>
      <c r="H1251" s="1015"/>
      <c r="I1251" s="1015"/>
      <c r="J1251" s="1015"/>
      <c r="K1251" s="1012" t="s">
        <v>283</v>
      </c>
      <c r="L1251" s="1015">
        <v>2586404.73</v>
      </c>
      <c r="M1251" s="1015"/>
      <c r="N1251" s="1016">
        <v>2639000</v>
      </c>
      <c r="O1251" s="1015">
        <v>0.98007</v>
      </c>
      <c r="P1251" s="1015">
        <v>-52595.27</v>
      </c>
      <c r="Q1251" s="1015"/>
      <c r="R1251" s="1015">
        <v>95959.5</v>
      </c>
      <c r="S1251" s="1016">
        <v>118000</v>
      </c>
    </row>
    <row r="1252" spans="1:19">
      <c r="A1252" s="1012" t="s">
        <v>2097</v>
      </c>
      <c r="B1252" s="1012" t="s">
        <v>283</v>
      </c>
      <c r="C1252" s="1012" t="s">
        <v>2098</v>
      </c>
      <c r="D1252" s="1012" t="s">
        <v>2099</v>
      </c>
      <c r="E1252" s="1012" t="s">
        <v>89</v>
      </c>
      <c r="F1252" s="1013">
        <v>41285</v>
      </c>
      <c r="G1252" s="1012" t="s">
        <v>283</v>
      </c>
      <c r="H1252" s="1015"/>
      <c r="I1252" s="1015"/>
      <c r="J1252" s="1015"/>
      <c r="K1252" s="1012" t="s">
        <v>283</v>
      </c>
      <c r="L1252" s="1015"/>
      <c r="M1252" s="1015">
        <v>-25000</v>
      </c>
      <c r="N1252" s="1016"/>
      <c r="O1252" s="1015"/>
      <c r="P1252" s="1015"/>
      <c r="Q1252" s="1015"/>
      <c r="R1252" s="1015"/>
      <c r="S1252" s="1016"/>
    </row>
    <row r="1253" spans="1:19">
      <c r="A1253" s="1012" t="s">
        <v>2100</v>
      </c>
      <c r="B1253" s="1012" t="s">
        <v>923</v>
      </c>
      <c r="C1253" s="1012" t="s">
        <v>2101</v>
      </c>
      <c r="D1253" s="1012" t="s">
        <v>2102</v>
      </c>
      <c r="E1253" s="1012" t="s">
        <v>893</v>
      </c>
      <c r="F1253" s="1013">
        <v>39878</v>
      </c>
      <c r="G1253" s="1012" t="s">
        <v>285</v>
      </c>
      <c r="H1253" s="1015">
        <v>3000000</v>
      </c>
      <c r="I1253" s="1015">
        <v>0</v>
      </c>
      <c r="J1253" s="1015">
        <v>2296213</v>
      </c>
      <c r="K1253" s="1012" t="s">
        <v>897</v>
      </c>
      <c r="L1253" s="1015"/>
      <c r="M1253" s="1015"/>
      <c r="N1253" s="1016"/>
      <c r="O1253" s="1015"/>
      <c r="P1253" s="1015"/>
      <c r="Q1253" s="1015"/>
      <c r="R1253" s="1015"/>
      <c r="S1253" s="1016"/>
    </row>
    <row r="1254" spans="1:19">
      <c r="A1254" s="1012" t="s">
        <v>2100</v>
      </c>
      <c r="B1254" s="1012" t="s">
        <v>283</v>
      </c>
      <c r="C1254" s="1012" t="s">
        <v>2101</v>
      </c>
      <c r="D1254" s="1012" t="s">
        <v>2102</v>
      </c>
      <c r="E1254" s="1012" t="s">
        <v>893</v>
      </c>
      <c r="F1254" s="1013">
        <v>41821</v>
      </c>
      <c r="G1254" s="1012" t="s">
        <v>283</v>
      </c>
      <c r="H1254" s="1015"/>
      <c r="I1254" s="1015"/>
      <c r="J1254" s="1015"/>
      <c r="K1254" s="1012" t="s">
        <v>283</v>
      </c>
      <c r="L1254" s="1015">
        <v>1504820</v>
      </c>
      <c r="M1254" s="1015"/>
      <c r="N1254" s="1016">
        <v>2246</v>
      </c>
      <c r="O1254" s="1015">
        <v>670</v>
      </c>
      <c r="P1254" s="1015">
        <v>-741180</v>
      </c>
      <c r="Q1254" s="1015"/>
      <c r="R1254" s="1015">
        <v>55870</v>
      </c>
      <c r="S1254" s="1016">
        <v>111</v>
      </c>
    </row>
    <row r="1255" spans="1:19">
      <c r="A1255" s="1012" t="s">
        <v>2100</v>
      </c>
      <c r="B1255" s="1012" t="s">
        <v>283</v>
      </c>
      <c r="C1255" s="1012" t="s">
        <v>2101</v>
      </c>
      <c r="D1255" s="1012" t="s">
        <v>2102</v>
      </c>
      <c r="E1255" s="1012" t="s">
        <v>893</v>
      </c>
      <c r="F1255" s="1013">
        <v>41822</v>
      </c>
      <c r="G1255" s="1012" t="s">
        <v>283</v>
      </c>
      <c r="H1255" s="1015"/>
      <c r="I1255" s="1015"/>
      <c r="J1255" s="1015"/>
      <c r="K1255" s="1012" t="s">
        <v>283</v>
      </c>
      <c r="L1255" s="1015">
        <v>483740</v>
      </c>
      <c r="M1255" s="1015"/>
      <c r="N1255" s="1016">
        <v>722</v>
      </c>
      <c r="O1255" s="1015">
        <v>670</v>
      </c>
      <c r="P1255" s="1015">
        <v>-238260</v>
      </c>
      <c r="Q1255" s="1015"/>
      <c r="R1255" s="1015">
        <v>19126.669999999998</v>
      </c>
      <c r="S1255" s="1016">
        <v>38</v>
      </c>
    </row>
    <row r="1256" spans="1:19">
      <c r="A1256" s="1012" t="s">
        <v>2100</v>
      </c>
      <c r="B1256" s="1012" t="s">
        <v>283</v>
      </c>
      <c r="C1256" s="1012" t="s">
        <v>2101</v>
      </c>
      <c r="D1256" s="1012" t="s">
        <v>2102</v>
      </c>
      <c r="E1256" s="1012" t="s">
        <v>893</v>
      </c>
      <c r="F1256" s="1013">
        <v>41823</v>
      </c>
      <c r="G1256" s="1012" t="s">
        <v>283</v>
      </c>
      <c r="H1256" s="1015"/>
      <c r="I1256" s="1015"/>
      <c r="J1256" s="1015"/>
      <c r="K1256" s="1012" t="s">
        <v>283</v>
      </c>
      <c r="L1256" s="1015">
        <v>21440</v>
      </c>
      <c r="M1256" s="1015"/>
      <c r="N1256" s="1016">
        <v>32</v>
      </c>
      <c r="O1256" s="1015">
        <v>670</v>
      </c>
      <c r="P1256" s="1015">
        <v>-10560</v>
      </c>
      <c r="Q1256" s="1015"/>
      <c r="R1256" s="1015">
        <v>503.33</v>
      </c>
      <c r="S1256" s="1016">
        <v>1</v>
      </c>
    </row>
    <row r="1257" spans="1:19">
      <c r="A1257" s="1012" t="s">
        <v>2100</v>
      </c>
      <c r="B1257" s="1012" t="s">
        <v>283</v>
      </c>
      <c r="C1257" s="1012" t="s">
        <v>2101</v>
      </c>
      <c r="D1257" s="1012" t="s">
        <v>2102</v>
      </c>
      <c r="E1257" s="1012" t="s">
        <v>893</v>
      </c>
      <c r="F1257" s="1013">
        <v>41908</v>
      </c>
      <c r="G1257" s="1012" t="s">
        <v>283</v>
      </c>
      <c r="H1257" s="1015"/>
      <c r="I1257" s="1015"/>
      <c r="J1257" s="1015"/>
      <c r="K1257" s="1012" t="s">
        <v>283</v>
      </c>
      <c r="L1257" s="1015"/>
      <c r="M1257" s="1015">
        <v>-25000</v>
      </c>
      <c r="N1257" s="1016"/>
      <c r="O1257" s="1015"/>
      <c r="P1257" s="1015"/>
      <c r="Q1257" s="1015"/>
      <c r="R1257" s="1015"/>
      <c r="S1257" s="1016"/>
    </row>
    <row r="1258" spans="1:19">
      <c r="A1258" s="1012" t="s">
        <v>2103</v>
      </c>
      <c r="B1258" s="1012" t="s">
        <v>923</v>
      </c>
      <c r="C1258" s="1012" t="s">
        <v>2104</v>
      </c>
      <c r="D1258" s="1012" t="s">
        <v>2105</v>
      </c>
      <c r="E1258" s="1012" t="s">
        <v>109</v>
      </c>
      <c r="F1258" s="1013">
        <v>39864</v>
      </c>
      <c r="G1258" s="1012" t="s">
        <v>285</v>
      </c>
      <c r="H1258" s="1015">
        <v>2060000</v>
      </c>
      <c r="I1258" s="1015">
        <v>0</v>
      </c>
      <c r="J1258" s="1015">
        <v>2714911.32</v>
      </c>
      <c r="K1258" s="1012" t="s">
        <v>897</v>
      </c>
      <c r="L1258" s="1015"/>
      <c r="M1258" s="1015"/>
      <c r="N1258" s="1016"/>
      <c r="O1258" s="1015"/>
      <c r="P1258" s="1015"/>
      <c r="Q1258" s="1015"/>
      <c r="R1258" s="1015"/>
      <c r="S1258" s="1016"/>
    </row>
    <row r="1259" spans="1:19">
      <c r="A1259" s="1012" t="s">
        <v>2103</v>
      </c>
      <c r="B1259" s="1012" t="s">
        <v>283</v>
      </c>
      <c r="C1259" s="1012" t="s">
        <v>2104</v>
      </c>
      <c r="D1259" s="1012" t="s">
        <v>2105</v>
      </c>
      <c r="E1259" s="1012" t="s">
        <v>109</v>
      </c>
      <c r="F1259" s="1013">
        <v>41822</v>
      </c>
      <c r="G1259" s="1012" t="s">
        <v>283</v>
      </c>
      <c r="H1259" s="1015"/>
      <c r="I1259" s="1015"/>
      <c r="J1259" s="1015"/>
      <c r="K1259" s="1012" t="s">
        <v>283</v>
      </c>
      <c r="L1259" s="1015">
        <v>2060000</v>
      </c>
      <c r="M1259" s="1015"/>
      <c r="N1259" s="1016">
        <v>2060</v>
      </c>
      <c r="O1259" s="1015">
        <v>1210.03</v>
      </c>
      <c r="P1259" s="1015"/>
      <c r="Q1259" s="1015">
        <v>432661.8</v>
      </c>
      <c r="R1259" s="1015">
        <v>108471.52</v>
      </c>
      <c r="S1259" s="1016">
        <v>103</v>
      </c>
    </row>
    <row r="1260" spans="1:19">
      <c r="A1260" s="1012" t="s">
        <v>2103</v>
      </c>
      <c r="B1260" s="1012" t="s">
        <v>283</v>
      </c>
      <c r="C1260" s="1012" t="s">
        <v>2104</v>
      </c>
      <c r="D1260" s="1012" t="s">
        <v>2105</v>
      </c>
      <c r="E1260" s="1012" t="s">
        <v>109</v>
      </c>
      <c r="F1260" s="1013">
        <v>41908</v>
      </c>
      <c r="G1260" s="1012" t="s">
        <v>283</v>
      </c>
      <c r="H1260" s="1015"/>
      <c r="I1260" s="1015"/>
      <c r="J1260" s="1015"/>
      <c r="K1260" s="1012" t="s">
        <v>283</v>
      </c>
      <c r="L1260" s="1015"/>
      <c r="M1260" s="1015">
        <v>-25000</v>
      </c>
      <c r="N1260" s="1016"/>
      <c r="O1260" s="1015"/>
      <c r="P1260" s="1015"/>
      <c r="Q1260" s="1015"/>
      <c r="R1260" s="1015"/>
      <c r="S1260" s="1016"/>
    </row>
    <row r="1261" spans="1:19">
      <c r="A1261" s="1012" t="s">
        <v>2106</v>
      </c>
      <c r="B1261" s="1012" t="s">
        <v>918</v>
      </c>
      <c r="C1261" s="1012" t="s">
        <v>2107</v>
      </c>
      <c r="D1261" s="1012" t="s">
        <v>2108</v>
      </c>
      <c r="E1261" s="1012" t="s">
        <v>89</v>
      </c>
      <c r="F1261" s="1013">
        <v>39948</v>
      </c>
      <c r="G1261" s="1012" t="s">
        <v>921</v>
      </c>
      <c r="H1261" s="1015">
        <v>20300000</v>
      </c>
      <c r="I1261" s="1015">
        <v>0</v>
      </c>
      <c r="J1261" s="1015">
        <v>24429245.84</v>
      </c>
      <c r="K1261" s="1012" t="s">
        <v>897</v>
      </c>
      <c r="L1261" s="1015"/>
      <c r="M1261" s="1015"/>
      <c r="N1261" s="1016"/>
      <c r="O1261" s="1015"/>
      <c r="P1261" s="1015"/>
      <c r="Q1261" s="1015"/>
      <c r="R1261" s="1015"/>
      <c r="S1261" s="1016"/>
    </row>
    <row r="1262" spans="1:19">
      <c r="A1262" s="1012" t="s">
        <v>2106</v>
      </c>
      <c r="B1262" s="1012" t="s">
        <v>283</v>
      </c>
      <c r="C1262" s="1012" t="s">
        <v>2107</v>
      </c>
      <c r="D1262" s="1012" t="s">
        <v>2108</v>
      </c>
      <c r="E1262" s="1012" t="s">
        <v>89</v>
      </c>
      <c r="F1262" s="1013">
        <v>41130</v>
      </c>
      <c r="G1262" s="1012" t="s">
        <v>283</v>
      </c>
      <c r="H1262" s="1015"/>
      <c r="I1262" s="1015"/>
      <c r="J1262" s="1015"/>
      <c r="K1262" s="1012" t="s">
        <v>283</v>
      </c>
      <c r="L1262" s="1015">
        <v>17919962.100000001</v>
      </c>
      <c r="M1262" s="1015"/>
      <c r="N1262" s="1016">
        <v>19931000</v>
      </c>
      <c r="O1262" s="1015">
        <v>0.89910000000000001</v>
      </c>
      <c r="P1262" s="1015">
        <v>-2011037.9</v>
      </c>
      <c r="Q1262" s="1015"/>
      <c r="R1262" s="1015">
        <v>727225.54</v>
      </c>
      <c r="S1262" s="1016">
        <v>895000</v>
      </c>
    </row>
    <row r="1263" spans="1:19">
      <c r="A1263" s="1012" t="s">
        <v>2106</v>
      </c>
      <c r="B1263" s="1012" t="s">
        <v>283</v>
      </c>
      <c r="C1263" s="1012" t="s">
        <v>2107</v>
      </c>
      <c r="D1263" s="1012" t="s">
        <v>2108</v>
      </c>
      <c r="E1263" s="1012" t="s">
        <v>89</v>
      </c>
      <c r="F1263" s="1013">
        <v>41131</v>
      </c>
      <c r="G1263" s="1012" t="s">
        <v>283</v>
      </c>
      <c r="H1263" s="1015"/>
      <c r="I1263" s="1015"/>
      <c r="J1263" s="1015"/>
      <c r="K1263" s="1012" t="s">
        <v>283</v>
      </c>
      <c r="L1263" s="1015">
        <v>331767.90000000002</v>
      </c>
      <c r="M1263" s="1015"/>
      <c r="N1263" s="1016">
        <v>369000</v>
      </c>
      <c r="O1263" s="1015">
        <v>0.89910000000000001</v>
      </c>
      <c r="P1263" s="1015">
        <v>-37232.1</v>
      </c>
      <c r="Q1263" s="1015"/>
      <c r="R1263" s="1015">
        <v>97505.1</v>
      </c>
      <c r="S1263" s="1016">
        <v>120000</v>
      </c>
    </row>
    <row r="1264" spans="1:19">
      <c r="A1264" s="1012" t="s">
        <v>2106</v>
      </c>
      <c r="B1264" s="1012" t="s">
        <v>283</v>
      </c>
      <c r="C1264" s="1012" t="s">
        <v>2107</v>
      </c>
      <c r="D1264" s="1012" t="s">
        <v>2108</v>
      </c>
      <c r="E1264" s="1012" t="s">
        <v>89</v>
      </c>
      <c r="F1264" s="1013">
        <v>41163</v>
      </c>
      <c r="G1264" s="1012" t="s">
        <v>283</v>
      </c>
      <c r="H1264" s="1015"/>
      <c r="I1264" s="1015"/>
      <c r="J1264" s="1015"/>
      <c r="K1264" s="1012" t="s">
        <v>283</v>
      </c>
      <c r="L1264" s="1015"/>
      <c r="M1264" s="1015">
        <v>-182517.3</v>
      </c>
      <c r="N1264" s="1016"/>
      <c r="O1264" s="1015"/>
      <c r="P1264" s="1015"/>
      <c r="Q1264" s="1015"/>
      <c r="R1264" s="1015"/>
      <c r="S1264" s="1016"/>
    </row>
    <row r="1265" spans="1:19">
      <c r="A1265" s="1012" t="s">
        <v>2109</v>
      </c>
      <c r="B1265" s="1012" t="s">
        <v>904</v>
      </c>
      <c r="C1265" s="1012" t="s">
        <v>2110</v>
      </c>
      <c r="D1265" s="1012" t="s">
        <v>1285</v>
      </c>
      <c r="E1265" s="1012" t="s">
        <v>89</v>
      </c>
      <c r="F1265" s="1013">
        <v>39801</v>
      </c>
      <c r="G1265" s="1012" t="s">
        <v>285</v>
      </c>
      <c r="H1265" s="1015">
        <v>35500000</v>
      </c>
      <c r="I1265" s="1015">
        <v>0</v>
      </c>
      <c r="J1265" s="1015">
        <v>33835943.420000002</v>
      </c>
      <c r="K1265" s="1012" t="s">
        <v>897</v>
      </c>
      <c r="L1265" s="1015"/>
      <c r="M1265" s="1015"/>
      <c r="N1265" s="1016"/>
      <c r="O1265" s="1015"/>
      <c r="P1265" s="1015"/>
      <c r="Q1265" s="1015"/>
      <c r="R1265" s="1015"/>
      <c r="S1265" s="1016"/>
    </row>
    <row r="1266" spans="1:19">
      <c r="A1266" s="1012" t="s">
        <v>2109</v>
      </c>
      <c r="B1266" s="1012" t="s">
        <v>283</v>
      </c>
      <c r="C1266" s="1012" t="s">
        <v>2110</v>
      </c>
      <c r="D1266" s="1012" t="s">
        <v>1285</v>
      </c>
      <c r="E1266" s="1012" t="s">
        <v>89</v>
      </c>
      <c r="F1266" s="1013">
        <v>41128</v>
      </c>
      <c r="G1266" s="1012" t="s">
        <v>283</v>
      </c>
      <c r="H1266" s="1015"/>
      <c r="I1266" s="1015"/>
      <c r="J1266" s="1015"/>
      <c r="K1266" s="1012" t="s">
        <v>283</v>
      </c>
      <c r="L1266" s="1015">
        <v>2530958.5</v>
      </c>
      <c r="M1266" s="1015"/>
      <c r="N1266" s="1016">
        <v>3514</v>
      </c>
      <c r="O1266" s="1015">
        <v>720.25</v>
      </c>
      <c r="P1266" s="1015">
        <v>-983041.5</v>
      </c>
      <c r="Q1266" s="1015"/>
      <c r="R1266" s="1015">
        <v>142974.56</v>
      </c>
      <c r="S1266" s="1016">
        <v>175</v>
      </c>
    </row>
    <row r="1267" spans="1:19">
      <c r="A1267" s="1012" t="s">
        <v>2109</v>
      </c>
      <c r="B1267" s="1012" t="s">
        <v>283</v>
      </c>
      <c r="C1267" s="1012" t="s">
        <v>2110</v>
      </c>
      <c r="D1267" s="1012" t="s">
        <v>1285</v>
      </c>
      <c r="E1267" s="1012" t="s">
        <v>89</v>
      </c>
      <c r="F1267" s="1013">
        <v>41130</v>
      </c>
      <c r="G1267" s="1012" t="s">
        <v>283</v>
      </c>
      <c r="H1267" s="1015"/>
      <c r="I1267" s="1015"/>
      <c r="J1267" s="1015"/>
      <c r="K1267" s="1012" t="s">
        <v>283</v>
      </c>
      <c r="L1267" s="1015">
        <v>5904609.5</v>
      </c>
      <c r="M1267" s="1015"/>
      <c r="N1267" s="1016">
        <v>8198</v>
      </c>
      <c r="O1267" s="1015">
        <v>720.25</v>
      </c>
      <c r="P1267" s="1015">
        <v>-2293390.5</v>
      </c>
      <c r="Q1267" s="1015"/>
      <c r="R1267" s="1015">
        <v>1054743.77</v>
      </c>
      <c r="S1267" s="1016">
        <v>1291</v>
      </c>
    </row>
    <row r="1268" spans="1:19">
      <c r="A1268" s="1012" t="s">
        <v>2109</v>
      </c>
      <c r="B1268" s="1012" t="s">
        <v>283</v>
      </c>
      <c r="C1268" s="1012" t="s">
        <v>2110</v>
      </c>
      <c r="D1268" s="1012" t="s">
        <v>1285</v>
      </c>
      <c r="E1268" s="1012" t="s">
        <v>89</v>
      </c>
      <c r="F1268" s="1013">
        <v>41131</v>
      </c>
      <c r="G1268" s="1012" t="s">
        <v>283</v>
      </c>
      <c r="H1268" s="1015"/>
      <c r="I1268" s="1015"/>
      <c r="J1268" s="1015"/>
      <c r="K1268" s="1012" t="s">
        <v>283</v>
      </c>
      <c r="L1268" s="1015">
        <v>17133307</v>
      </c>
      <c r="M1268" s="1015"/>
      <c r="N1268" s="1016">
        <v>23788</v>
      </c>
      <c r="O1268" s="1015">
        <v>720.25</v>
      </c>
      <c r="P1268" s="1015">
        <v>-6654693</v>
      </c>
      <c r="Q1268" s="1015"/>
      <c r="R1268" s="1015">
        <v>252452.23</v>
      </c>
      <c r="S1268" s="1016">
        <v>309</v>
      </c>
    </row>
    <row r="1269" spans="1:19">
      <c r="A1269" s="1012" t="s">
        <v>2109</v>
      </c>
      <c r="B1269" s="1012" t="s">
        <v>283</v>
      </c>
      <c r="C1269" s="1012" t="s">
        <v>2110</v>
      </c>
      <c r="D1269" s="1012" t="s">
        <v>1285</v>
      </c>
      <c r="E1269" s="1012" t="s">
        <v>89</v>
      </c>
      <c r="F1269" s="1013">
        <v>41163</v>
      </c>
      <c r="G1269" s="1012" t="s">
        <v>283</v>
      </c>
      <c r="H1269" s="1015"/>
      <c r="I1269" s="1015"/>
      <c r="J1269" s="1015"/>
      <c r="K1269" s="1012" t="s">
        <v>283</v>
      </c>
      <c r="L1269" s="1015"/>
      <c r="M1269" s="1015">
        <v>-255688.75</v>
      </c>
      <c r="N1269" s="1016"/>
      <c r="O1269" s="1015"/>
      <c r="P1269" s="1015"/>
      <c r="Q1269" s="1015"/>
      <c r="R1269" s="1015"/>
      <c r="S1269" s="1016"/>
    </row>
    <row r="1270" spans="1:19">
      <c r="A1270" s="1012" t="s">
        <v>2111</v>
      </c>
      <c r="B1270" s="1012" t="s">
        <v>2112</v>
      </c>
      <c r="C1270" s="1012" t="s">
        <v>2113</v>
      </c>
      <c r="D1270" s="1012" t="s">
        <v>1172</v>
      </c>
      <c r="E1270" s="1012" t="s">
        <v>217</v>
      </c>
      <c r="F1270" s="1013">
        <v>39766</v>
      </c>
      <c r="G1270" s="1012" t="s">
        <v>284</v>
      </c>
      <c r="H1270" s="1015">
        <v>1715000000</v>
      </c>
      <c r="I1270" s="1015">
        <v>0</v>
      </c>
      <c r="J1270" s="1015">
        <v>1944772916.6600001</v>
      </c>
      <c r="K1270" s="1012" t="s">
        <v>1194</v>
      </c>
      <c r="L1270" s="1015"/>
      <c r="M1270" s="1015"/>
      <c r="N1270" s="1016"/>
      <c r="O1270" s="1015"/>
      <c r="P1270" s="1015"/>
      <c r="Q1270" s="1015"/>
      <c r="R1270" s="1015"/>
      <c r="S1270" s="1016"/>
    </row>
    <row r="1271" spans="1:19">
      <c r="A1271" s="1012" t="s">
        <v>2111</v>
      </c>
      <c r="B1271" s="1012" t="s">
        <v>283</v>
      </c>
      <c r="C1271" s="1012" t="s">
        <v>2113</v>
      </c>
      <c r="D1271" s="1012" t="s">
        <v>1172</v>
      </c>
      <c r="E1271" s="1012" t="s">
        <v>217</v>
      </c>
      <c r="F1271" s="1013">
        <v>40729</v>
      </c>
      <c r="G1271" s="1012" t="s">
        <v>283</v>
      </c>
      <c r="H1271" s="1015"/>
      <c r="I1271" s="1015"/>
      <c r="J1271" s="1015"/>
      <c r="K1271" s="1012" t="s">
        <v>283</v>
      </c>
      <c r="L1271" s="1015">
        <v>1715000000</v>
      </c>
      <c r="M1271" s="1015"/>
      <c r="N1271" s="1016">
        <v>1715000</v>
      </c>
      <c r="O1271" s="1015">
        <v>1000</v>
      </c>
      <c r="P1271" s="1015"/>
      <c r="Q1271" s="1015"/>
      <c r="R1271" s="1015">
        <v>3250000</v>
      </c>
      <c r="S1271" s="1016">
        <v>13815789</v>
      </c>
    </row>
    <row r="1272" spans="1:19">
      <c r="A1272" s="1012" t="s">
        <v>2114</v>
      </c>
      <c r="B1272" s="1012" t="s">
        <v>923</v>
      </c>
      <c r="C1272" s="1012" t="s">
        <v>2115</v>
      </c>
      <c r="D1272" s="1012" t="s">
        <v>2116</v>
      </c>
      <c r="E1272" s="1012" t="s">
        <v>965</v>
      </c>
      <c r="F1272" s="1013">
        <v>39899</v>
      </c>
      <c r="G1272" s="1012" t="s">
        <v>285</v>
      </c>
      <c r="H1272" s="1015">
        <v>1700000</v>
      </c>
      <c r="I1272" s="1015">
        <v>0</v>
      </c>
      <c r="J1272" s="1015">
        <v>817240.5</v>
      </c>
      <c r="K1272" s="1012" t="s">
        <v>897</v>
      </c>
      <c r="L1272" s="1015"/>
      <c r="M1272" s="1015"/>
      <c r="N1272" s="1016"/>
      <c r="O1272" s="1015"/>
      <c r="P1272" s="1015"/>
      <c r="Q1272" s="1015"/>
      <c r="R1272" s="1015"/>
      <c r="S1272" s="1016"/>
    </row>
    <row r="1273" spans="1:19">
      <c r="A1273" s="1012" t="s">
        <v>2114</v>
      </c>
      <c r="B1273" s="1012" t="s">
        <v>283</v>
      </c>
      <c r="C1273" s="1012" t="s">
        <v>2115</v>
      </c>
      <c r="D1273" s="1012" t="s">
        <v>2116</v>
      </c>
      <c r="E1273" s="1012" t="s">
        <v>965</v>
      </c>
      <c r="F1273" s="1013">
        <v>41822</v>
      </c>
      <c r="G1273" s="1012" t="s">
        <v>283</v>
      </c>
      <c r="H1273" s="1015"/>
      <c r="I1273" s="1015"/>
      <c r="J1273" s="1015"/>
      <c r="K1273" s="1012" t="s">
        <v>283</v>
      </c>
      <c r="L1273" s="1015">
        <v>527000</v>
      </c>
      <c r="M1273" s="1015"/>
      <c r="N1273" s="1016">
        <v>1700</v>
      </c>
      <c r="O1273" s="1015">
        <v>310</v>
      </c>
      <c r="P1273" s="1015">
        <v>-1173000</v>
      </c>
      <c r="Q1273" s="1015"/>
      <c r="R1273" s="1015">
        <v>1775</v>
      </c>
      <c r="S1273" s="1016">
        <v>85</v>
      </c>
    </row>
    <row r="1274" spans="1:19">
      <c r="A1274" s="1012" t="s">
        <v>2114</v>
      </c>
      <c r="B1274" s="1012" t="s">
        <v>283</v>
      </c>
      <c r="C1274" s="1012" t="s">
        <v>2115</v>
      </c>
      <c r="D1274" s="1012" t="s">
        <v>2116</v>
      </c>
      <c r="E1274" s="1012" t="s">
        <v>965</v>
      </c>
      <c r="F1274" s="1013">
        <v>41908</v>
      </c>
      <c r="G1274" s="1012" t="s">
        <v>283</v>
      </c>
      <c r="H1274" s="1015"/>
      <c r="I1274" s="1015"/>
      <c r="J1274" s="1015"/>
      <c r="K1274" s="1012" t="s">
        <v>283</v>
      </c>
      <c r="L1274" s="1015"/>
      <c r="M1274" s="1015">
        <v>-25000</v>
      </c>
      <c r="N1274" s="1016"/>
      <c r="O1274" s="1015"/>
      <c r="P1274" s="1015"/>
      <c r="Q1274" s="1015"/>
      <c r="R1274" s="1015"/>
      <c r="S1274" s="1016"/>
    </row>
    <row r="1275" spans="1:19">
      <c r="A1275" s="1012" t="s">
        <v>2117</v>
      </c>
      <c r="B1275" s="1012" t="s">
        <v>858</v>
      </c>
      <c r="C1275" s="1012" t="s">
        <v>2118</v>
      </c>
      <c r="D1275" s="1012" t="s">
        <v>1285</v>
      </c>
      <c r="E1275" s="1012" t="s">
        <v>89</v>
      </c>
      <c r="F1275" s="1013">
        <v>39787</v>
      </c>
      <c r="G1275" s="1012" t="s">
        <v>284</v>
      </c>
      <c r="H1275" s="1015">
        <v>196000000</v>
      </c>
      <c r="I1275" s="1015">
        <v>0</v>
      </c>
      <c r="J1275" s="1015">
        <v>229613072</v>
      </c>
      <c r="K1275" s="1012" t="s">
        <v>1194</v>
      </c>
      <c r="L1275" s="1015"/>
      <c r="M1275" s="1015"/>
      <c r="N1275" s="1016"/>
      <c r="O1275" s="1015"/>
      <c r="P1275" s="1015"/>
      <c r="Q1275" s="1015"/>
      <c r="R1275" s="1015"/>
      <c r="S1275" s="1016"/>
    </row>
    <row r="1276" spans="1:19">
      <c r="A1276" s="1012" t="s">
        <v>2117</v>
      </c>
      <c r="B1276" s="1012" t="s">
        <v>283</v>
      </c>
      <c r="C1276" s="1012" t="s">
        <v>2118</v>
      </c>
      <c r="D1276" s="1012" t="s">
        <v>1285</v>
      </c>
      <c r="E1276" s="1012" t="s">
        <v>89</v>
      </c>
      <c r="F1276" s="1013">
        <v>40982</v>
      </c>
      <c r="G1276" s="1012" t="s">
        <v>283</v>
      </c>
      <c r="H1276" s="1015"/>
      <c r="I1276" s="1015"/>
      <c r="J1276" s="1015"/>
      <c r="K1276" s="1012" t="s">
        <v>283</v>
      </c>
      <c r="L1276" s="1015">
        <v>196000000</v>
      </c>
      <c r="M1276" s="1015"/>
      <c r="N1276" s="1016">
        <v>196000</v>
      </c>
      <c r="O1276" s="1015">
        <v>1000</v>
      </c>
      <c r="P1276" s="1015"/>
      <c r="Q1276" s="1015"/>
      <c r="R1276" s="1015"/>
      <c r="S1276" s="1016"/>
    </row>
    <row r="1277" spans="1:19">
      <c r="A1277" s="1012" t="s">
        <v>2117</v>
      </c>
      <c r="B1277" s="1012" t="s">
        <v>283</v>
      </c>
      <c r="C1277" s="1012" t="s">
        <v>2118</v>
      </c>
      <c r="D1277" s="1012" t="s">
        <v>1285</v>
      </c>
      <c r="E1277" s="1012" t="s">
        <v>89</v>
      </c>
      <c r="F1277" s="1013">
        <v>41031</v>
      </c>
      <c r="G1277" s="1012" t="s">
        <v>283</v>
      </c>
      <c r="H1277" s="1015"/>
      <c r="I1277" s="1015"/>
      <c r="J1277" s="1015"/>
      <c r="K1277" s="1012" t="s">
        <v>283</v>
      </c>
      <c r="L1277" s="1015"/>
      <c r="M1277" s="1015"/>
      <c r="N1277" s="1016"/>
      <c r="O1277" s="1015"/>
      <c r="P1277" s="1015"/>
      <c r="Q1277" s="1015"/>
      <c r="R1277" s="1015">
        <v>1518072</v>
      </c>
      <c r="S1277" s="1016">
        <v>506024</v>
      </c>
    </row>
    <row r="1278" spans="1:19">
      <c r="A1278" s="1012" t="s">
        <v>2119</v>
      </c>
      <c r="B1278" s="1012" t="s">
        <v>931</v>
      </c>
      <c r="C1278" s="1012" t="s">
        <v>2120</v>
      </c>
      <c r="D1278" s="1012" t="s">
        <v>2121</v>
      </c>
      <c r="E1278" s="1012" t="s">
        <v>109</v>
      </c>
      <c r="F1278" s="1013">
        <v>40137</v>
      </c>
      <c r="G1278" s="1012" t="s">
        <v>285</v>
      </c>
      <c r="H1278" s="1015">
        <v>6000000</v>
      </c>
      <c r="I1278" s="1015">
        <v>0</v>
      </c>
      <c r="J1278" s="1015">
        <v>6870433.3300000001</v>
      </c>
      <c r="K1278" s="1012" t="s">
        <v>1194</v>
      </c>
      <c r="L1278" s="1015"/>
      <c r="M1278" s="1015"/>
      <c r="N1278" s="1016"/>
      <c r="O1278" s="1015"/>
      <c r="P1278" s="1015"/>
      <c r="Q1278" s="1015"/>
      <c r="R1278" s="1015"/>
      <c r="S1278" s="1016"/>
    </row>
    <row r="1279" spans="1:19">
      <c r="A1279" s="1012" t="s">
        <v>2119</v>
      </c>
      <c r="B1279" s="1012" t="s">
        <v>283</v>
      </c>
      <c r="C1279" s="1012" t="s">
        <v>2120</v>
      </c>
      <c r="D1279" s="1012" t="s">
        <v>2121</v>
      </c>
      <c r="E1279" s="1012" t="s">
        <v>109</v>
      </c>
      <c r="F1279" s="1013">
        <v>40773</v>
      </c>
      <c r="G1279" s="1012" t="s">
        <v>283</v>
      </c>
      <c r="H1279" s="1015"/>
      <c r="I1279" s="1015"/>
      <c r="J1279" s="1015"/>
      <c r="K1279" s="1012" t="s">
        <v>283</v>
      </c>
      <c r="L1279" s="1015">
        <v>6000000</v>
      </c>
      <c r="M1279" s="1015"/>
      <c r="N1279" s="1016">
        <v>600</v>
      </c>
      <c r="O1279" s="1015">
        <v>10000</v>
      </c>
      <c r="P1279" s="1015"/>
      <c r="Q1279" s="1015"/>
      <c r="R1279" s="1015">
        <v>300000</v>
      </c>
      <c r="S1279" s="1016">
        <v>30</v>
      </c>
    </row>
    <row r="1280" spans="1:19">
      <c r="A1280" s="1012" t="s">
        <v>2122</v>
      </c>
      <c r="B1280" s="1012" t="s">
        <v>879</v>
      </c>
      <c r="C1280" s="1012" t="s">
        <v>2123</v>
      </c>
      <c r="D1280" s="1012" t="s">
        <v>2124</v>
      </c>
      <c r="E1280" s="1012" t="s">
        <v>1147</v>
      </c>
      <c r="F1280" s="1013">
        <v>39871</v>
      </c>
      <c r="G1280" s="1012" t="s">
        <v>285</v>
      </c>
      <c r="H1280" s="1015">
        <v>11800000</v>
      </c>
      <c r="I1280" s="1015">
        <v>0</v>
      </c>
      <c r="J1280" s="1015">
        <v>24460674.809999999</v>
      </c>
      <c r="K1280" s="1012" t="s">
        <v>1194</v>
      </c>
      <c r="L1280" s="1015"/>
      <c r="M1280" s="1015"/>
      <c r="N1280" s="1016"/>
      <c r="O1280" s="1015"/>
      <c r="P1280" s="1015"/>
      <c r="Q1280" s="1015"/>
      <c r="R1280" s="1015"/>
      <c r="S1280" s="1016"/>
    </row>
    <row r="1281" spans="1:19">
      <c r="A1281" s="1012" t="s">
        <v>2122</v>
      </c>
      <c r="B1281" s="1012" t="s">
        <v>283</v>
      </c>
      <c r="C1281" s="1012" t="s">
        <v>2123</v>
      </c>
      <c r="D1281" s="1012" t="s">
        <v>2124</v>
      </c>
      <c r="E1281" s="1012" t="s">
        <v>1147</v>
      </c>
      <c r="F1281" s="1013">
        <v>40169</v>
      </c>
      <c r="G1281" s="1012" t="s">
        <v>283</v>
      </c>
      <c r="H1281" s="1015">
        <v>9698000</v>
      </c>
      <c r="I1281" s="1015"/>
      <c r="J1281" s="1015"/>
      <c r="K1281" s="1012" t="s">
        <v>283</v>
      </c>
      <c r="L1281" s="1015"/>
      <c r="M1281" s="1015"/>
      <c r="N1281" s="1016"/>
      <c r="O1281" s="1015"/>
      <c r="P1281" s="1015"/>
      <c r="Q1281" s="1015"/>
      <c r="R1281" s="1015"/>
      <c r="S1281" s="1016"/>
    </row>
    <row r="1282" spans="1:19">
      <c r="A1282" s="1012" t="s">
        <v>2122</v>
      </c>
      <c r="B1282" s="1012" t="s">
        <v>283</v>
      </c>
      <c r="C1282" s="1012" t="s">
        <v>2123</v>
      </c>
      <c r="D1282" s="1012" t="s">
        <v>2124</v>
      </c>
      <c r="E1282" s="1012" t="s">
        <v>1147</v>
      </c>
      <c r="F1282" s="1013">
        <v>40745</v>
      </c>
      <c r="G1282" s="1012" t="s">
        <v>283</v>
      </c>
      <c r="H1282" s="1015"/>
      <c r="I1282" s="1015"/>
      <c r="J1282" s="1015"/>
      <c r="K1282" s="1012" t="s">
        <v>283</v>
      </c>
      <c r="L1282" s="1015">
        <v>21498000</v>
      </c>
      <c r="M1282" s="1015"/>
      <c r="N1282" s="1016">
        <v>21498</v>
      </c>
      <c r="O1282" s="1015">
        <v>1000</v>
      </c>
      <c r="P1282" s="1015"/>
      <c r="Q1282" s="1015"/>
      <c r="R1282" s="1015">
        <v>645000</v>
      </c>
      <c r="S1282" s="1016">
        <v>645</v>
      </c>
    </row>
    <row r="1283" spans="1:19">
      <c r="A1283" s="1012" t="s">
        <v>2125</v>
      </c>
      <c r="B1283" s="1012" t="s">
        <v>858</v>
      </c>
      <c r="C1283" s="1012" t="s">
        <v>2126</v>
      </c>
      <c r="D1283" s="1012" t="s">
        <v>2127</v>
      </c>
      <c r="E1283" s="1012" t="s">
        <v>1078</v>
      </c>
      <c r="F1283" s="1013">
        <v>39948</v>
      </c>
      <c r="G1283" s="1012" t="s">
        <v>284</v>
      </c>
      <c r="H1283" s="1015">
        <v>21000000</v>
      </c>
      <c r="I1283" s="1015">
        <v>0</v>
      </c>
      <c r="J1283" s="1015">
        <v>31631120.559999999</v>
      </c>
      <c r="K1283" s="1012" t="s">
        <v>1194</v>
      </c>
      <c r="L1283" s="1015"/>
      <c r="M1283" s="1015"/>
      <c r="N1283" s="1016"/>
      <c r="O1283" s="1015"/>
      <c r="P1283" s="1015"/>
      <c r="Q1283" s="1015"/>
      <c r="R1283" s="1015"/>
      <c r="S1283" s="1016"/>
    </row>
    <row r="1284" spans="1:19">
      <c r="A1284" s="1012" t="s">
        <v>2125</v>
      </c>
      <c r="B1284" s="1012" t="s">
        <v>283</v>
      </c>
      <c r="C1284" s="1012" t="s">
        <v>2126</v>
      </c>
      <c r="D1284" s="1012" t="s">
        <v>2127</v>
      </c>
      <c r="E1284" s="1012" t="s">
        <v>1078</v>
      </c>
      <c r="F1284" s="1013">
        <v>41003</v>
      </c>
      <c r="G1284" s="1012" t="s">
        <v>283</v>
      </c>
      <c r="H1284" s="1015"/>
      <c r="I1284" s="1015"/>
      <c r="J1284" s="1015"/>
      <c r="K1284" s="1012" t="s">
        <v>283</v>
      </c>
      <c r="L1284" s="1015">
        <v>10500000</v>
      </c>
      <c r="M1284" s="1015"/>
      <c r="N1284" s="1016">
        <v>10500</v>
      </c>
      <c r="O1284" s="1015">
        <v>1000</v>
      </c>
      <c r="P1284" s="1015"/>
      <c r="Q1284" s="1015"/>
      <c r="R1284" s="1015"/>
      <c r="S1284" s="1016"/>
    </row>
    <row r="1285" spans="1:19">
      <c r="A1285" s="1012" t="s">
        <v>2125</v>
      </c>
      <c r="B1285" s="1012" t="s">
        <v>283</v>
      </c>
      <c r="C1285" s="1012" t="s">
        <v>2126</v>
      </c>
      <c r="D1285" s="1012" t="s">
        <v>2127</v>
      </c>
      <c r="E1285" s="1012" t="s">
        <v>1078</v>
      </c>
      <c r="F1285" s="1013">
        <v>41066</v>
      </c>
      <c r="G1285" s="1012" t="s">
        <v>283</v>
      </c>
      <c r="H1285" s="1015"/>
      <c r="I1285" s="1015"/>
      <c r="J1285" s="1015"/>
      <c r="K1285" s="1012" t="s">
        <v>283</v>
      </c>
      <c r="L1285" s="1015">
        <v>10500000</v>
      </c>
      <c r="M1285" s="1015"/>
      <c r="N1285" s="1016">
        <v>10500</v>
      </c>
      <c r="O1285" s="1015">
        <v>1000</v>
      </c>
      <c r="P1285" s="1015"/>
      <c r="Q1285" s="1015"/>
      <c r="R1285" s="1015"/>
      <c r="S1285" s="1016"/>
    </row>
    <row r="1286" spans="1:19">
      <c r="A1286" s="1012" t="s">
        <v>2125</v>
      </c>
      <c r="B1286" s="1012" t="s">
        <v>283</v>
      </c>
      <c r="C1286" s="1012" t="s">
        <v>2126</v>
      </c>
      <c r="D1286" s="1012" t="s">
        <v>2127</v>
      </c>
      <c r="E1286" s="1012" t="s">
        <v>1078</v>
      </c>
      <c r="F1286" s="1013">
        <v>41093</v>
      </c>
      <c r="G1286" s="1012" t="s">
        <v>283</v>
      </c>
      <c r="H1286" s="1015"/>
      <c r="I1286" s="1015"/>
      <c r="J1286" s="1015"/>
      <c r="K1286" s="1012" t="s">
        <v>283</v>
      </c>
      <c r="L1286" s="1015"/>
      <c r="M1286" s="1015"/>
      <c r="N1286" s="1016"/>
      <c r="O1286" s="1015"/>
      <c r="P1286" s="1015"/>
      <c r="Q1286" s="1015"/>
      <c r="R1286" s="1015">
        <v>7465100</v>
      </c>
      <c r="S1286" s="1016">
        <v>616438</v>
      </c>
    </row>
    <row r="1287" spans="1:19">
      <c r="A1287" s="1012" t="s">
        <v>2128</v>
      </c>
      <c r="B1287" s="1012" t="s">
        <v>899</v>
      </c>
      <c r="C1287" s="1012" t="s">
        <v>2129</v>
      </c>
      <c r="D1287" s="1012" t="s">
        <v>1120</v>
      </c>
      <c r="E1287" s="1012" t="s">
        <v>1070</v>
      </c>
      <c r="F1287" s="1013">
        <v>39850</v>
      </c>
      <c r="G1287" s="1012" t="s">
        <v>285</v>
      </c>
      <c r="H1287" s="1015">
        <v>3500000</v>
      </c>
      <c r="I1287" s="1015">
        <v>0</v>
      </c>
      <c r="J1287" s="1015">
        <v>4150815.03</v>
      </c>
      <c r="K1287" s="1012" t="s">
        <v>1194</v>
      </c>
      <c r="L1287" s="1015"/>
      <c r="M1287" s="1015"/>
      <c r="N1287" s="1016"/>
      <c r="O1287" s="1015"/>
      <c r="P1287" s="1015"/>
      <c r="Q1287" s="1015"/>
      <c r="R1287" s="1015"/>
      <c r="S1287" s="1016"/>
    </row>
    <row r="1288" spans="1:19">
      <c r="A1288" s="1012" t="s">
        <v>2128</v>
      </c>
      <c r="B1288" s="1012" t="s">
        <v>283</v>
      </c>
      <c r="C1288" s="1012" t="s">
        <v>2129</v>
      </c>
      <c r="D1288" s="1012" t="s">
        <v>1120</v>
      </c>
      <c r="E1288" s="1012" t="s">
        <v>1070</v>
      </c>
      <c r="F1288" s="1013">
        <v>40759</v>
      </c>
      <c r="G1288" s="1012" t="s">
        <v>283</v>
      </c>
      <c r="H1288" s="1015"/>
      <c r="I1288" s="1015"/>
      <c r="J1288" s="1015"/>
      <c r="K1288" s="1012" t="s">
        <v>283</v>
      </c>
      <c r="L1288" s="1015">
        <v>3500000</v>
      </c>
      <c r="M1288" s="1015"/>
      <c r="N1288" s="1016">
        <v>3500</v>
      </c>
      <c r="O1288" s="1015">
        <v>1000</v>
      </c>
      <c r="P1288" s="1015"/>
      <c r="Q1288" s="1015"/>
      <c r="R1288" s="1015">
        <v>175000</v>
      </c>
      <c r="S1288" s="1016">
        <v>175</v>
      </c>
    </row>
    <row r="1289" spans="1:19">
      <c r="A1289" s="1012" t="s">
        <v>2130</v>
      </c>
      <c r="B1289" s="1012" t="s">
        <v>2131</v>
      </c>
      <c r="C1289" s="1012" t="s">
        <v>2132</v>
      </c>
      <c r="D1289" s="1012" t="s">
        <v>2133</v>
      </c>
      <c r="E1289" s="1012" t="s">
        <v>60</v>
      </c>
      <c r="F1289" s="1013">
        <v>39878</v>
      </c>
      <c r="G1289" s="1012" t="s">
        <v>285</v>
      </c>
      <c r="H1289" s="1015">
        <v>1881000</v>
      </c>
      <c r="I1289" s="1015">
        <v>0</v>
      </c>
      <c r="J1289" s="1015">
        <v>2231560</v>
      </c>
      <c r="K1289" s="1012" t="s">
        <v>1194</v>
      </c>
      <c r="L1289" s="1015"/>
      <c r="M1289" s="1015"/>
      <c r="N1289" s="1016"/>
      <c r="O1289" s="1015"/>
      <c r="P1289" s="1015"/>
      <c r="Q1289" s="1015"/>
      <c r="R1289" s="1015"/>
      <c r="S1289" s="1016"/>
    </row>
    <row r="1290" spans="1:19">
      <c r="A1290" s="1012" t="s">
        <v>2130</v>
      </c>
      <c r="B1290" s="1012" t="s">
        <v>283</v>
      </c>
      <c r="C1290" s="1012" t="s">
        <v>2132</v>
      </c>
      <c r="D1290" s="1012" t="s">
        <v>2133</v>
      </c>
      <c r="E1290" s="1012" t="s">
        <v>60</v>
      </c>
      <c r="F1290" s="1013">
        <v>40793</v>
      </c>
      <c r="G1290" s="1012" t="s">
        <v>283</v>
      </c>
      <c r="H1290" s="1015"/>
      <c r="I1290" s="1015"/>
      <c r="J1290" s="1015"/>
      <c r="K1290" s="1012" t="s">
        <v>283</v>
      </c>
      <c r="L1290" s="1015">
        <v>1881000</v>
      </c>
      <c r="M1290" s="1015"/>
      <c r="N1290" s="1016">
        <v>1881</v>
      </c>
      <c r="O1290" s="1015">
        <v>1000</v>
      </c>
      <c r="P1290" s="1015"/>
      <c r="Q1290" s="1015"/>
      <c r="R1290" s="1015">
        <v>94000</v>
      </c>
      <c r="S1290" s="1016">
        <v>94</v>
      </c>
    </row>
    <row r="1291" spans="1:19">
      <c r="A1291" s="1012" t="s">
        <v>2134</v>
      </c>
      <c r="B1291" s="1012" t="s">
        <v>899</v>
      </c>
      <c r="C1291" s="1012" t="s">
        <v>2135</v>
      </c>
      <c r="D1291" s="1012" t="s">
        <v>1649</v>
      </c>
      <c r="E1291" s="1012" t="s">
        <v>89</v>
      </c>
      <c r="F1291" s="1013">
        <v>39983</v>
      </c>
      <c r="G1291" s="1012" t="s">
        <v>285</v>
      </c>
      <c r="H1291" s="1015">
        <v>3510000</v>
      </c>
      <c r="I1291" s="1015">
        <v>0</v>
      </c>
      <c r="J1291" s="1015">
        <v>4110668.47</v>
      </c>
      <c r="K1291" s="1012" t="s">
        <v>1194</v>
      </c>
      <c r="L1291" s="1015"/>
      <c r="M1291" s="1015"/>
      <c r="N1291" s="1016"/>
      <c r="O1291" s="1015"/>
      <c r="P1291" s="1015"/>
      <c r="Q1291" s="1015"/>
      <c r="R1291" s="1015"/>
      <c r="S1291" s="1016"/>
    </row>
    <row r="1292" spans="1:19">
      <c r="A1292" s="1012" t="s">
        <v>2134</v>
      </c>
      <c r="B1292" s="1012" t="s">
        <v>283</v>
      </c>
      <c r="C1292" s="1012" t="s">
        <v>2135</v>
      </c>
      <c r="D1292" s="1012" t="s">
        <v>1649</v>
      </c>
      <c r="E1292" s="1012" t="s">
        <v>89</v>
      </c>
      <c r="F1292" s="1013">
        <v>40794</v>
      </c>
      <c r="G1292" s="1012" t="s">
        <v>283</v>
      </c>
      <c r="H1292" s="1015"/>
      <c r="I1292" s="1015"/>
      <c r="J1292" s="1015"/>
      <c r="K1292" s="1012" t="s">
        <v>283</v>
      </c>
      <c r="L1292" s="1015">
        <v>3510000</v>
      </c>
      <c r="M1292" s="1015"/>
      <c r="N1292" s="1016">
        <v>3510</v>
      </c>
      <c r="O1292" s="1015">
        <v>1000</v>
      </c>
      <c r="P1292" s="1015"/>
      <c r="Q1292" s="1015"/>
      <c r="R1292" s="1015">
        <v>176000</v>
      </c>
      <c r="S1292" s="1016">
        <v>176</v>
      </c>
    </row>
    <row r="1293" spans="1:19">
      <c r="A1293" s="1012" t="s">
        <v>2136</v>
      </c>
      <c r="B1293" s="1012" t="s">
        <v>1208</v>
      </c>
      <c r="C1293" s="1012" t="s">
        <v>2137</v>
      </c>
      <c r="D1293" s="1012" t="s">
        <v>2138</v>
      </c>
      <c r="E1293" s="1012" t="s">
        <v>239</v>
      </c>
      <c r="F1293" s="1013">
        <v>39857</v>
      </c>
      <c r="G1293" s="1012" t="s">
        <v>285</v>
      </c>
      <c r="H1293" s="1015">
        <v>6200000</v>
      </c>
      <c r="I1293" s="1015">
        <v>0</v>
      </c>
      <c r="J1293" s="1015">
        <v>13582165.84</v>
      </c>
      <c r="K1293" s="1012" t="s">
        <v>897</v>
      </c>
      <c r="L1293" s="1015"/>
      <c r="M1293" s="1015"/>
      <c r="N1293" s="1016"/>
      <c r="O1293" s="1015"/>
      <c r="P1293" s="1015"/>
      <c r="Q1293" s="1015"/>
      <c r="R1293" s="1015"/>
      <c r="S1293" s="1016"/>
    </row>
    <row r="1294" spans="1:19">
      <c r="A1294" s="1012" t="s">
        <v>2136</v>
      </c>
      <c r="B1294" s="1012" t="s">
        <v>283</v>
      </c>
      <c r="C1294" s="1012" t="s">
        <v>2137</v>
      </c>
      <c r="D1294" s="1012" t="s">
        <v>2138</v>
      </c>
      <c r="E1294" s="1012" t="s">
        <v>239</v>
      </c>
      <c r="F1294" s="1013">
        <v>40158</v>
      </c>
      <c r="G1294" s="1012" t="s">
        <v>283</v>
      </c>
      <c r="H1294" s="1015">
        <v>6335000</v>
      </c>
      <c r="I1294" s="1015"/>
      <c r="J1294" s="1015"/>
      <c r="K1294" s="1012" t="s">
        <v>283</v>
      </c>
      <c r="L1294" s="1015"/>
      <c r="M1294" s="1015"/>
      <c r="N1294" s="1016"/>
      <c r="O1294" s="1015"/>
      <c r="P1294" s="1015"/>
      <c r="Q1294" s="1015"/>
      <c r="R1294" s="1015"/>
      <c r="S1294" s="1016"/>
    </row>
    <row r="1295" spans="1:19">
      <c r="A1295" s="1012" t="s">
        <v>2136</v>
      </c>
      <c r="B1295" s="1012" t="s">
        <v>283</v>
      </c>
      <c r="C1295" s="1012" t="s">
        <v>2137</v>
      </c>
      <c r="D1295" s="1012" t="s">
        <v>2138</v>
      </c>
      <c r="E1295" s="1012" t="s">
        <v>239</v>
      </c>
      <c r="F1295" s="1013">
        <v>41715</v>
      </c>
      <c r="G1295" s="1012" t="s">
        <v>283</v>
      </c>
      <c r="H1295" s="1015"/>
      <c r="I1295" s="1015"/>
      <c r="J1295" s="1015"/>
      <c r="K1295" s="1012" t="s">
        <v>283</v>
      </c>
      <c r="L1295" s="1015">
        <v>10328152.35</v>
      </c>
      <c r="M1295" s="1015"/>
      <c r="N1295" s="1016">
        <v>12535</v>
      </c>
      <c r="O1295" s="1015">
        <v>823.94514100000004</v>
      </c>
      <c r="P1295" s="1015">
        <v>-2206847.65</v>
      </c>
      <c r="Q1295" s="1015"/>
      <c r="R1295" s="1015">
        <v>262399.5</v>
      </c>
      <c r="S1295" s="1016">
        <v>310</v>
      </c>
    </row>
    <row r="1296" spans="1:19">
      <c r="A1296" s="1012" t="s">
        <v>2136</v>
      </c>
      <c r="B1296" s="1012" t="s">
        <v>283</v>
      </c>
      <c r="C1296" s="1012" t="s">
        <v>2137</v>
      </c>
      <c r="D1296" s="1012" t="s">
        <v>2138</v>
      </c>
      <c r="E1296" s="1012" t="s">
        <v>239</v>
      </c>
      <c r="F1296" s="1013">
        <v>41754</v>
      </c>
      <c r="G1296" s="1012" t="s">
        <v>283</v>
      </c>
      <c r="H1296" s="1015"/>
      <c r="I1296" s="1015"/>
      <c r="J1296" s="1015"/>
      <c r="K1296" s="1012" t="s">
        <v>283</v>
      </c>
      <c r="L1296" s="1015"/>
      <c r="M1296" s="1015">
        <v>-103281.52</v>
      </c>
      <c r="N1296" s="1016"/>
      <c r="O1296" s="1015"/>
      <c r="P1296" s="1015"/>
      <c r="Q1296" s="1015"/>
      <c r="R1296" s="1015"/>
      <c r="S1296" s="1016"/>
    </row>
    <row r="1297" spans="1:19">
      <c r="A1297" s="1012" t="s">
        <v>2139</v>
      </c>
      <c r="B1297" s="1012" t="s">
        <v>904</v>
      </c>
      <c r="C1297" s="1012" t="s">
        <v>2140</v>
      </c>
      <c r="D1297" s="1012" t="s">
        <v>1687</v>
      </c>
      <c r="E1297" s="1012" t="s">
        <v>19</v>
      </c>
      <c r="F1297" s="1013">
        <v>39843</v>
      </c>
      <c r="G1297" s="1012" t="s">
        <v>285</v>
      </c>
      <c r="H1297" s="1015">
        <v>7700000</v>
      </c>
      <c r="I1297" s="1015">
        <v>0</v>
      </c>
      <c r="J1297" s="1015">
        <v>8806297.8000000007</v>
      </c>
      <c r="K1297" s="1012" t="s">
        <v>897</v>
      </c>
      <c r="L1297" s="1015"/>
      <c r="M1297" s="1015"/>
      <c r="N1297" s="1016"/>
      <c r="O1297" s="1015"/>
      <c r="P1297" s="1015"/>
      <c r="Q1297" s="1015"/>
      <c r="R1297" s="1015"/>
      <c r="S1297" s="1016"/>
    </row>
    <row r="1298" spans="1:19">
      <c r="A1298" s="1012" t="s">
        <v>2139</v>
      </c>
      <c r="B1298" s="1012" t="s">
        <v>283</v>
      </c>
      <c r="C1298" s="1012" t="s">
        <v>2140</v>
      </c>
      <c r="D1298" s="1012" t="s">
        <v>1687</v>
      </c>
      <c r="E1298" s="1012" t="s">
        <v>19</v>
      </c>
      <c r="F1298" s="1013">
        <v>41211</v>
      </c>
      <c r="G1298" s="1012" t="s">
        <v>283</v>
      </c>
      <c r="H1298" s="1015"/>
      <c r="I1298" s="1015"/>
      <c r="J1298" s="1015"/>
      <c r="K1298" s="1012" t="s">
        <v>283</v>
      </c>
      <c r="L1298" s="1015">
        <v>26102.9</v>
      </c>
      <c r="M1298" s="1015"/>
      <c r="N1298" s="1016">
        <v>29</v>
      </c>
      <c r="O1298" s="1015">
        <v>900.1</v>
      </c>
      <c r="P1298" s="1015">
        <v>-2897.1</v>
      </c>
      <c r="Q1298" s="1015"/>
      <c r="R1298" s="1015"/>
      <c r="S1298" s="1016"/>
    </row>
    <row r="1299" spans="1:19">
      <c r="A1299" s="1012" t="s">
        <v>2139</v>
      </c>
      <c r="B1299" s="1012" t="s">
        <v>283</v>
      </c>
      <c r="C1299" s="1012" t="s">
        <v>2140</v>
      </c>
      <c r="D1299" s="1012" t="s">
        <v>1687</v>
      </c>
      <c r="E1299" s="1012" t="s">
        <v>19</v>
      </c>
      <c r="F1299" s="1013">
        <v>41214</v>
      </c>
      <c r="G1299" s="1012" t="s">
        <v>283</v>
      </c>
      <c r="H1299" s="1015"/>
      <c r="I1299" s="1015"/>
      <c r="J1299" s="1015"/>
      <c r="K1299" s="1012" t="s">
        <v>283</v>
      </c>
      <c r="L1299" s="1015">
        <v>6904667.0999999996</v>
      </c>
      <c r="M1299" s="1015"/>
      <c r="N1299" s="1016">
        <v>7671</v>
      </c>
      <c r="O1299" s="1015">
        <v>900.1</v>
      </c>
      <c r="P1299" s="1015">
        <v>-766332.9</v>
      </c>
      <c r="Q1299" s="1015"/>
      <c r="R1299" s="1015">
        <v>369948</v>
      </c>
      <c r="S1299" s="1016">
        <v>385</v>
      </c>
    </row>
    <row r="1300" spans="1:19">
      <c r="A1300" s="1012" t="s">
        <v>2139</v>
      </c>
      <c r="B1300" s="1012" t="s">
        <v>283</v>
      </c>
      <c r="C1300" s="1012" t="s">
        <v>2140</v>
      </c>
      <c r="D1300" s="1012" t="s">
        <v>1687</v>
      </c>
      <c r="E1300" s="1012" t="s">
        <v>19</v>
      </c>
      <c r="F1300" s="1013">
        <v>41285</v>
      </c>
      <c r="G1300" s="1012" t="s">
        <v>283</v>
      </c>
      <c r="H1300" s="1015"/>
      <c r="I1300" s="1015"/>
      <c r="J1300" s="1015"/>
      <c r="K1300" s="1012" t="s">
        <v>283</v>
      </c>
      <c r="L1300" s="1015"/>
      <c r="M1300" s="1015">
        <v>-69307.7</v>
      </c>
      <c r="N1300" s="1016"/>
      <c r="O1300" s="1015"/>
      <c r="P1300" s="1015"/>
      <c r="Q1300" s="1015"/>
      <c r="R1300" s="1015"/>
      <c r="S1300" s="1016"/>
    </row>
    <row r="1301" spans="1:19">
      <c r="A1301" s="1012" t="s">
        <v>2141</v>
      </c>
      <c r="B1301" s="1012"/>
      <c r="C1301" s="1012" t="s">
        <v>2142</v>
      </c>
      <c r="D1301" s="1012" t="s">
        <v>1114</v>
      </c>
      <c r="E1301" s="1012" t="s">
        <v>166</v>
      </c>
      <c r="F1301" s="1013">
        <v>39829</v>
      </c>
      <c r="G1301" s="1012" t="s">
        <v>284</v>
      </c>
      <c r="H1301" s="1015">
        <v>45000000</v>
      </c>
      <c r="I1301" s="1015">
        <v>0</v>
      </c>
      <c r="J1301" s="1015">
        <v>53406628.25</v>
      </c>
      <c r="K1301" s="1012" t="s">
        <v>897</v>
      </c>
      <c r="L1301" s="1015"/>
      <c r="M1301" s="1015"/>
      <c r="N1301" s="1016"/>
      <c r="O1301" s="1015"/>
      <c r="P1301" s="1015"/>
      <c r="Q1301" s="1015"/>
      <c r="R1301" s="1015"/>
      <c r="S1301" s="1016"/>
    </row>
    <row r="1302" spans="1:19">
      <c r="A1302" s="1012" t="s">
        <v>2141</v>
      </c>
      <c r="B1302" s="1012" t="s">
        <v>283</v>
      </c>
      <c r="C1302" s="1012" t="s">
        <v>2142</v>
      </c>
      <c r="D1302" s="1012" t="s">
        <v>1114</v>
      </c>
      <c r="E1302" s="1012" t="s">
        <v>166</v>
      </c>
      <c r="F1302" s="1013">
        <v>41093</v>
      </c>
      <c r="G1302" s="1012" t="s">
        <v>283</v>
      </c>
      <c r="H1302" s="1015"/>
      <c r="I1302" s="1015"/>
      <c r="J1302" s="1015"/>
      <c r="K1302" s="1012" t="s">
        <v>283</v>
      </c>
      <c r="L1302" s="1015">
        <v>44152650</v>
      </c>
      <c r="M1302" s="1015">
        <v>-662289.75</v>
      </c>
      <c r="N1302" s="1016">
        <v>45000</v>
      </c>
      <c r="O1302" s="1015">
        <v>981.17</v>
      </c>
      <c r="P1302" s="1015">
        <v>-847350</v>
      </c>
      <c r="Q1302" s="1015"/>
      <c r="R1302" s="1015"/>
      <c r="S1302" s="1016"/>
    </row>
    <row r="1303" spans="1:19">
      <c r="A1303" s="1012" t="s">
        <v>2141</v>
      </c>
      <c r="B1303" s="1012" t="s">
        <v>283</v>
      </c>
      <c r="C1303" s="1012" t="s">
        <v>2142</v>
      </c>
      <c r="D1303" s="1012" t="s">
        <v>1114</v>
      </c>
      <c r="E1303" s="1012" t="s">
        <v>166</v>
      </c>
      <c r="F1303" s="1013">
        <v>41436</v>
      </c>
      <c r="G1303" s="1012" t="s">
        <v>283</v>
      </c>
      <c r="H1303" s="1015"/>
      <c r="I1303" s="1015"/>
      <c r="J1303" s="1015"/>
      <c r="K1303" s="1012" t="s">
        <v>283</v>
      </c>
      <c r="L1303" s="1015"/>
      <c r="M1303" s="1015"/>
      <c r="N1303" s="1016"/>
      <c r="O1303" s="1015"/>
      <c r="P1303" s="1015"/>
      <c r="Q1303" s="1015"/>
      <c r="R1303" s="1015">
        <v>2087368</v>
      </c>
      <c r="S1303" s="1016">
        <v>771429</v>
      </c>
    </row>
    <row r="1304" spans="1:19">
      <c r="A1304" s="1012" t="s">
        <v>2143</v>
      </c>
      <c r="B1304" s="1012" t="s">
        <v>2144</v>
      </c>
      <c r="C1304" s="1012" t="s">
        <v>2145</v>
      </c>
      <c r="D1304" s="1012" t="s">
        <v>1285</v>
      </c>
      <c r="E1304" s="1012" t="s">
        <v>89</v>
      </c>
      <c r="F1304" s="1013">
        <v>39990</v>
      </c>
      <c r="G1304" s="1012" t="s">
        <v>285</v>
      </c>
      <c r="H1304" s="1015">
        <v>71526000</v>
      </c>
      <c r="I1304" s="1015">
        <v>0</v>
      </c>
      <c r="J1304" s="1015">
        <v>27172726.719999999</v>
      </c>
      <c r="K1304" s="1012" t="s">
        <v>897</v>
      </c>
      <c r="L1304" s="1015"/>
      <c r="M1304" s="1015"/>
      <c r="N1304" s="1016"/>
      <c r="O1304" s="1015"/>
      <c r="P1304" s="1015"/>
      <c r="Q1304" s="1015"/>
      <c r="R1304" s="1015"/>
      <c r="S1304" s="1016"/>
    </row>
    <row r="1305" spans="1:19">
      <c r="A1305" s="1012" t="s">
        <v>2143</v>
      </c>
      <c r="B1305" s="1012" t="s">
        <v>283</v>
      </c>
      <c r="C1305" s="1012" t="s">
        <v>2145</v>
      </c>
      <c r="D1305" s="1012" t="s">
        <v>1285</v>
      </c>
      <c r="E1305" s="1012" t="s">
        <v>89</v>
      </c>
      <c r="F1305" s="1013">
        <v>41453</v>
      </c>
      <c r="G1305" s="1012" t="s">
        <v>283</v>
      </c>
      <c r="H1305" s="1015"/>
      <c r="I1305" s="1015"/>
      <c r="J1305" s="1015"/>
      <c r="K1305" s="1012" t="s">
        <v>283</v>
      </c>
      <c r="L1305" s="1015">
        <v>23718541.949999999</v>
      </c>
      <c r="M1305" s="1015"/>
      <c r="N1305" s="1016">
        <v>71526</v>
      </c>
      <c r="O1305" s="1015">
        <v>331.60727400000002</v>
      </c>
      <c r="P1305" s="1015">
        <v>-47807458.049999997</v>
      </c>
      <c r="Q1305" s="1015"/>
      <c r="R1305" s="1015"/>
      <c r="S1305" s="1016"/>
    </row>
    <row r="1306" spans="1:19">
      <c r="A1306" s="1012" t="s">
        <v>2146</v>
      </c>
      <c r="B1306" s="1012" t="s">
        <v>1208</v>
      </c>
      <c r="C1306" s="1012" t="s">
        <v>2147</v>
      </c>
      <c r="D1306" s="1012" t="s">
        <v>1285</v>
      </c>
      <c r="E1306" s="1012" t="s">
        <v>89</v>
      </c>
      <c r="F1306" s="1013">
        <v>39913</v>
      </c>
      <c r="G1306" s="1012" t="s">
        <v>285</v>
      </c>
      <c r="H1306" s="1015">
        <v>2040000</v>
      </c>
      <c r="I1306" s="1015">
        <v>0</v>
      </c>
      <c r="J1306" s="1015">
        <v>5663197.2800000003</v>
      </c>
      <c r="K1306" s="1012" t="s">
        <v>897</v>
      </c>
      <c r="L1306" s="1015"/>
      <c r="M1306" s="1015"/>
      <c r="N1306" s="1016"/>
      <c r="O1306" s="1015"/>
      <c r="P1306" s="1015"/>
      <c r="Q1306" s="1015"/>
      <c r="R1306" s="1015"/>
      <c r="S1306" s="1016"/>
    </row>
    <row r="1307" spans="1:19">
      <c r="A1307" s="1012" t="s">
        <v>2146</v>
      </c>
      <c r="B1307" s="1012" t="s">
        <v>283</v>
      </c>
      <c r="C1307" s="1012" t="s">
        <v>2147</v>
      </c>
      <c r="D1307" s="1012" t="s">
        <v>1285</v>
      </c>
      <c r="E1307" s="1012" t="s">
        <v>89</v>
      </c>
      <c r="F1307" s="1013">
        <v>40137</v>
      </c>
      <c r="G1307" s="1012" t="s">
        <v>283</v>
      </c>
      <c r="H1307" s="1015">
        <v>2348000</v>
      </c>
      <c r="I1307" s="1015"/>
      <c r="J1307" s="1015"/>
      <c r="K1307" s="1012" t="s">
        <v>283</v>
      </c>
      <c r="L1307" s="1015"/>
      <c r="M1307" s="1015"/>
      <c r="N1307" s="1016"/>
      <c r="O1307" s="1015"/>
      <c r="P1307" s="1015"/>
      <c r="Q1307" s="1015"/>
      <c r="R1307" s="1015"/>
      <c r="S1307" s="1016"/>
    </row>
    <row r="1308" spans="1:19">
      <c r="A1308" s="1012" t="s">
        <v>2146</v>
      </c>
      <c r="B1308" s="1012" t="s">
        <v>283</v>
      </c>
      <c r="C1308" s="1012" t="s">
        <v>2147</v>
      </c>
      <c r="D1308" s="1012" t="s">
        <v>1285</v>
      </c>
      <c r="E1308" s="1012" t="s">
        <v>89</v>
      </c>
      <c r="F1308" s="1013">
        <v>42184</v>
      </c>
      <c r="G1308" s="1012" t="s">
        <v>283</v>
      </c>
      <c r="H1308" s="1015"/>
      <c r="I1308" s="1015"/>
      <c r="J1308" s="1015"/>
      <c r="K1308" s="1012" t="s">
        <v>283</v>
      </c>
      <c r="L1308" s="1015">
        <v>4135655.24</v>
      </c>
      <c r="M1308" s="1015"/>
      <c r="N1308" s="1016">
        <v>4388</v>
      </c>
      <c r="O1308" s="1015">
        <v>942.49207799999999</v>
      </c>
      <c r="P1308" s="1015">
        <v>-252344.76</v>
      </c>
      <c r="Q1308" s="1015"/>
      <c r="R1308" s="1015">
        <v>84445.94</v>
      </c>
      <c r="S1308" s="1016">
        <v>102</v>
      </c>
    </row>
    <row r="1309" spans="1:19">
      <c r="A1309" s="1012" t="s">
        <v>2146</v>
      </c>
      <c r="B1309" s="1012" t="s">
        <v>283</v>
      </c>
      <c r="C1309" s="1012" t="s">
        <v>2147</v>
      </c>
      <c r="D1309" s="1012" t="s">
        <v>1285</v>
      </c>
      <c r="E1309" s="1012" t="s">
        <v>89</v>
      </c>
      <c r="F1309" s="1013">
        <v>42222</v>
      </c>
      <c r="G1309" s="1012" t="s">
        <v>283</v>
      </c>
      <c r="H1309" s="1015"/>
      <c r="I1309" s="1015"/>
      <c r="J1309" s="1015"/>
      <c r="K1309" s="1012" t="s">
        <v>283</v>
      </c>
      <c r="L1309" s="1015"/>
      <c r="M1309" s="1015">
        <v>-33333.339999999997</v>
      </c>
      <c r="N1309" s="1016"/>
      <c r="O1309" s="1015"/>
      <c r="P1309" s="1015"/>
      <c r="Q1309" s="1015"/>
      <c r="R1309" s="1015"/>
      <c r="S1309" s="1016"/>
    </row>
    <row r="1310" spans="1:19">
      <c r="A1310" s="1012" t="s">
        <v>2148</v>
      </c>
      <c r="B1310" s="1012" t="s">
        <v>858</v>
      </c>
      <c r="C1310" s="1012" t="s">
        <v>2149</v>
      </c>
      <c r="D1310" s="1012" t="s">
        <v>2150</v>
      </c>
      <c r="E1310" s="1012" t="s">
        <v>239</v>
      </c>
      <c r="F1310" s="1013">
        <v>39801</v>
      </c>
      <c r="G1310" s="1012" t="s">
        <v>284</v>
      </c>
      <c r="H1310" s="1015">
        <v>10000000</v>
      </c>
      <c r="I1310" s="1015">
        <v>0</v>
      </c>
      <c r="J1310" s="1015">
        <v>12070979.199999999</v>
      </c>
      <c r="K1310" s="1012" t="s">
        <v>1194</v>
      </c>
      <c r="L1310" s="1015"/>
      <c r="M1310" s="1015"/>
      <c r="N1310" s="1016"/>
      <c r="O1310" s="1015"/>
      <c r="P1310" s="1015"/>
      <c r="Q1310" s="1015"/>
      <c r="R1310" s="1015"/>
      <c r="S1310" s="1016"/>
    </row>
    <row r="1311" spans="1:19">
      <c r="A1311" s="1012" t="s">
        <v>2148</v>
      </c>
      <c r="B1311" s="1012" t="s">
        <v>283</v>
      </c>
      <c r="C1311" s="1012" t="s">
        <v>2149</v>
      </c>
      <c r="D1311" s="1012" t="s">
        <v>2150</v>
      </c>
      <c r="E1311" s="1012" t="s">
        <v>239</v>
      </c>
      <c r="F1311" s="1013">
        <v>41271</v>
      </c>
      <c r="G1311" s="1012" t="s">
        <v>283</v>
      </c>
      <c r="H1311" s="1015"/>
      <c r="I1311" s="1015"/>
      <c r="J1311" s="1015"/>
      <c r="K1311" s="1012" t="s">
        <v>283</v>
      </c>
      <c r="L1311" s="1015">
        <v>10000000</v>
      </c>
      <c r="M1311" s="1015"/>
      <c r="N1311" s="1016">
        <v>10000</v>
      </c>
      <c r="O1311" s="1015">
        <v>1000</v>
      </c>
      <c r="P1311" s="1015"/>
      <c r="Q1311" s="1015"/>
      <c r="R1311" s="1015"/>
      <c r="S1311" s="1016"/>
    </row>
    <row r="1312" spans="1:19">
      <c r="A1312" s="1012" t="s">
        <v>2148</v>
      </c>
      <c r="B1312" s="1012" t="s">
        <v>283</v>
      </c>
      <c r="C1312" s="1012" t="s">
        <v>2149</v>
      </c>
      <c r="D1312" s="1012" t="s">
        <v>2150</v>
      </c>
      <c r="E1312" s="1012" t="s">
        <v>239</v>
      </c>
      <c r="F1312" s="1013">
        <v>41297</v>
      </c>
      <c r="G1312" s="1012" t="s">
        <v>283</v>
      </c>
      <c r="H1312" s="1015"/>
      <c r="I1312" s="1015"/>
      <c r="J1312" s="1015"/>
      <c r="K1312" s="1012" t="s">
        <v>283</v>
      </c>
      <c r="L1312" s="1015"/>
      <c r="M1312" s="1015"/>
      <c r="N1312" s="1016"/>
      <c r="O1312" s="1015"/>
      <c r="P1312" s="1015"/>
      <c r="Q1312" s="1015"/>
      <c r="R1312" s="1015">
        <v>58479.199999999997</v>
      </c>
      <c r="S1312" s="1016">
        <v>73099</v>
      </c>
    </row>
    <row r="1313" spans="1:19">
      <c r="A1313" s="1012" t="s">
        <v>2151</v>
      </c>
      <c r="B1313" s="1012" t="s">
        <v>1635</v>
      </c>
      <c r="C1313" s="1012" t="s">
        <v>2152</v>
      </c>
      <c r="D1313" s="1012" t="s">
        <v>2153</v>
      </c>
      <c r="E1313" s="1012" t="s">
        <v>246</v>
      </c>
      <c r="F1313" s="1013">
        <v>39843</v>
      </c>
      <c r="G1313" s="1012" t="s">
        <v>284</v>
      </c>
      <c r="H1313" s="1015">
        <v>22000000</v>
      </c>
      <c r="I1313" s="1015">
        <v>0</v>
      </c>
      <c r="J1313" s="1015">
        <v>23287945.109999999</v>
      </c>
      <c r="K1313" s="1012" t="s">
        <v>1194</v>
      </c>
      <c r="L1313" s="1015"/>
      <c r="M1313" s="1015"/>
      <c r="N1313" s="1016"/>
      <c r="O1313" s="1015"/>
      <c r="P1313" s="1015"/>
      <c r="Q1313" s="1015"/>
      <c r="R1313" s="1015"/>
      <c r="S1313" s="1016"/>
    </row>
    <row r="1314" spans="1:19">
      <c r="A1314" s="1012" t="s">
        <v>2151</v>
      </c>
      <c r="B1314" s="1012" t="s">
        <v>283</v>
      </c>
      <c r="C1314" s="1012" t="s">
        <v>2152</v>
      </c>
      <c r="D1314" s="1012" t="s">
        <v>2153</v>
      </c>
      <c r="E1314" s="1012" t="s">
        <v>246</v>
      </c>
      <c r="F1314" s="1013">
        <v>40170</v>
      </c>
      <c r="G1314" s="1012" t="s">
        <v>283</v>
      </c>
      <c r="H1314" s="1015"/>
      <c r="I1314" s="1015"/>
      <c r="J1314" s="1015"/>
      <c r="K1314" s="1012" t="s">
        <v>283</v>
      </c>
      <c r="L1314" s="1015">
        <v>22000000</v>
      </c>
      <c r="M1314" s="1015"/>
      <c r="N1314" s="1016">
        <v>22000</v>
      </c>
      <c r="O1314" s="1015">
        <v>1000</v>
      </c>
      <c r="P1314" s="1015"/>
      <c r="Q1314" s="1015"/>
      <c r="R1314" s="1015"/>
      <c r="S1314" s="1016"/>
    </row>
    <row r="1315" spans="1:19">
      <c r="A1315" s="1012" t="s">
        <v>2151</v>
      </c>
      <c r="B1315" s="1012" t="s">
        <v>283</v>
      </c>
      <c r="C1315" s="1012" t="s">
        <v>2152</v>
      </c>
      <c r="D1315" s="1012" t="s">
        <v>2153</v>
      </c>
      <c r="E1315" s="1012" t="s">
        <v>246</v>
      </c>
      <c r="F1315" s="1013">
        <v>40865</v>
      </c>
      <c r="G1315" s="1012" t="s">
        <v>283</v>
      </c>
      <c r="H1315" s="1015"/>
      <c r="I1315" s="1015"/>
      <c r="J1315" s="1015"/>
      <c r="K1315" s="1012" t="s">
        <v>283</v>
      </c>
      <c r="L1315" s="1015"/>
      <c r="M1315" s="1015"/>
      <c r="N1315" s="1016"/>
      <c r="O1315" s="1015"/>
      <c r="P1315" s="1015"/>
      <c r="Q1315" s="1015"/>
      <c r="R1315" s="1015">
        <v>301001</v>
      </c>
      <c r="S1315" s="1016">
        <v>104101</v>
      </c>
    </row>
    <row r="1316" spans="1:19">
      <c r="A1316" s="1012" t="s">
        <v>2154</v>
      </c>
      <c r="B1316" s="1012" t="s">
        <v>890</v>
      </c>
      <c r="C1316" s="1012" t="s">
        <v>2155</v>
      </c>
      <c r="D1316" s="1012" t="s">
        <v>2156</v>
      </c>
      <c r="E1316" s="1012" t="s">
        <v>89</v>
      </c>
      <c r="F1316" s="1013">
        <v>39836</v>
      </c>
      <c r="G1316" s="1012" t="s">
        <v>285</v>
      </c>
      <c r="H1316" s="1015">
        <v>10189000</v>
      </c>
      <c r="I1316" s="1015">
        <v>0</v>
      </c>
      <c r="J1316" s="1015">
        <v>11206989.34</v>
      </c>
      <c r="K1316" s="1012" t="s">
        <v>1194</v>
      </c>
      <c r="L1316" s="1015"/>
      <c r="M1316" s="1015"/>
      <c r="N1316" s="1016"/>
      <c r="O1316" s="1015"/>
      <c r="P1316" s="1015"/>
      <c r="Q1316" s="1015"/>
      <c r="R1316" s="1015"/>
      <c r="S1316" s="1016"/>
    </row>
    <row r="1317" spans="1:19">
      <c r="A1317" s="1012" t="s">
        <v>2154</v>
      </c>
      <c r="B1317" s="1012" t="s">
        <v>283</v>
      </c>
      <c r="C1317" s="1012" t="s">
        <v>2155</v>
      </c>
      <c r="D1317" s="1012" t="s">
        <v>2156</v>
      </c>
      <c r="E1317" s="1012" t="s">
        <v>89</v>
      </c>
      <c r="F1317" s="1013">
        <v>40170</v>
      </c>
      <c r="G1317" s="1012" t="s">
        <v>283</v>
      </c>
      <c r="H1317" s="1015"/>
      <c r="I1317" s="1015"/>
      <c r="J1317" s="1015"/>
      <c r="K1317" s="1012" t="s">
        <v>283</v>
      </c>
      <c r="L1317" s="1015">
        <v>10189000</v>
      </c>
      <c r="M1317" s="1015"/>
      <c r="N1317" s="1016">
        <v>10189</v>
      </c>
      <c r="O1317" s="1015">
        <v>1000</v>
      </c>
      <c r="P1317" s="1015"/>
      <c r="Q1317" s="1015"/>
      <c r="R1317" s="1015">
        <v>509000</v>
      </c>
      <c r="S1317" s="1016">
        <v>509</v>
      </c>
    </row>
    <row r="1318" spans="1:19">
      <c r="A1318" s="1012" t="s">
        <v>2157</v>
      </c>
      <c r="B1318" s="1012" t="s">
        <v>1011</v>
      </c>
      <c r="C1318" s="1012" t="s">
        <v>2158</v>
      </c>
      <c r="D1318" s="1012" t="s">
        <v>1153</v>
      </c>
      <c r="E1318" s="1012" t="s">
        <v>52</v>
      </c>
      <c r="F1318" s="1013">
        <v>39822</v>
      </c>
      <c r="G1318" s="1012" t="s">
        <v>284</v>
      </c>
      <c r="H1318" s="1015">
        <v>20000000</v>
      </c>
      <c r="I1318" s="1015">
        <v>0</v>
      </c>
      <c r="J1318" s="1015">
        <v>22834334.780000001</v>
      </c>
      <c r="K1318" s="1012" t="s">
        <v>1194</v>
      </c>
      <c r="L1318" s="1015"/>
      <c r="M1318" s="1015"/>
      <c r="N1318" s="1016"/>
      <c r="O1318" s="1015"/>
      <c r="P1318" s="1015"/>
      <c r="Q1318" s="1015"/>
      <c r="R1318" s="1015"/>
      <c r="S1318" s="1016"/>
    </row>
    <row r="1319" spans="1:19">
      <c r="A1319" s="1012" t="s">
        <v>2157</v>
      </c>
      <c r="B1319" s="1012" t="s">
        <v>283</v>
      </c>
      <c r="C1319" s="1012" t="s">
        <v>2158</v>
      </c>
      <c r="D1319" s="1012" t="s">
        <v>1153</v>
      </c>
      <c r="E1319" s="1012" t="s">
        <v>52</v>
      </c>
      <c r="F1319" s="1013">
        <v>40780</v>
      </c>
      <c r="G1319" s="1012" t="s">
        <v>283</v>
      </c>
      <c r="H1319" s="1015"/>
      <c r="I1319" s="1015"/>
      <c r="J1319" s="1015"/>
      <c r="K1319" s="1012" t="s">
        <v>283</v>
      </c>
      <c r="L1319" s="1015">
        <v>20000000</v>
      </c>
      <c r="M1319" s="1015"/>
      <c r="N1319" s="1016">
        <v>20000</v>
      </c>
      <c r="O1319" s="1015">
        <v>1000</v>
      </c>
      <c r="P1319" s="1015"/>
      <c r="Q1319" s="1015"/>
      <c r="R1319" s="1015"/>
      <c r="S1319" s="1016"/>
    </row>
    <row r="1320" spans="1:19">
      <c r="A1320" s="1012" t="s">
        <v>2157</v>
      </c>
      <c r="B1320" s="1012" t="s">
        <v>283</v>
      </c>
      <c r="C1320" s="1012" t="s">
        <v>2158</v>
      </c>
      <c r="D1320" s="1012" t="s">
        <v>1153</v>
      </c>
      <c r="E1320" s="1012" t="s">
        <v>52</v>
      </c>
      <c r="F1320" s="1013">
        <v>40869</v>
      </c>
      <c r="G1320" s="1012" t="s">
        <v>283</v>
      </c>
      <c r="H1320" s="1015"/>
      <c r="I1320" s="1015"/>
      <c r="J1320" s="1015"/>
      <c r="K1320" s="1012" t="s">
        <v>283</v>
      </c>
      <c r="L1320" s="1015"/>
      <c r="M1320" s="1015"/>
      <c r="N1320" s="1016"/>
      <c r="O1320" s="1015"/>
      <c r="P1320" s="1015"/>
      <c r="Q1320" s="1015"/>
      <c r="R1320" s="1015">
        <v>206557</v>
      </c>
      <c r="S1320" s="1016">
        <v>104384</v>
      </c>
    </row>
    <row r="1321" spans="1:19">
      <c r="A1321" s="1012" t="s">
        <v>2159</v>
      </c>
      <c r="B1321" s="1012" t="s">
        <v>923</v>
      </c>
      <c r="C1321" s="1012" t="s">
        <v>2160</v>
      </c>
      <c r="D1321" s="1012" t="s">
        <v>1300</v>
      </c>
      <c r="E1321" s="1012" t="s">
        <v>19</v>
      </c>
      <c r="F1321" s="1013">
        <v>39871</v>
      </c>
      <c r="G1321" s="1012" t="s">
        <v>285</v>
      </c>
      <c r="H1321" s="1015">
        <v>5222000</v>
      </c>
      <c r="I1321" s="1015">
        <v>0</v>
      </c>
      <c r="J1321" s="1015">
        <v>3520137.55</v>
      </c>
      <c r="K1321" s="1012" t="s">
        <v>897</v>
      </c>
      <c r="L1321" s="1015"/>
      <c r="M1321" s="1015"/>
      <c r="N1321" s="1016"/>
      <c r="O1321" s="1015"/>
      <c r="P1321" s="1015"/>
      <c r="Q1321" s="1015"/>
      <c r="R1321" s="1015"/>
      <c r="S1321" s="1016"/>
    </row>
    <row r="1322" spans="1:19">
      <c r="A1322" s="1012" t="s">
        <v>2159</v>
      </c>
      <c r="B1322" s="1012" t="s">
        <v>283</v>
      </c>
      <c r="C1322" s="1012" t="s">
        <v>2160</v>
      </c>
      <c r="D1322" s="1012" t="s">
        <v>1300</v>
      </c>
      <c r="E1322" s="1012" t="s">
        <v>19</v>
      </c>
      <c r="F1322" s="1013">
        <v>41597</v>
      </c>
      <c r="G1322" s="1012" t="s">
        <v>283</v>
      </c>
      <c r="H1322" s="1015"/>
      <c r="I1322" s="1015"/>
      <c r="J1322" s="1015"/>
      <c r="K1322" s="1012" t="s">
        <v>283</v>
      </c>
      <c r="L1322" s="1015">
        <v>3133200</v>
      </c>
      <c r="M1322" s="1015"/>
      <c r="N1322" s="1016">
        <v>5222</v>
      </c>
      <c r="O1322" s="1015">
        <v>600</v>
      </c>
      <c r="P1322" s="1015">
        <v>-2088800</v>
      </c>
      <c r="Q1322" s="1015"/>
      <c r="R1322" s="1015">
        <v>136833.04999999999</v>
      </c>
      <c r="S1322" s="1016">
        <v>261</v>
      </c>
    </row>
    <row r="1323" spans="1:19">
      <c r="A1323" s="1012" t="s">
        <v>2159</v>
      </c>
      <c r="B1323" s="1012" t="s">
        <v>283</v>
      </c>
      <c r="C1323" s="1012" t="s">
        <v>2160</v>
      </c>
      <c r="D1323" s="1012" t="s">
        <v>1300</v>
      </c>
      <c r="E1323" s="1012" t="s">
        <v>19</v>
      </c>
      <c r="F1323" s="1013">
        <v>41645</v>
      </c>
      <c r="G1323" s="1012" t="s">
        <v>283</v>
      </c>
      <c r="H1323" s="1015"/>
      <c r="I1323" s="1015"/>
      <c r="J1323" s="1015"/>
      <c r="K1323" s="1012" t="s">
        <v>283</v>
      </c>
      <c r="L1323" s="1015"/>
      <c r="M1323" s="1015">
        <v>-25000</v>
      </c>
      <c r="N1323" s="1016"/>
      <c r="O1323" s="1015"/>
      <c r="P1323" s="1015"/>
      <c r="Q1323" s="1015"/>
      <c r="R1323" s="1015"/>
      <c r="S1323" s="1016"/>
    </row>
    <row r="1324" spans="1:19">
      <c r="A1324" s="1012" t="s">
        <v>2161</v>
      </c>
      <c r="B1324" s="1012" t="s">
        <v>2162</v>
      </c>
      <c r="C1324" s="1012" t="s">
        <v>2163</v>
      </c>
      <c r="D1324" s="1012" t="s">
        <v>2164</v>
      </c>
      <c r="E1324" s="1012" t="s">
        <v>89</v>
      </c>
      <c r="F1324" s="1013">
        <v>39787</v>
      </c>
      <c r="G1324" s="1012" t="s">
        <v>284</v>
      </c>
      <c r="H1324" s="1015">
        <v>84784000</v>
      </c>
      <c r="I1324" s="1015">
        <v>0</v>
      </c>
      <c r="J1324" s="1015">
        <v>824288.89</v>
      </c>
      <c r="K1324" s="1012" t="s">
        <v>2928</v>
      </c>
      <c r="L1324" s="1015"/>
      <c r="M1324" s="1015"/>
      <c r="N1324" s="1016"/>
      <c r="O1324" s="1015"/>
      <c r="P1324" s="1015"/>
      <c r="Q1324" s="1015"/>
      <c r="R1324" s="1015"/>
      <c r="S1324" s="1016"/>
    </row>
    <row r="1325" spans="1:19">
      <c r="A1325" s="1012" t="s">
        <v>2161</v>
      </c>
      <c r="B1325" s="1012" t="s">
        <v>283</v>
      </c>
      <c r="C1325" s="1012" t="s">
        <v>2163</v>
      </c>
      <c r="D1325" s="1012" t="s">
        <v>2164</v>
      </c>
      <c r="E1325" s="1012" t="s">
        <v>89</v>
      </c>
      <c r="F1325" s="1013">
        <v>40312</v>
      </c>
      <c r="G1325" s="1012" t="s">
        <v>283</v>
      </c>
      <c r="H1325" s="1015"/>
      <c r="I1325" s="1015"/>
      <c r="J1325" s="1015"/>
      <c r="K1325" s="1012" t="s">
        <v>283</v>
      </c>
      <c r="L1325" s="1015"/>
      <c r="M1325" s="1015"/>
      <c r="N1325" s="1016"/>
      <c r="O1325" s="1015"/>
      <c r="P1325" s="1015">
        <v>-84784000</v>
      </c>
      <c r="Q1325" s="1015"/>
      <c r="R1325" s="1015"/>
      <c r="S1325" s="1016"/>
    </row>
    <row r="1326" spans="1:19">
      <c r="A1326" s="1012" t="s">
        <v>2165</v>
      </c>
      <c r="B1326" s="1012" t="s">
        <v>890</v>
      </c>
      <c r="C1326" s="1012" t="s">
        <v>2166</v>
      </c>
      <c r="D1326" s="1012" t="s">
        <v>995</v>
      </c>
      <c r="E1326" s="1012" t="s">
        <v>996</v>
      </c>
      <c r="F1326" s="1013">
        <v>39857</v>
      </c>
      <c r="G1326" s="1012" t="s">
        <v>285</v>
      </c>
      <c r="H1326" s="1015">
        <v>700000</v>
      </c>
      <c r="I1326" s="1015">
        <v>0</v>
      </c>
      <c r="J1326" s="1015">
        <v>763294.14</v>
      </c>
      <c r="K1326" s="1012" t="s">
        <v>1194</v>
      </c>
      <c r="L1326" s="1015"/>
      <c r="M1326" s="1015"/>
      <c r="N1326" s="1016"/>
      <c r="O1326" s="1015"/>
      <c r="P1326" s="1015"/>
      <c r="Q1326" s="1015"/>
      <c r="R1326" s="1015"/>
      <c r="S1326" s="1016"/>
    </row>
    <row r="1327" spans="1:19">
      <c r="A1327" s="1012" t="s">
        <v>2165</v>
      </c>
      <c r="B1327" s="1012" t="s">
        <v>283</v>
      </c>
      <c r="C1327" s="1012" t="s">
        <v>2166</v>
      </c>
      <c r="D1327" s="1012" t="s">
        <v>995</v>
      </c>
      <c r="E1327" s="1012" t="s">
        <v>996</v>
      </c>
      <c r="F1327" s="1013">
        <v>40127</v>
      </c>
      <c r="G1327" s="1012" t="s">
        <v>283</v>
      </c>
      <c r="H1327" s="1015"/>
      <c r="I1327" s="1015"/>
      <c r="J1327" s="1015"/>
      <c r="K1327" s="1012" t="s">
        <v>283</v>
      </c>
      <c r="L1327" s="1015">
        <v>700000</v>
      </c>
      <c r="M1327" s="1015"/>
      <c r="N1327" s="1016">
        <v>700</v>
      </c>
      <c r="O1327" s="1015">
        <v>1000</v>
      </c>
      <c r="P1327" s="1015"/>
      <c r="Q1327" s="1015"/>
      <c r="R1327" s="1015">
        <v>35000</v>
      </c>
      <c r="S1327" s="1016">
        <v>35</v>
      </c>
    </row>
    <row r="1328" spans="1:19">
      <c r="A1328" s="1012" t="s">
        <v>2167</v>
      </c>
      <c r="B1328" s="1012" t="s">
        <v>858</v>
      </c>
      <c r="C1328" s="1012" t="s">
        <v>2168</v>
      </c>
      <c r="D1328" s="1012" t="s">
        <v>2169</v>
      </c>
      <c r="E1328" s="1012" t="s">
        <v>1863</v>
      </c>
      <c r="F1328" s="1013">
        <v>39850</v>
      </c>
      <c r="G1328" s="1012" t="s">
        <v>284</v>
      </c>
      <c r="H1328" s="1015">
        <v>16000000</v>
      </c>
      <c r="I1328" s="1015">
        <v>0</v>
      </c>
      <c r="J1328" s="1015">
        <v>18933333.329999998</v>
      </c>
      <c r="K1328" s="1012" t="s">
        <v>1194</v>
      </c>
      <c r="L1328" s="1015"/>
      <c r="M1328" s="1015"/>
      <c r="N1328" s="1016"/>
      <c r="O1328" s="1015"/>
      <c r="P1328" s="1015"/>
      <c r="Q1328" s="1015"/>
      <c r="R1328" s="1015"/>
      <c r="S1328" s="1016"/>
    </row>
    <row r="1329" spans="1:19">
      <c r="A1329" s="1012" t="s">
        <v>2167</v>
      </c>
      <c r="B1329" s="1012" t="s">
        <v>283</v>
      </c>
      <c r="C1329" s="1012" t="s">
        <v>2168</v>
      </c>
      <c r="D1329" s="1012" t="s">
        <v>2169</v>
      </c>
      <c r="E1329" s="1012" t="s">
        <v>1863</v>
      </c>
      <c r="F1329" s="1013">
        <v>40730</v>
      </c>
      <c r="G1329" s="1012" t="s">
        <v>283</v>
      </c>
      <c r="H1329" s="1015"/>
      <c r="I1329" s="1015"/>
      <c r="J1329" s="1015"/>
      <c r="K1329" s="1012" t="s">
        <v>283</v>
      </c>
      <c r="L1329" s="1015">
        <v>16000000</v>
      </c>
      <c r="M1329" s="1015"/>
      <c r="N1329" s="1016">
        <v>16000</v>
      </c>
      <c r="O1329" s="1015">
        <v>1000</v>
      </c>
      <c r="P1329" s="1015"/>
      <c r="Q1329" s="1015"/>
      <c r="R1329" s="1015"/>
      <c r="S1329" s="1016"/>
    </row>
    <row r="1330" spans="1:19">
      <c r="A1330" s="1012" t="s">
        <v>2167</v>
      </c>
      <c r="B1330" s="1012" t="s">
        <v>283</v>
      </c>
      <c r="C1330" s="1012" t="s">
        <v>2168</v>
      </c>
      <c r="D1330" s="1012" t="s">
        <v>2169</v>
      </c>
      <c r="E1330" s="1012" t="s">
        <v>1863</v>
      </c>
      <c r="F1330" s="1013">
        <v>40751</v>
      </c>
      <c r="G1330" s="1012" t="s">
        <v>283</v>
      </c>
      <c r="H1330" s="1015"/>
      <c r="I1330" s="1015"/>
      <c r="J1330" s="1015"/>
      <c r="K1330" s="1012" t="s">
        <v>283</v>
      </c>
      <c r="L1330" s="1015"/>
      <c r="M1330" s="1015"/>
      <c r="N1330" s="1016"/>
      <c r="O1330" s="1015"/>
      <c r="P1330" s="1015"/>
      <c r="Q1330" s="1015"/>
      <c r="R1330" s="1015">
        <v>1000000</v>
      </c>
      <c r="S1330" s="1016">
        <v>198675</v>
      </c>
    </row>
    <row r="1331" spans="1:19">
      <c r="A1331" s="1012" t="s">
        <v>2170</v>
      </c>
      <c r="B1331" s="1012" t="s">
        <v>890</v>
      </c>
      <c r="C1331" s="1012" t="s">
        <v>2171</v>
      </c>
      <c r="D1331" s="1012" t="s">
        <v>2172</v>
      </c>
      <c r="E1331" s="1012" t="s">
        <v>217</v>
      </c>
      <c r="F1331" s="1013">
        <v>39864</v>
      </c>
      <c r="G1331" s="1012" t="s">
        <v>285</v>
      </c>
      <c r="H1331" s="1015">
        <v>10000000</v>
      </c>
      <c r="I1331" s="1015">
        <v>0</v>
      </c>
      <c r="J1331" s="1015">
        <v>12844226.310000001</v>
      </c>
      <c r="K1331" s="1012" t="s">
        <v>1194</v>
      </c>
      <c r="L1331" s="1015"/>
      <c r="M1331" s="1015"/>
      <c r="N1331" s="1016"/>
      <c r="O1331" s="1015"/>
      <c r="P1331" s="1015"/>
      <c r="Q1331" s="1015"/>
      <c r="R1331" s="1015"/>
      <c r="S1331" s="1016"/>
    </row>
    <row r="1332" spans="1:19">
      <c r="A1332" s="1012" t="s">
        <v>2170</v>
      </c>
      <c r="B1332" s="1012" t="s">
        <v>283</v>
      </c>
      <c r="C1332" s="1012" t="s">
        <v>2171</v>
      </c>
      <c r="D1332" s="1012" t="s">
        <v>2172</v>
      </c>
      <c r="E1332" s="1012" t="s">
        <v>217</v>
      </c>
      <c r="F1332" s="1013">
        <v>41390</v>
      </c>
      <c r="G1332" s="1012" t="s">
        <v>283</v>
      </c>
      <c r="H1332" s="1015"/>
      <c r="I1332" s="1015"/>
      <c r="J1332" s="1015"/>
      <c r="K1332" s="1012" t="s">
        <v>283</v>
      </c>
      <c r="L1332" s="1015">
        <v>10000000</v>
      </c>
      <c r="M1332" s="1015"/>
      <c r="N1332" s="1016">
        <v>10000</v>
      </c>
      <c r="O1332" s="1015">
        <v>1000</v>
      </c>
      <c r="P1332" s="1015"/>
      <c r="Q1332" s="1015"/>
      <c r="R1332" s="1015">
        <v>500000</v>
      </c>
      <c r="S1332" s="1016">
        <v>500</v>
      </c>
    </row>
    <row r="1333" spans="1:19">
      <c r="A1333" s="1012" t="s">
        <v>2173</v>
      </c>
      <c r="B1333" s="1012" t="s">
        <v>923</v>
      </c>
      <c r="C1333" s="1012" t="s">
        <v>2174</v>
      </c>
      <c r="D1333" s="1012" t="s">
        <v>2175</v>
      </c>
      <c r="E1333" s="1012" t="s">
        <v>929</v>
      </c>
      <c r="F1333" s="1013">
        <v>39906</v>
      </c>
      <c r="G1333" s="1012" t="s">
        <v>285</v>
      </c>
      <c r="H1333" s="1015">
        <v>7260000</v>
      </c>
      <c r="I1333" s="1015">
        <v>0</v>
      </c>
      <c r="J1333" s="1015">
        <v>4296561.7300000004</v>
      </c>
      <c r="K1333" s="1012" t="s">
        <v>897</v>
      </c>
      <c r="L1333" s="1015"/>
      <c r="M1333" s="1015"/>
      <c r="N1333" s="1016"/>
      <c r="O1333" s="1015"/>
      <c r="P1333" s="1015"/>
      <c r="Q1333" s="1015"/>
      <c r="R1333" s="1015"/>
      <c r="S1333" s="1016"/>
    </row>
    <row r="1334" spans="1:19">
      <c r="A1334" s="1012" t="s">
        <v>2173</v>
      </c>
      <c r="B1334" s="1012" t="s">
        <v>283</v>
      </c>
      <c r="C1334" s="1012" t="s">
        <v>2174</v>
      </c>
      <c r="D1334" s="1012" t="s">
        <v>2175</v>
      </c>
      <c r="E1334" s="1012" t="s">
        <v>929</v>
      </c>
      <c r="F1334" s="1013">
        <v>41135</v>
      </c>
      <c r="G1334" s="1012" t="s">
        <v>283</v>
      </c>
      <c r="H1334" s="1015"/>
      <c r="I1334" s="1015"/>
      <c r="J1334" s="1015"/>
      <c r="K1334" s="1012" t="s">
        <v>283</v>
      </c>
      <c r="L1334" s="1015">
        <v>2904000</v>
      </c>
      <c r="M1334" s="1015"/>
      <c r="N1334" s="1016">
        <v>7260</v>
      </c>
      <c r="O1334" s="1015">
        <v>400</v>
      </c>
      <c r="P1334" s="1015">
        <v>-4356000</v>
      </c>
      <c r="Q1334" s="1015"/>
      <c r="R1334" s="1015"/>
      <c r="S1334" s="1016"/>
    </row>
    <row r="1335" spans="1:19">
      <c r="A1335" s="1012" t="s">
        <v>2176</v>
      </c>
      <c r="B1335" s="1012" t="s">
        <v>860</v>
      </c>
      <c r="C1335" s="1012" t="s">
        <v>2177</v>
      </c>
      <c r="D1335" s="1012" t="s">
        <v>2178</v>
      </c>
      <c r="E1335" s="1012" t="s">
        <v>6</v>
      </c>
      <c r="F1335" s="1013">
        <v>39822</v>
      </c>
      <c r="G1335" s="1012" t="s">
        <v>7</v>
      </c>
      <c r="H1335" s="1015">
        <v>5116000</v>
      </c>
      <c r="I1335" s="1015">
        <v>0</v>
      </c>
      <c r="J1335" s="1015">
        <v>5875583.8899999997</v>
      </c>
      <c r="K1335" s="1012" t="s">
        <v>1194</v>
      </c>
      <c r="L1335" s="1015"/>
      <c r="M1335" s="1015"/>
      <c r="N1335" s="1016"/>
      <c r="O1335" s="1015"/>
      <c r="P1335" s="1015"/>
      <c r="Q1335" s="1015"/>
      <c r="R1335" s="1015"/>
      <c r="S1335" s="1016"/>
    </row>
    <row r="1336" spans="1:19">
      <c r="A1336" s="1012" t="s">
        <v>2176</v>
      </c>
      <c r="B1336" s="1012" t="s">
        <v>283</v>
      </c>
      <c r="C1336" s="1012" t="s">
        <v>2177</v>
      </c>
      <c r="D1336" s="1012" t="s">
        <v>2178</v>
      </c>
      <c r="E1336" s="1012" t="s">
        <v>6</v>
      </c>
      <c r="F1336" s="1013">
        <v>40905</v>
      </c>
      <c r="G1336" s="1012" t="s">
        <v>283</v>
      </c>
      <c r="H1336" s="1015"/>
      <c r="I1336" s="1015"/>
      <c r="J1336" s="1015"/>
      <c r="K1336" s="1012" t="s">
        <v>283</v>
      </c>
      <c r="L1336" s="1015">
        <v>5116000</v>
      </c>
      <c r="M1336" s="1015"/>
      <c r="N1336" s="1016">
        <v>5116</v>
      </c>
      <c r="O1336" s="1015">
        <v>1000</v>
      </c>
      <c r="P1336" s="1015"/>
      <c r="Q1336" s="1015"/>
      <c r="R1336" s="1015"/>
      <c r="S1336" s="1016"/>
    </row>
    <row r="1337" spans="1:19">
      <c r="A1337" s="1012" t="s">
        <v>3</v>
      </c>
      <c r="B1337" s="1012" t="s">
        <v>1192</v>
      </c>
      <c r="C1337" s="1012" t="s">
        <v>2179</v>
      </c>
      <c r="D1337" s="1012" t="s">
        <v>2180</v>
      </c>
      <c r="E1337" s="1012" t="s">
        <v>6</v>
      </c>
      <c r="F1337" s="1013">
        <v>39805</v>
      </c>
      <c r="G1337" s="1012" t="s">
        <v>7</v>
      </c>
      <c r="H1337" s="1015">
        <v>5500000</v>
      </c>
      <c r="I1337" s="1015">
        <v>0</v>
      </c>
      <c r="J1337" s="1015">
        <v>5956041.6600000001</v>
      </c>
      <c r="K1337" s="1012" t="s">
        <v>1194</v>
      </c>
      <c r="L1337" s="1015"/>
      <c r="M1337" s="1015"/>
      <c r="N1337" s="1016"/>
      <c r="O1337" s="1015"/>
      <c r="P1337" s="1015"/>
      <c r="Q1337" s="1015"/>
      <c r="R1337" s="1015"/>
      <c r="S1337" s="1016"/>
    </row>
    <row r="1338" spans="1:19">
      <c r="A1338" s="1012" t="s">
        <v>3</v>
      </c>
      <c r="B1338" s="1012" t="s">
        <v>283</v>
      </c>
      <c r="C1338" s="1012" t="s">
        <v>2179</v>
      </c>
      <c r="D1338" s="1012" t="s">
        <v>2180</v>
      </c>
      <c r="E1338" s="1012" t="s">
        <v>6</v>
      </c>
      <c r="F1338" s="1013">
        <v>40410</v>
      </c>
      <c r="G1338" s="1012" t="s">
        <v>283</v>
      </c>
      <c r="H1338" s="1015"/>
      <c r="I1338" s="1015"/>
      <c r="J1338" s="1015"/>
      <c r="K1338" s="1012" t="s">
        <v>283</v>
      </c>
      <c r="L1338" s="1015">
        <v>5500000</v>
      </c>
      <c r="M1338" s="1015"/>
      <c r="N1338" s="1016">
        <v>5500</v>
      </c>
      <c r="O1338" s="1015">
        <v>1000</v>
      </c>
      <c r="P1338" s="1015"/>
      <c r="Q1338" s="1015"/>
      <c r="R1338" s="1015"/>
      <c r="S1338" s="1016"/>
    </row>
    <row r="1339" spans="1:19">
      <c r="A1339" s="1012" t="s">
        <v>2181</v>
      </c>
      <c r="B1339" s="1012" t="s">
        <v>890</v>
      </c>
      <c r="C1339" s="1012" t="s">
        <v>2182</v>
      </c>
      <c r="D1339" s="1012" t="s">
        <v>2183</v>
      </c>
      <c r="E1339" s="1012" t="s">
        <v>1271</v>
      </c>
      <c r="F1339" s="1013">
        <v>39801</v>
      </c>
      <c r="G1339" s="1012" t="s">
        <v>285</v>
      </c>
      <c r="H1339" s="1015">
        <v>1834000</v>
      </c>
      <c r="I1339" s="1015">
        <v>0</v>
      </c>
      <c r="J1339" s="1015">
        <v>2339348.6</v>
      </c>
      <c r="K1339" s="1012" t="s">
        <v>1194</v>
      </c>
      <c r="L1339" s="1015"/>
      <c r="M1339" s="1015"/>
      <c r="N1339" s="1016"/>
      <c r="O1339" s="1015"/>
      <c r="P1339" s="1015"/>
      <c r="Q1339" s="1015"/>
      <c r="R1339" s="1015"/>
      <c r="S1339" s="1016"/>
    </row>
    <row r="1340" spans="1:19">
      <c r="A1340" s="1012" t="s">
        <v>2181</v>
      </c>
      <c r="B1340" s="1012" t="s">
        <v>283</v>
      </c>
      <c r="C1340" s="1012" t="s">
        <v>2182</v>
      </c>
      <c r="D1340" s="1012" t="s">
        <v>2183</v>
      </c>
      <c r="E1340" s="1012" t="s">
        <v>1271</v>
      </c>
      <c r="F1340" s="1013">
        <v>41271</v>
      </c>
      <c r="G1340" s="1012" t="s">
        <v>283</v>
      </c>
      <c r="H1340" s="1015"/>
      <c r="I1340" s="1015"/>
      <c r="J1340" s="1015"/>
      <c r="K1340" s="1012" t="s">
        <v>283</v>
      </c>
      <c r="L1340" s="1015">
        <v>1834000</v>
      </c>
      <c r="M1340" s="1015"/>
      <c r="N1340" s="1016">
        <v>1834</v>
      </c>
      <c r="O1340" s="1015">
        <v>1000</v>
      </c>
      <c r="P1340" s="1015"/>
      <c r="Q1340" s="1015"/>
      <c r="R1340" s="1015">
        <v>92000</v>
      </c>
      <c r="S1340" s="1016">
        <v>92</v>
      </c>
    </row>
    <row r="1341" spans="1:19">
      <c r="A1341" s="1012" t="s">
        <v>2184</v>
      </c>
      <c r="B1341" s="1012" t="s">
        <v>2185</v>
      </c>
      <c r="C1341" s="1012" t="s">
        <v>2186</v>
      </c>
      <c r="D1341" s="1012" t="s">
        <v>2187</v>
      </c>
      <c r="E1341" s="1012" t="s">
        <v>1078</v>
      </c>
      <c r="F1341" s="1013">
        <v>39850</v>
      </c>
      <c r="G1341" s="1012" t="s">
        <v>284</v>
      </c>
      <c r="H1341" s="1015">
        <v>6785000</v>
      </c>
      <c r="I1341" s="1015">
        <v>0</v>
      </c>
      <c r="J1341" s="1015">
        <v>4808121</v>
      </c>
      <c r="K1341" s="1012" t="s">
        <v>897</v>
      </c>
      <c r="L1341" s="1015"/>
      <c r="M1341" s="1015"/>
      <c r="N1341" s="1016"/>
      <c r="O1341" s="1015"/>
      <c r="P1341" s="1015"/>
      <c r="Q1341" s="1015"/>
      <c r="R1341" s="1015"/>
      <c r="S1341" s="1016"/>
    </row>
    <row r="1342" spans="1:19">
      <c r="A1342" s="1012" t="s">
        <v>2184</v>
      </c>
      <c r="B1342" s="1012" t="s">
        <v>283</v>
      </c>
      <c r="C1342" s="1012" t="s">
        <v>2186</v>
      </c>
      <c r="D1342" s="1012" t="s">
        <v>2187</v>
      </c>
      <c r="E1342" s="1012" t="s">
        <v>1078</v>
      </c>
      <c r="F1342" s="1013">
        <v>41593</v>
      </c>
      <c r="G1342" s="1012" t="s">
        <v>283</v>
      </c>
      <c r="H1342" s="1015"/>
      <c r="I1342" s="1015"/>
      <c r="J1342" s="1015"/>
      <c r="K1342" s="1012" t="s">
        <v>283</v>
      </c>
      <c r="L1342" s="1015">
        <v>4545202</v>
      </c>
      <c r="M1342" s="1015"/>
      <c r="N1342" s="1016">
        <v>2272601</v>
      </c>
      <c r="O1342" s="1015">
        <v>2</v>
      </c>
      <c r="P1342" s="1015">
        <v>-2239798</v>
      </c>
      <c r="Q1342" s="1015"/>
      <c r="R1342" s="1015"/>
      <c r="S1342" s="1016"/>
    </row>
    <row r="1343" spans="1:19">
      <c r="A1343" s="1012" t="s">
        <v>2188</v>
      </c>
      <c r="B1343" s="1012" t="s">
        <v>1047</v>
      </c>
      <c r="C1343" s="1012" t="s">
        <v>2189</v>
      </c>
      <c r="D1343" s="1012" t="s">
        <v>2190</v>
      </c>
      <c r="E1343" s="1012" t="s">
        <v>246</v>
      </c>
      <c r="F1343" s="1013">
        <v>39801</v>
      </c>
      <c r="G1343" s="1012" t="s">
        <v>284</v>
      </c>
      <c r="H1343" s="1015">
        <v>14700000</v>
      </c>
      <c r="I1343" s="1015">
        <v>0</v>
      </c>
      <c r="J1343" s="1015">
        <v>15703166.66</v>
      </c>
      <c r="K1343" s="1012" t="s">
        <v>1194</v>
      </c>
      <c r="L1343" s="1015"/>
      <c r="M1343" s="1015"/>
      <c r="N1343" s="1016"/>
      <c r="O1343" s="1015"/>
      <c r="P1343" s="1015"/>
      <c r="Q1343" s="1015"/>
      <c r="R1343" s="1015"/>
      <c r="S1343" s="1016"/>
    </row>
    <row r="1344" spans="1:19">
      <c r="A1344" s="1012" t="s">
        <v>2188</v>
      </c>
      <c r="B1344" s="1012" t="s">
        <v>283</v>
      </c>
      <c r="C1344" s="1012" t="s">
        <v>2189</v>
      </c>
      <c r="D1344" s="1012" t="s">
        <v>2190</v>
      </c>
      <c r="E1344" s="1012" t="s">
        <v>246</v>
      </c>
      <c r="F1344" s="1013">
        <v>40170</v>
      </c>
      <c r="G1344" s="1012" t="s">
        <v>283</v>
      </c>
      <c r="H1344" s="1015"/>
      <c r="I1344" s="1015"/>
      <c r="J1344" s="1015"/>
      <c r="K1344" s="1012" t="s">
        <v>283</v>
      </c>
      <c r="L1344" s="1015">
        <v>14700000</v>
      </c>
      <c r="M1344" s="1015"/>
      <c r="N1344" s="1016">
        <v>14700</v>
      </c>
      <c r="O1344" s="1015">
        <v>1000</v>
      </c>
      <c r="P1344" s="1015"/>
      <c r="Q1344" s="1015"/>
      <c r="R1344" s="1015"/>
      <c r="S1344" s="1016"/>
    </row>
    <row r="1345" spans="1:19">
      <c r="A1345" s="1012" t="s">
        <v>2188</v>
      </c>
      <c r="B1345" s="1012" t="s">
        <v>283</v>
      </c>
      <c r="C1345" s="1012" t="s">
        <v>2189</v>
      </c>
      <c r="D1345" s="1012" t="s">
        <v>2190</v>
      </c>
      <c r="E1345" s="1012" t="s">
        <v>246</v>
      </c>
      <c r="F1345" s="1013">
        <v>40219</v>
      </c>
      <c r="G1345" s="1012" t="s">
        <v>283</v>
      </c>
      <c r="H1345" s="1015"/>
      <c r="I1345" s="1015"/>
      <c r="J1345" s="1015"/>
      <c r="K1345" s="1012" t="s">
        <v>283</v>
      </c>
      <c r="L1345" s="1015"/>
      <c r="M1345" s="1015"/>
      <c r="N1345" s="1016"/>
      <c r="O1345" s="1015"/>
      <c r="P1345" s="1015"/>
      <c r="Q1345" s="1015"/>
      <c r="R1345" s="1015">
        <v>260000</v>
      </c>
      <c r="S1345" s="1016">
        <v>132353</v>
      </c>
    </row>
    <row r="1346" spans="1:19">
      <c r="A1346" s="1012" t="s">
        <v>2191</v>
      </c>
      <c r="B1346" s="1012" t="s">
        <v>931</v>
      </c>
      <c r="C1346" s="1012" t="s">
        <v>2192</v>
      </c>
      <c r="D1346" s="1012" t="s">
        <v>2193</v>
      </c>
      <c r="E1346" s="1012" t="s">
        <v>60</v>
      </c>
      <c r="F1346" s="1013">
        <v>39885</v>
      </c>
      <c r="G1346" s="1012" t="s">
        <v>285</v>
      </c>
      <c r="H1346" s="1015">
        <v>9516000</v>
      </c>
      <c r="I1346" s="1015">
        <v>0</v>
      </c>
      <c r="J1346" s="1015">
        <v>11291481</v>
      </c>
      <c r="K1346" s="1012" t="s">
        <v>1194</v>
      </c>
      <c r="L1346" s="1015"/>
      <c r="M1346" s="1015"/>
      <c r="N1346" s="1016"/>
      <c r="O1346" s="1015"/>
      <c r="P1346" s="1015"/>
      <c r="Q1346" s="1015"/>
      <c r="R1346" s="1015"/>
      <c r="S1346" s="1016"/>
    </row>
    <row r="1347" spans="1:19">
      <c r="A1347" s="1012" t="s">
        <v>2191</v>
      </c>
      <c r="B1347" s="1012" t="s">
        <v>283</v>
      </c>
      <c r="C1347" s="1012" t="s">
        <v>2192</v>
      </c>
      <c r="D1347" s="1012" t="s">
        <v>2193</v>
      </c>
      <c r="E1347" s="1012" t="s">
        <v>60</v>
      </c>
      <c r="F1347" s="1013">
        <v>40801</v>
      </c>
      <c r="G1347" s="1012" t="s">
        <v>283</v>
      </c>
      <c r="H1347" s="1015"/>
      <c r="I1347" s="1015"/>
      <c r="J1347" s="1015"/>
      <c r="K1347" s="1012" t="s">
        <v>283</v>
      </c>
      <c r="L1347" s="1015">
        <v>9516000</v>
      </c>
      <c r="M1347" s="1015"/>
      <c r="N1347" s="1016">
        <v>9516</v>
      </c>
      <c r="O1347" s="1015">
        <v>1000</v>
      </c>
      <c r="P1347" s="1015"/>
      <c r="Q1347" s="1015"/>
      <c r="R1347" s="1015">
        <v>476000</v>
      </c>
      <c r="S1347" s="1016">
        <v>476</v>
      </c>
    </row>
    <row r="1348" spans="1:19">
      <c r="A1348" s="1012" t="s">
        <v>2194</v>
      </c>
      <c r="B1348" s="1012" t="s">
        <v>899</v>
      </c>
      <c r="C1348" s="1012" t="s">
        <v>2195</v>
      </c>
      <c r="D1348" s="1012" t="s">
        <v>1487</v>
      </c>
      <c r="E1348" s="1012" t="s">
        <v>965</v>
      </c>
      <c r="F1348" s="1013">
        <v>39843</v>
      </c>
      <c r="G1348" s="1012" t="s">
        <v>285</v>
      </c>
      <c r="H1348" s="1015">
        <v>4734000</v>
      </c>
      <c r="I1348" s="1015">
        <v>0</v>
      </c>
      <c r="J1348" s="1015">
        <v>5623958.5</v>
      </c>
      <c r="K1348" s="1012" t="s">
        <v>1194</v>
      </c>
      <c r="L1348" s="1015"/>
      <c r="M1348" s="1015"/>
      <c r="N1348" s="1016"/>
      <c r="O1348" s="1015"/>
      <c r="P1348" s="1015"/>
      <c r="Q1348" s="1015"/>
      <c r="R1348" s="1015"/>
      <c r="S1348" s="1016"/>
    </row>
    <row r="1349" spans="1:19">
      <c r="A1349" s="1012" t="s">
        <v>2194</v>
      </c>
      <c r="B1349" s="1012" t="s">
        <v>283</v>
      </c>
      <c r="C1349" s="1012" t="s">
        <v>2195</v>
      </c>
      <c r="D1349" s="1012" t="s">
        <v>1487</v>
      </c>
      <c r="E1349" s="1012" t="s">
        <v>965</v>
      </c>
      <c r="F1349" s="1013">
        <v>40766</v>
      </c>
      <c r="G1349" s="1012" t="s">
        <v>283</v>
      </c>
      <c r="H1349" s="1015"/>
      <c r="I1349" s="1015"/>
      <c r="J1349" s="1015"/>
      <c r="K1349" s="1012" t="s">
        <v>283</v>
      </c>
      <c r="L1349" s="1015">
        <v>4734000</v>
      </c>
      <c r="M1349" s="1015"/>
      <c r="N1349" s="1016">
        <v>4734</v>
      </c>
      <c r="O1349" s="1015">
        <v>1000</v>
      </c>
      <c r="P1349" s="1015"/>
      <c r="Q1349" s="1015"/>
      <c r="R1349" s="1015">
        <v>237000</v>
      </c>
      <c r="S1349" s="1016">
        <v>237</v>
      </c>
    </row>
    <row r="1350" spans="1:19">
      <c r="A1350" s="1012" t="s">
        <v>2196</v>
      </c>
      <c r="B1350" s="1012" t="s">
        <v>858</v>
      </c>
      <c r="C1350" s="1012" t="s">
        <v>2197</v>
      </c>
      <c r="D1350" s="1012" t="s">
        <v>286</v>
      </c>
      <c r="E1350" s="1012" t="s">
        <v>56</v>
      </c>
      <c r="F1350" s="1013">
        <v>39749</v>
      </c>
      <c r="G1350" s="1012" t="s">
        <v>284</v>
      </c>
      <c r="H1350" s="1015">
        <v>10000000000</v>
      </c>
      <c r="I1350" s="1015">
        <v>0</v>
      </c>
      <c r="J1350" s="1015">
        <v>11268055555.110001</v>
      </c>
      <c r="K1350" s="1012" t="s">
        <v>1194</v>
      </c>
      <c r="L1350" s="1015"/>
      <c r="M1350" s="1015"/>
      <c r="N1350" s="1016"/>
      <c r="O1350" s="1015"/>
      <c r="P1350" s="1015"/>
      <c r="Q1350" s="1015"/>
      <c r="R1350" s="1015"/>
      <c r="S1350" s="1016"/>
    </row>
    <row r="1351" spans="1:19">
      <c r="A1351" s="1012" t="s">
        <v>2196</v>
      </c>
      <c r="B1351" s="1012" t="s">
        <v>283</v>
      </c>
      <c r="C1351" s="1012" t="s">
        <v>2197</v>
      </c>
      <c r="D1351" s="1012" t="s">
        <v>286</v>
      </c>
      <c r="E1351" s="1012" t="s">
        <v>56</v>
      </c>
      <c r="F1351" s="1013">
        <v>39981</v>
      </c>
      <c r="G1351" s="1012" t="s">
        <v>283</v>
      </c>
      <c r="H1351" s="1015"/>
      <c r="I1351" s="1015"/>
      <c r="J1351" s="1015"/>
      <c r="K1351" s="1012" t="s">
        <v>283</v>
      </c>
      <c r="L1351" s="1015">
        <v>10000000000</v>
      </c>
      <c r="M1351" s="1015"/>
      <c r="N1351" s="1016">
        <v>10000000</v>
      </c>
      <c r="O1351" s="1015">
        <v>1000</v>
      </c>
      <c r="P1351" s="1015"/>
      <c r="Q1351" s="1015"/>
      <c r="R1351" s="1015"/>
      <c r="S1351" s="1016"/>
    </row>
    <row r="1352" spans="1:19">
      <c r="A1352" s="1012" t="s">
        <v>2196</v>
      </c>
      <c r="B1352" s="1012" t="s">
        <v>283</v>
      </c>
      <c r="C1352" s="1012" t="s">
        <v>2197</v>
      </c>
      <c r="D1352" s="1012" t="s">
        <v>286</v>
      </c>
      <c r="E1352" s="1012" t="s">
        <v>56</v>
      </c>
      <c r="F1352" s="1013">
        <v>40037</v>
      </c>
      <c r="G1352" s="1012" t="s">
        <v>283</v>
      </c>
      <c r="H1352" s="1015"/>
      <c r="I1352" s="1015"/>
      <c r="J1352" s="1015"/>
      <c r="K1352" s="1012" t="s">
        <v>283</v>
      </c>
      <c r="L1352" s="1015"/>
      <c r="M1352" s="1015"/>
      <c r="N1352" s="1016"/>
      <c r="O1352" s="1015"/>
      <c r="P1352" s="1015"/>
      <c r="Q1352" s="1015"/>
      <c r="R1352" s="1015">
        <v>950000000</v>
      </c>
      <c r="S1352" s="1016">
        <v>65245759</v>
      </c>
    </row>
    <row r="1353" spans="1:19">
      <c r="A1353" s="1012" t="s">
        <v>2198</v>
      </c>
      <c r="B1353" s="1012" t="s">
        <v>890</v>
      </c>
      <c r="C1353" s="1012" t="s">
        <v>2199</v>
      </c>
      <c r="D1353" s="1012" t="s">
        <v>2200</v>
      </c>
      <c r="E1353" s="1012" t="s">
        <v>946</v>
      </c>
      <c r="F1353" s="1013">
        <v>39829</v>
      </c>
      <c r="G1353" s="1012" t="s">
        <v>285</v>
      </c>
      <c r="H1353" s="1015">
        <v>13000000</v>
      </c>
      <c r="I1353" s="1015">
        <v>0</v>
      </c>
      <c r="J1353" s="1015">
        <v>15429122.220000001</v>
      </c>
      <c r="K1353" s="1012" t="s">
        <v>1194</v>
      </c>
      <c r="L1353" s="1015"/>
      <c r="M1353" s="1015"/>
      <c r="N1353" s="1016"/>
      <c r="O1353" s="1015"/>
      <c r="P1353" s="1015"/>
      <c r="Q1353" s="1015"/>
      <c r="R1353" s="1015"/>
      <c r="S1353" s="1016"/>
    </row>
    <row r="1354" spans="1:19">
      <c r="A1354" s="1012" t="s">
        <v>2198</v>
      </c>
      <c r="B1354" s="1012" t="s">
        <v>283</v>
      </c>
      <c r="C1354" s="1012" t="s">
        <v>2199</v>
      </c>
      <c r="D1354" s="1012" t="s">
        <v>2200</v>
      </c>
      <c r="E1354" s="1012" t="s">
        <v>946</v>
      </c>
      <c r="F1354" s="1013">
        <v>40744</v>
      </c>
      <c r="G1354" s="1012" t="s">
        <v>283</v>
      </c>
      <c r="H1354" s="1015"/>
      <c r="I1354" s="1015"/>
      <c r="J1354" s="1015"/>
      <c r="K1354" s="1012" t="s">
        <v>283</v>
      </c>
      <c r="L1354" s="1015">
        <v>13000000</v>
      </c>
      <c r="M1354" s="1015"/>
      <c r="N1354" s="1016">
        <v>13000</v>
      </c>
      <c r="O1354" s="1015">
        <v>1000</v>
      </c>
      <c r="P1354" s="1015"/>
      <c r="Q1354" s="1015"/>
      <c r="R1354" s="1015">
        <v>650000</v>
      </c>
      <c r="S1354" s="1016">
        <v>650</v>
      </c>
    </row>
    <row r="1355" spans="1:19">
      <c r="A1355" s="1012" t="s">
        <v>2201</v>
      </c>
      <c r="B1355" s="1012" t="s">
        <v>890</v>
      </c>
      <c r="C1355" s="1012" t="s">
        <v>2202</v>
      </c>
      <c r="D1355" s="1012" t="s">
        <v>2203</v>
      </c>
      <c r="E1355" s="1012" t="s">
        <v>60</v>
      </c>
      <c r="F1355" s="1013">
        <v>39836</v>
      </c>
      <c r="G1355" s="1012" t="s">
        <v>285</v>
      </c>
      <c r="H1355" s="1015">
        <v>6216000</v>
      </c>
      <c r="I1355" s="1015">
        <v>0</v>
      </c>
      <c r="J1355" s="1015">
        <v>7803377.3799999999</v>
      </c>
      <c r="K1355" s="1012" t="s">
        <v>1194</v>
      </c>
      <c r="L1355" s="1015"/>
      <c r="M1355" s="1015"/>
      <c r="N1355" s="1016"/>
      <c r="O1355" s="1015"/>
      <c r="P1355" s="1015"/>
      <c r="Q1355" s="1015"/>
      <c r="R1355" s="1015"/>
      <c r="S1355" s="1016"/>
    </row>
    <row r="1356" spans="1:19">
      <c r="A1356" s="1012" t="s">
        <v>2201</v>
      </c>
      <c r="B1356" s="1012" t="s">
        <v>283</v>
      </c>
      <c r="C1356" s="1012" t="s">
        <v>2202</v>
      </c>
      <c r="D1356" s="1012" t="s">
        <v>2203</v>
      </c>
      <c r="E1356" s="1012" t="s">
        <v>60</v>
      </c>
      <c r="F1356" s="1013">
        <v>41024</v>
      </c>
      <c r="G1356" s="1012" t="s">
        <v>283</v>
      </c>
      <c r="H1356" s="1015"/>
      <c r="I1356" s="1015"/>
      <c r="J1356" s="1015"/>
      <c r="K1356" s="1012" t="s">
        <v>283</v>
      </c>
      <c r="L1356" s="1015">
        <v>1100000</v>
      </c>
      <c r="M1356" s="1015"/>
      <c r="N1356" s="1016">
        <v>1100</v>
      </c>
      <c r="O1356" s="1015">
        <v>1000</v>
      </c>
      <c r="P1356" s="1015"/>
      <c r="Q1356" s="1015"/>
      <c r="R1356" s="1015"/>
      <c r="S1356" s="1016"/>
    </row>
    <row r="1357" spans="1:19">
      <c r="A1357" s="1012" t="s">
        <v>2201</v>
      </c>
      <c r="B1357" s="1012" t="s">
        <v>283</v>
      </c>
      <c r="C1357" s="1012" t="s">
        <v>2202</v>
      </c>
      <c r="D1357" s="1012" t="s">
        <v>2203</v>
      </c>
      <c r="E1357" s="1012" t="s">
        <v>60</v>
      </c>
      <c r="F1357" s="1013">
        <v>41248</v>
      </c>
      <c r="G1357" s="1012" t="s">
        <v>283</v>
      </c>
      <c r="H1357" s="1015"/>
      <c r="I1357" s="1015"/>
      <c r="J1357" s="1015"/>
      <c r="K1357" s="1012" t="s">
        <v>283</v>
      </c>
      <c r="L1357" s="1015">
        <v>5116000</v>
      </c>
      <c r="M1357" s="1015"/>
      <c r="N1357" s="1016">
        <v>5116</v>
      </c>
      <c r="O1357" s="1015">
        <v>1000</v>
      </c>
      <c r="P1357" s="1015"/>
      <c r="Q1357" s="1015"/>
      <c r="R1357" s="1015">
        <v>311000</v>
      </c>
      <c r="S1357" s="1016">
        <v>311</v>
      </c>
    </row>
    <row r="1358" spans="1:19">
      <c r="A1358" s="1012" t="s">
        <v>2204</v>
      </c>
      <c r="B1358" s="1012" t="s">
        <v>904</v>
      </c>
      <c r="C1358" s="1012" t="s">
        <v>2205</v>
      </c>
      <c r="D1358" s="1012" t="s">
        <v>2029</v>
      </c>
      <c r="E1358" s="1012" t="s">
        <v>19</v>
      </c>
      <c r="F1358" s="1013">
        <v>40081</v>
      </c>
      <c r="G1358" s="1012" t="s">
        <v>285</v>
      </c>
      <c r="H1358" s="1015">
        <v>3300000</v>
      </c>
      <c r="I1358" s="1015">
        <v>0</v>
      </c>
      <c r="J1358" s="1015">
        <v>4069975.55</v>
      </c>
      <c r="K1358" s="1012" t="s">
        <v>897</v>
      </c>
      <c r="L1358" s="1015"/>
      <c r="M1358" s="1015"/>
      <c r="N1358" s="1016"/>
      <c r="O1358" s="1015"/>
      <c r="P1358" s="1015"/>
      <c r="Q1358" s="1015"/>
      <c r="R1358" s="1015"/>
      <c r="S1358" s="1016"/>
    </row>
    <row r="1359" spans="1:19">
      <c r="A1359" s="1012" t="s">
        <v>2204</v>
      </c>
      <c r="B1359" s="1012" t="s">
        <v>283</v>
      </c>
      <c r="C1359" s="1012" t="s">
        <v>2205</v>
      </c>
      <c r="D1359" s="1012" t="s">
        <v>2029</v>
      </c>
      <c r="E1359" s="1012" t="s">
        <v>19</v>
      </c>
      <c r="F1359" s="1013">
        <v>41477</v>
      </c>
      <c r="G1359" s="1012" t="s">
        <v>283</v>
      </c>
      <c r="H1359" s="1015"/>
      <c r="I1359" s="1015"/>
      <c r="J1359" s="1015"/>
      <c r="K1359" s="1012" t="s">
        <v>283</v>
      </c>
      <c r="L1359" s="1015">
        <v>3267000</v>
      </c>
      <c r="M1359" s="1015"/>
      <c r="N1359" s="1016">
        <v>3300</v>
      </c>
      <c r="O1359" s="1015">
        <v>990</v>
      </c>
      <c r="P1359" s="1015">
        <v>-33000</v>
      </c>
      <c r="Q1359" s="1015"/>
      <c r="R1359" s="1015">
        <v>140034.65</v>
      </c>
      <c r="S1359" s="1016">
        <v>165</v>
      </c>
    </row>
    <row r="1360" spans="1:19">
      <c r="A1360" s="1012" t="s">
        <v>2204</v>
      </c>
      <c r="B1360" s="1012" t="s">
        <v>283</v>
      </c>
      <c r="C1360" s="1012" t="s">
        <v>2205</v>
      </c>
      <c r="D1360" s="1012" t="s">
        <v>2029</v>
      </c>
      <c r="E1360" s="1012" t="s">
        <v>19</v>
      </c>
      <c r="F1360" s="1013">
        <v>41529</v>
      </c>
      <c r="G1360" s="1012" t="s">
        <v>283</v>
      </c>
      <c r="H1360" s="1015"/>
      <c r="I1360" s="1015"/>
      <c r="J1360" s="1015"/>
      <c r="K1360" s="1012" t="s">
        <v>283</v>
      </c>
      <c r="L1360" s="1015"/>
      <c r="M1360" s="1015">
        <v>-25000</v>
      </c>
      <c r="N1360" s="1016"/>
      <c r="O1360" s="1015"/>
      <c r="P1360" s="1015"/>
      <c r="Q1360" s="1015"/>
      <c r="R1360" s="1015"/>
      <c r="S1360" s="1016"/>
    </row>
    <row r="1361" spans="1:19">
      <c r="A1361" s="1012" t="s">
        <v>2206</v>
      </c>
      <c r="B1361" s="1012" t="s">
        <v>890</v>
      </c>
      <c r="C1361" s="1012" t="s">
        <v>2207</v>
      </c>
      <c r="D1361" s="1012" t="s">
        <v>2208</v>
      </c>
      <c r="E1361" s="1012" t="s">
        <v>166</v>
      </c>
      <c r="F1361" s="1013">
        <v>39899</v>
      </c>
      <c r="G1361" s="1012" t="s">
        <v>285</v>
      </c>
      <c r="H1361" s="1015">
        <v>7723000</v>
      </c>
      <c r="I1361" s="1015">
        <v>0</v>
      </c>
      <c r="J1361" s="1015">
        <v>9206289.9000000004</v>
      </c>
      <c r="K1361" s="1012" t="s">
        <v>1194</v>
      </c>
      <c r="L1361" s="1015"/>
      <c r="M1361" s="1015"/>
      <c r="N1361" s="1016"/>
      <c r="O1361" s="1015"/>
      <c r="P1361" s="1015"/>
      <c r="Q1361" s="1015"/>
      <c r="R1361" s="1015"/>
      <c r="S1361" s="1016"/>
    </row>
    <row r="1362" spans="1:19">
      <c r="A1362" s="1012" t="s">
        <v>2206</v>
      </c>
      <c r="B1362" s="1012" t="s">
        <v>283</v>
      </c>
      <c r="C1362" s="1012" t="s">
        <v>2207</v>
      </c>
      <c r="D1362" s="1012" t="s">
        <v>2208</v>
      </c>
      <c r="E1362" s="1012" t="s">
        <v>166</v>
      </c>
      <c r="F1362" s="1013">
        <v>40835</v>
      </c>
      <c r="G1362" s="1012" t="s">
        <v>283</v>
      </c>
      <c r="H1362" s="1015"/>
      <c r="I1362" s="1015"/>
      <c r="J1362" s="1015"/>
      <c r="K1362" s="1012" t="s">
        <v>283</v>
      </c>
      <c r="L1362" s="1015">
        <v>7723000</v>
      </c>
      <c r="M1362" s="1015"/>
      <c r="N1362" s="1016">
        <v>7723</v>
      </c>
      <c r="O1362" s="1015">
        <v>1000</v>
      </c>
      <c r="P1362" s="1015"/>
      <c r="Q1362" s="1015"/>
      <c r="R1362" s="1015">
        <v>386000</v>
      </c>
      <c r="S1362" s="1016">
        <v>386</v>
      </c>
    </row>
    <row r="1363" spans="1:19">
      <c r="A1363" s="1012" t="s">
        <v>2209</v>
      </c>
      <c r="B1363" s="1012" t="s">
        <v>951</v>
      </c>
      <c r="C1363" s="1012" t="s">
        <v>2210</v>
      </c>
      <c r="D1363" s="1012" t="s">
        <v>1707</v>
      </c>
      <c r="E1363" s="1012" t="s">
        <v>153</v>
      </c>
      <c r="F1363" s="1013">
        <v>39805</v>
      </c>
      <c r="G1363" s="1012" t="s">
        <v>284</v>
      </c>
      <c r="H1363" s="1015">
        <v>32382000</v>
      </c>
      <c r="I1363" s="1015">
        <v>0</v>
      </c>
      <c r="J1363" s="1015">
        <v>37608789</v>
      </c>
      <c r="K1363" s="1012" t="s">
        <v>1194</v>
      </c>
      <c r="L1363" s="1015"/>
      <c r="M1363" s="1015"/>
      <c r="N1363" s="1016"/>
      <c r="O1363" s="1015"/>
      <c r="P1363" s="1015"/>
      <c r="Q1363" s="1015"/>
      <c r="R1363" s="1015"/>
      <c r="S1363" s="1016"/>
    </row>
    <row r="1364" spans="1:19">
      <c r="A1364" s="1012" t="s">
        <v>2209</v>
      </c>
      <c r="B1364" s="1012" t="s">
        <v>283</v>
      </c>
      <c r="C1364" s="1012" t="s">
        <v>2210</v>
      </c>
      <c r="D1364" s="1012" t="s">
        <v>1707</v>
      </c>
      <c r="E1364" s="1012" t="s">
        <v>153</v>
      </c>
      <c r="F1364" s="1013">
        <v>40780</v>
      </c>
      <c r="G1364" s="1012" t="s">
        <v>283</v>
      </c>
      <c r="H1364" s="1015"/>
      <c r="I1364" s="1015"/>
      <c r="J1364" s="1015"/>
      <c r="K1364" s="1012" t="s">
        <v>283</v>
      </c>
      <c r="L1364" s="1015">
        <v>32382000</v>
      </c>
      <c r="M1364" s="1015"/>
      <c r="N1364" s="1016">
        <v>32382</v>
      </c>
      <c r="O1364" s="1015">
        <v>1000</v>
      </c>
      <c r="P1364" s="1015"/>
      <c r="Q1364" s="1015"/>
      <c r="R1364" s="1015"/>
      <c r="S1364" s="1016"/>
    </row>
    <row r="1365" spans="1:19">
      <c r="A1365" s="1012" t="s">
        <v>2209</v>
      </c>
      <c r="B1365" s="1012" t="s">
        <v>283</v>
      </c>
      <c r="C1365" s="1012" t="s">
        <v>2210</v>
      </c>
      <c r="D1365" s="1012" t="s">
        <v>1707</v>
      </c>
      <c r="E1365" s="1012" t="s">
        <v>153</v>
      </c>
      <c r="F1365" s="1013">
        <v>40814</v>
      </c>
      <c r="G1365" s="1012" t="s">
        <v>283</v>
      </c>
      <c r="H1365" s="1015"/>
      <c r="I1365" s="1015"/>
      <c r="J1365" s="1015"/>
      <c r="K1365" s="1012" t="s">
        <v>283</v>
      </c>
      <c r="L1365" s="1015"/>
      <c r="M1365" s="1015"/>
      <c r="N1365" s="1016"/>
      <c r="O1365" s="1015"/>
      <c r="P1365" s="1015"/>
      <c r="Q1365" s="1015"/>
      <c r="R1365" s="1015">
        <v>900194</v>
      </c>
      <c r="S1365" s="1016">
        <v>625135</v>
      </c>
    </row>
    <row r="1366" spans="1:19">
      <c r="A1366" s="1012" t="s">
        <v>2211</v>
      </c>
      <c r="B1366" s="1012" t="s">
        <v>923</v>
      </c>
      <c r="C1366" s="1012" t="s">
        <v>2212</v>
      </c>
      <c r="D1366" s="1012" t="s">
        <v>2213</v>
      </c>
      <c r="E1366" s="1012" t="s">
        <v>893</v>
      </c>
      <c r="F1366" s="1013">
        <v>39899</v>
      </c>
      <c r="G1366" s="1012" t="s">
        <v>285</v>
      </c>
      <c r="H1366" s="1015">
        <v>4000000</v>
      </c>
      <c r="I1366" s="1015">
        <v>0</v>
      </c>
      <c r="J1366" s="1015">
        <v>956066.67</v>
      </c>
      <c r="K1366" s="1012" t="s">
        <v>897</v>
      </c>
      <c r="L1366" s="1015"/>
      <c r="M1366" s="1015"/>
      <c r="N1366" s="1016"/>
      <c r="O1366" s="1015"/>
      <c r="P1366" s="1015"/>
      <c r="Q1366" s="1015"/>
      <c r="R1366" s="1015"/>
      <c r="S1366" s="1016"/>
    </row>
    <row r="1367" spans="1:19">
      <c r="A1367" s="1012" t="s">
        <v>2211</v>
      </c>
      <c r="B1367" s="1012" t="s">
        <v>283</v>
      </c>
      <c r="C1367" s="1012" t="s">
        <v>2212</v>
      </c>
      <c r="D1367" s="1012" t="s">
        <v>2213</v>
      </c>
      <c r="E1367" s="1012" t="s">
        <v>893</v>
      </c>
      <c r="F1367" s="1013">
        <v>41102</v>
      </c>
      <c r="G1367" s="1012" t="s">
        <v>283</v>
      </c>
      <c r="H1367" s="1015"/>
      <c r="I1367" s="1015"/>
      <c r="J1367" s="1015"/>
      <c r="K1367" s="1012" t="s">
        <v>283</v>
      </c>
      <c r="L1367" s="1015">
        <v>600000</v>
      </c>
      <c r="M1367" s="1015"/>
      <c r="N1367" s="1016">
        <v>4000</v>
      </c>
      <c r="O1367" s="1015">
        <v>150</v>
      </c>
      <c r="P1367" s="1015">
        <v>-3400000</v>
      </c>
      <c r="Q1367" s="1015"/>
      <c r="R1367" s="1015"/>
      <c r="S1367" s="1016"/>
    </row>
    <row r="1368" spans="1:19">
      <c r="A1368" s="1012" t="s">
        <v>2214</v>
      </c>
      <c r="B1368" s="1012" t="s">
        <v>1224</v>
      </c>
      <c r="C1368" s="1012" t="s">
        <v>2215</v>
      </c>
      <c r="D1368" s="1012" t="s">
        <v>881</v>
      </c>
      <c r="E1368" s="1012" t="s">
        <v>6</v>
      </c>
      <c r="F1368" s="1013">
        <v>39773</v>
      </c>
      <c r="G1368" s="1012" t="s">
        <v>284</v>
      </c>
      <c r="H1368" s="1015">
        <v>67000000</v>
      </c>
      <c r="I1368" s="1015">
        <v>0</v>
      </c>
      <c r="J1368" s="1015">
        <v>81249317.200000003</v>
      </c>
      <c r="K1368" s="1012" t="s">
        <v>1194</v>
      </c>
      <c r="L1368" s="1015"/>
      <c r="M1368" s="1015"/>
      <c r="N1368" s="1016"/>
      <c r="O1368" s="1015"/>
      <c r="P1368" s="1015"/>
      <c r="Q1368" s="1015"/>
      <c r="R1368" s="1015"/>
      <c r="S1368" s="1016"/>
    </row>
    <row r="1369" spans="1:19">
      <c r="A1369" s="1012" t="s">
        <v>2214</v>
      </c>
      <c r="B1369" s="1012" t="s">
        <v>283</v>
      </c>
      <c r="C1369" s="1012" t="s">
        <v>2215</v>
      </c>
      <c r="D1369" s="1012" t="s">
        <v>881</v>
      </c>
      <c r="E1369" s="1012" t="s">
        <v>6</v>
      </c>
      <c r="F1369" s="1013">
        <v>41087</v>
      </c>
      <c r="G1369" s="1012" t="s">
        <v>283</v>
      </c>
      <c r="H1369" s="1015"/>
      <c r="I1369" s="1015"/>
      <c r="J1369" s="1015"/>
      <c r="K1369" s="1012" t="s">
        <v>283</v>
      </c>
      <c r="L1369" s="1015">
        <v>67000000</v>
      </c>
      <c r="M1369" s="1015"/>
      <c r="N1369" s="1016">
        <v>67000</v>
      </c>
      <c r="O1369" s="1015">
        <v>1000</v>
      </c>
      <c r="P1369" s="1015"/>
      <c r="Q1369" s="1015"/>
      <c r="R1369" s="1015"/>
      <c r="S1369" s="1016"/>
    </row>
    <row r="1370" spans="1:19">
      <c r="A1370" s="1012" t="s">
        <v>2214</v>
      </c>
      <c r="B1370" s="1012" t="s">
        <v>283</v>
      </c>
      <c r="C1370" s="1012" t="s">
        <v>2215</v>
      </c>
      <c r="D1370" s="1012" t="s">
        <v>881</v>
      </c>
      <c r="E1370" s="1012" t="s">
        <v>6</v>
      </c>
      <c r="F1370" s="1013">
        <v>41129</v>
      </c>
      <c r="G1370" s="1012" t="s">
        <v>283</v>
      </c>
      <c r="H1370" s="1015"/>
      <c r="I1370" s="1015"/>
      <c r="J1370" s="1015"/>
      <c r="K1370" s="1012" t="s">
        <v>283</v>
      </c>
      <c r="L1370" s="1015"/>
      <c r="M1370" s="1015"/>
      <c r="N1370" s="1016"/>
      <c r="O1370" s="1015"/>
      <c r="P1370" s="1015"/>
      <c r="Q1370" s="1015"/>
      <c r="R1370" s="1015">
        <v>2189317.2000000002</v>
      </c>
      <c r="S1370" s="1016">
        <v>521266</v>
      </c>
    </row>
    <row r="1371" spans="1:19">
      <c r="A1371" s="1012" t="s">
        <v>2216</v>
      </c>
      <c r="B1371" s="1012" t="s">
        <v>904</v>
      </c>
      <c r="C1371" s="1012" t="s">
        <v>2217</v>
      </c>
      <c r="D1371" s="1012" t="s">
        <v>2218</v>
      </c>
      <c r="E1371" s="1012" t="s">
        <v>1863</v>
      </c>
      <c r="F1371" s="1013">
        <v>39871</v>
      </c>
      <c r="G1371" s="1012" t="s">
        <v>285</v>
      </c>
      <c r="H1371" s="1015">
        <v>24664000</v>
      </c>
      <c r="I1371" s="1015">
        <v>0</v>
      </c>
      <c r="J1371" s="1015">
        <v>21471087.899999999</v>
      </c>
      <c r="K1371" s="1012" t="s">
        <v>897</v>
      </c>
      <c r="L1371" s="1015"/>
      <c r="M1371" s="1015"/>
      <c r="N1371" s="1016"/>
      <c r="O1371" s="1015"/>
      <c r="P1371" s="1015"/>
      <c r="Q1371" s="1015"/>
      <c r="R1371" s="1015"/>
      <c r="S1371" s="1016"/>
    </row>
    <row r="1372" spans="1:19">
      <c r="A1372" s="1012" t="s">
        <v>2216</v>
      </c>
      <c r="B1372" s="1012" t="s">
        <v>283</v>
      </c>
      <c r="C1372" s="1012" t="s">
        <v>2217</v>
      </c>
      <c r="D1372" s="1012" t="s">
        <v>2218</v>
      </c>
      <c r="E1372" s="1012" t="s">
        <v>1863</v>
      </c>
      <c r="F1372" s="1013">
        <v>41324</v>
      </c>
      <c r="G1372" s="1012" t="s">
        <v>283</v>
      </c>
      <c r="H1372" s="1015"/>
      <c r="I1372" s="1015"/>
      <c r="J1372" s="1015"/>
      <c r="K1372" s="1012" t="s">
        <v>283</v>
      </c>
      <c r="L1372" s="1015">
        <v>2438182.5</v>
      </c>
      <c r="M1372" s="1015"/>
      <c r="N1372" s="1016">
        <v>3250</v>
      </c>
      <c r="O1372" s="1015">
        <v>750.21</v>
      </c>
      <c r="P1372" s="1015">
        <v>-811817.5</v>
      </c>
      <c r="Q1372" s="1015"/>
      <c r="R1372" s="1015">
        <v>342841.95</v>
      </c>
      <c r="S1372" s="1016">
        <v>500</v>
      </c>
    </row>
    <row r="1373" spans="1:19">
      <c r="A1373" s="1012" t="s">
        <v>2216</v>
      </c>
      <c r="B1373" s="1012" t="s">
        <v>283</v>
      </c>
      <c r="C1373" s="1012" t="s">
        <v>2217</v>
      </c>
      <c r="D1373" s="1012" t="s">
        <v>2218</v>
      </c>
      <c r="E1373" s="1012" t="s">
        <v>1863</v>
      </c>
      <c r="F1373" s="1013">
        <v>41325</v>
      </c>
      <c r="G1373" s="1012" t="s">
        <v>283</v>
      </c>
      <c r="H1373" s="1015"/>
      <c r="I1373" s="1015"/>
      <c r="J1373" s="1015"/>
      <c r="K1373" s="1012" t="s">
        <v>283</v>
      </c>
      <c r="L1373" s="1015">
        <v>16064996.939999999</v>
      </c>
      <c r="M1373" s="1015"/>
      <c r="N1373" s="1016">
        <v>21414</v>
      </c>
      <c r="O1373" s="1015">
        <v>750.21</v>
      </c>
      <c r="P1373" s="1015">
        <v>-5349003.0599999996</v>
      </c>
      <c r="Q1373" s="1015"/>
      <c r="R1373" s="1015">
        <v>502606.3</v>
      </c>
      <c r="S1373" s="1016">
        <v>733</v>
      </c>
    </row>
    <row r="1374" spans="1:19">
      <c r="A1374" s="1012" t="s">
        <v>2216</v>
      </c>
      <c r="B1374" s="1012" t="s">
        <v>283</v>
      </c>
      <c r="C1374" s="1012" t="s">
        <v>2217</v>
      </c>
      <c r="D1374" s="1012" t="s">
        <v>2218</v>
      </c>
      <c r="E1374" s="1012" t="s">
        <v>1863</v>
      </c>
      <c r="F1374" s="1013">
        <v>41359</v>
      </c>
      <c r="G1374" s="1012" t="s">
        <v>283</v>
      </c>
      <c r="H1374" s="1015"/>
      <c r="I1374" s="1015"/>
      <c r="J1374" s="1015"/>
      <c r="K1374" s="1012" t="s">
        <v>283</v>
      </c>
      <c r="L1374" s="1015"/>
      <c r="M1374" s="1015">
        <v>-185031.79</v>
      </c>
      <c r="N1374" s="1016"/>
      <c r="O1374" s="1015"/>
      <c r="P1374" s="1015"/>
      <c r="Q1374" s="1015"/>
      <c r="R1374" s="1015"/>
      <c r="S1374" s="1016"/>
    </row>
    <row r="1375" spans="1:19">
      <c r="A1375" s="1012" t="s">
        <v>2219</v>
      </c>
      <c r="B1375" s="1012" t="s">
        <v>1352</v>
      </c>
      <c r="C1375" s="1012" t="s">
        <v>2220</v>
      </c>
      <c r="D1375" s="1012" t="s">
        <v>2221</v>
      </c>
      <c r="E1375" s="1012" t="s">
        <v>239</v>
      </c>
      <c r="F1375" s="1013">
        <v>39794</v>
      </c>
      <c r="G1375" s="1012" t="s">
        <v>284</v>
      </c>
      <c r="H1375" s="1015">
        <v>150000000</v>
      </c>
      <c r="I1375" s="1015">
        <v>0</v>
      </c>
      <c r="J1375" s="1015">
        <v>167958333.33000001</v>
      </c>
      <c r="K1375" s="1012" t="s">
        <v>1194</v>
      </c>
      <c r="L1375" s="1015"/>
      <c r="M1375" s="1015"/>
      <c r="N1375" s="1016"/>
      <c r="O1375" s="1015"/>
      <c r="P1375" s="1015"/>
      <c r="Q1375" s="1015"/>
      <c r="R1375" s="1015"/>
      <c r="S1375" s="1016"/>
    </row>
    <row r="1376" spans="1:19">
      <c r="A1376" s="1012" t="s">
        <v>2219</v>
      </c>
      <c r="B1376" s="1012" t="s">
        <v>283</v>
      </c>
      <c r="C1376" s="1012" t="s">
        <v>2220</v>
      </c>
      <c r="D1376" s="1012" t="s">
        <v>2221</v>
      </c>
      <c r="E1376" s="1012" t="s">
        <v>239</v>
      </c>
      <c r="F1376" s="1013">
        <v>40618</v>
      </c>
      <c r="G1376" s="1012" t="s">
        <v>283</v>
      </c>
      <c r="H1376" s="1015"/>
      <c r="I1376" s="1015"/>
      <c r="J1376" s="1015"/>
      <c r="K1376" s="1012" t="s">
        <v>283</v>
      </c>
      <c r="L1376" s="1015">
        <v>150000000</v>
      </c>
      <c r="M1376" s="1015"/>
      <c r="N1376" s="1016">
        <v>150000</v>
      </c>
      <c r="O1376" s="1015">
        <v>1000</v>
      </c>
      <c r="P1376" s="1015"/>
      <c r="Q1376" s="1015"/>
      <c r="R1376" s="1015"/>
      <c r="S1376" s="1016"/>
    </row>
    <row r="1377" spans="1:19">
      <c r="A1377" s="1012" t="s">
        <v>2219</v>
      </c>
      <c r="B1377" s="1012" t="s">
        <v>283</v>
      </c>
      <c r="C1377" s="1012" t="s">
        <v>2220</v>
      </c>
      <c r="D1377" s="1012" t="s">
        <v>2221</v>
      </c>
      <c r="E1377" s="1012" t="s">
        <v>239</v>
      </c>
      <c r="F1377" s="1013">
        <v>40646</v>
      </c>
      <c r="G1377" s="1012" t="s">
        <v>283</v>
      </c>
      <c r="H1377" s="1015"/>
      <c r="I1377" s="1015"/>
      <c r="J1377" s="1015"/>
      <c r="K1377" s="1012" t="s">
        <v>283</v>
      </c>
      <c r="L1377" s="1015"/>
      <c r="M1377" s="1015"/>
      <c r="N1377" s="1016"/>
      <c r="O1377" s="1015"/>
      <c r="P1377" s="1015"/>
      <c r="Q1377" s="1015"/>
      <c r="R1377" s="1015">
        <v>1000000</v>
      </c>
      <c r="S1377" s="1016">
        <v>735294</v>
      </c>
    </row>
    <row r="1378" spans="1:19">
      <c r="A1378" s="1012" t="s">
        <v>2222</v>
      </c>
      <c r="B1378" s="1012" t="s">
        <v>1591</v>
      </c>
      <c r="C1378" s="1012" t="s">
        <v>2223</v>
      </c>
      <c r="D1378" s="1012" t="s">
        <v>1143</v>
      </c>
      <c r="E1378" s="1012" t="s">
        <v>902</v>
      </c>
      <c r="F1378" s="1013">
        <v>40158</v>
      </c>
      <c r="G1378" s="1012" t="s">
        <v>921</v>
      </c>
      <c r="H1378" s="1015">
        <v>2000000</v>
      </c>
      <c r="I1378" s="1015">
        <v>0</v>
      </c>
      <c r="J1378" s="1015">
        <v>2276190</v>
      </c>
      <c r="K1378" s="1012" t="s">
        <v>1194</v>
      </c>
      <c r="L1378" s="1015"/>
      <c r="M1378" s="1015"/>
      <c r="N1378" s="1016"/>
      <c r="O1378" s="1015"/>
      <c r="P1378" s="1015"/>
      <c r="Q1378" s="1015"/>
      <c r="R1378" s="1015"/>
      <c r="S1378" s="1016"/>
    </row>
    <row r="1379" spans="1:19">
      <c r="A1379" s="1012" t="s">
        <v>2222</v>
      </c>
      <c r="B1379" s="1012" t="s">
        <v>283</v>
      </c>
      <c r="C1379" s="1012" t="s">
        <v>2223</v>
      </c>
      <c r="D1379" s="1012" t="s">
        <v>1143</v>
      </c>
      <c r="E1379" s="1012" t="s">
        <v>902</v>
      </c>
      <c r="F1379" s="1013">
        <v>40541</v>
      </c>
      <c r="G1379" s="1012" t="s">
        <v>283</v>
      </c>
      <c r="H1379" s="1015"/>
      <c r="I1379" s="1015"/>
      <c r="J1379" s="1015"/>
      <c r="K1379" s="1012" t="s">
        <v>283</v>
      </c>
      <c r="L1379" s="1015">
        <v>2000000</v>
      </c>
      <c r="M1379" s="1015"/>
      <c r="N1379" s="1016">
        <v>2000000</v>
      </c>
      <c r="O1379" s="1015">
        <v>1</v>
      </c>
      <c r="P1379" s="1015"/>
      <c r="Q1379" s="1015"/>
      <c r="R1379" s="1015">
        <v>100000</v>
      </c>
      <c r="S1379" s="1016">
        <v>100000</v>
      </c>
    </row>
    <row r="1380" spans="1:19">
      <c r="A1380" s="1012" t="s">
        <v>2224</v>
      </c>
      <c r="B1380" s="1012" t="s">
        <v>2144</v>
      </c>
      <c r="C1380" s="1012" t="s">
        <v>2225</v>
      </c>
      <c r="D1380" s="1012" t="s">
        <v>1285</v>
      </c>
      <c r="E1380" s="1012" t="s">
        <v>89</v>
      </c>
      <c r="F1380" s="1013">
        <v>39990</v>
      </c>
      <c r="G1380" s="1012" t="s">
        <v>284</v>
      </c>
      <c r="H1380" s="1015">
        <v>6880000</v>
      </c>
      <c r="I1380" s="1015">
        <v>0</v>
      </c>
      <c r="J1380" s="1015">
        <v>2613714.23</v>
      </c>
      <c r="K1380" s="1012" t="s">
        <v>897</v>
      </c>
      <c r="L1380" s="1015"/>
      <c r="M1380" s="1015"/>
      <c r="N1380" s="1016"/>
      <c r="O1380" s="1015"/>
      <c r="P1380" s="1015"/>
      <c r="Q1380" s="1015"/>
      <c r="R1380" s="1015"/>
      <c r="S1380" s="1016"/>
    </row>
    <row r="1381" spans="1:19">
      <c r="A1381" s="1012" t="s">
        <v>2224</v>
      </c>
      <c r="B1381" s="1012" t="s">
        <v>283</v>
      </c>
      <c r="C1381" s="1012" t="s">
        <v>2225</v>
      </c>
      <c r="D1381" s="1012" t="s">
        <v>1285</v>
      </c>
      <c r="E1381" s="1012" t="s">
        <v>89</v>
      </c>
      <c r="F1381" s="1013">
        <v>41453</v>
      </c>
      <c r="G1381" s="1012" t="s">
        <v>283</v>
      </c>
      <c r="H1381" s="1015"/>
      <c r="I1381" s="1015"/>
      <c r="J1381" s="1015"/>
      <c r="K1381" s="1012" t="s">
        <v>283</v>
      </c>
      <c r="L1381" s="1015">
        <v>2281458.0499999998</v>
      </c>
      <c r="M1381" s="1015"/>
      <c r="N1381" s="1016">
        <v>6880</v>
      </c>
      <c r="O1381" s="1015">
        <v>331.60727400000002</v>
      </c>
      <c r="P1381" s="1015">
        <v>-4598541.95</v>
      </c>
      <c r="Q1381" s="1015"/>
      <c r="R1381" s="1015"/>
      <c r="S1381" s="1016"/>
    </row>
    <row r="1382" spans="1:19">
      <c r="A1382" s="1012" t="s">
        <v>2226</v>
      </c>
      <c r="B1382" s="1012" t="s">
        <v>2227</v>
      </c>
      <c r="C1382" s="1012" t="s">
        <v>2228</v>
      </c>
      <c r="D1382" s="1012" t="s">
        <v>881</v>
      </c>
      <c r="E1382" s="1012" t="s">
        <v>6</v>
      </c>
      <c r="F1382" s="1013">
        <v>39801</v>
      </c>
      <c r="G1382" s="1012" t="s">
        <v>285</v>
      </c>
      <c r="H1382" s="1015">
        <v>10000000</v>
      </c>
      <c r="I1382" s="1015">
        <v>0</v>
      </c>
      <c r="J1382" s="1015">
        <v>5211027.78</v>
      </c>
      <c r="K1382" s="1012" t="s">
        <v>897</v>
      </c>
      <c r="L1382" s="1015"/>
      <c r="M1382" s="1015"/>
      <c r="N1382" s="1016"/>
      <c r="O1382" s="1015"/>
      <c r="P1382" s="1015"/>
      <c r="Q1382" s="1015"/>
      <c r="R1382" s="1015"/>
      <c r="S1382" s="1016"/>
    </row>
    <row r="1383" spans="1:19">
      <c r="A1383" s="1012" t="s">
        <v>2226</v>
      </c>
      <c r="B1383" s="1012" t="s">
        <v>283</v>
      </c>
      <c r="C1383" s="1012" t="s">
        <v>2228</v>
      </c>
      <c r="D1383" s="1012" t="s">
        <v>881</v>
      </c>
      <c r="E1383" s="1012" t="s">
        <v>6</v>
      </c>
      <c r="F1383" s="1013">
        <v>41983</v>
      </c>
      <c r="G1383" s="1012" t="s">
        <v>283</v>
      </c>
      <c r="H1383" s="1015"/>
      <c r="I1383" s="1015"/>
      <c r="J1383" s="1015"/>
      <c r="K1383" s="1012" t="s">
        <v>283</v>
      </c>
      <c r="L1383" s="1015">
        <v>3900000</v>
      </c>
      <c r="M1383" s="1015"/>
      <c r="N1383" s="1016">
        <v>10000</v>
      </c>
      <c r="O1383" s="1015">
        <v>390</v>
      </c>
      <c r="P1383" s="1015">
        <v>-6100000</v>
      </c>
      <c r="Q1383" s="1015"/>
      <c r="R1383" s="1015"/>
      <c r="S1383" s="1016"/>
    </row>
    <row r="1384" spans="1:19">
      <c r="A1384" s="1012" t="s">
        <v>2229</v>
      </c>
      <c r="B1384" s="1012" t="s">
        <v>1591</v>
      </c>
      <c r="C1384" s="1012" t="s">
        <v>2230</v>
      </c>
      <c r="D1384" s="1012" t="s">
        <v>960</v>
      </c>
      <c r="E1384" s="1012" t="s">
        <v>996</v>
      </c>
      <c r="F1384" s="1013">
        <v>39983</v>
      </c>
      <c r="G1384" s="1012" t="s">
        <v>921</v>
      </c>
      <c r="H1384" s="1015">
        <v>2330000</v>
      </c>
      <c r="I1384" s="1015">
        <v>0</v>
      </c>
      <c r="J1384" s="1015">
        <v>3199347.39</v>
      </c>
      <c r="K1384" s="1012" t="s">
        <v>1194</v>
      </c>
      <c r="L1384" s="1015"/>
      <c r="M1384" s="1015"/>
      <c r="N1384" s="1016"/>
      <c r="O1384" s="1015"/>
      <c r="P1384" s="1015"/>
      <c r="Q1384" s="1015"/>
      <c r="R1384" s="1015"/>
      <c r="S1384" s="1016"/>
    </row>
    <row r="1385" spans="1:19">
      <c r="A1385" s="1012" t="s">
        <v>2229</v>
      </c>
      <c r="B1385" s="1012" t="s">
        <v>283</v>
      </c>
      <c r="C1385" s="1012" t="s">
        <v>2230</v>
      </c>
      <c r="D1385" s="1012" t="s">
        <v>960</v>
      </c>
      <c r="E1385" s="1012" t="s">
        <v>996</v>
      </c>
      <c r="F1385" s="1013">
        <v>41388</v>
      </c>
      <c r="G1385" s="1012" t="s">
        <v>283</v>
      </c>
      <c r="H1385" s="1015"/>
      <c r="I1385" s="1015"/>
      <c r="J1385" s="1015"/>
      <c r="K1385" s="1012" t="s">
        <v>283</v>
      </c>
      <c r="L1385" s="1015">
        <v>2330000</v>
      </c>
      <c r="M1385" s="1015"/>
      <c r="N1385" s="1016">
        <v>2330000</v>
      </c>
      <c r="O1385" s="1015">
        <v>1</v>
      </c>
      <c r="P1385" s="1015"/>
      <c r="Q1385" s="1015"/>
      <c r="R1385" s="1015">
        <v>117000</v>
      </c>
      <c r="S1385" s="1016">
        <v>117000</v>
      </c>
    </row>
    <row r="1386" spans="1:19">
      <c r="A1386" s="1012" t="s">
        <v>2231</v>
      </c>
      <c r="B1386" s="1012" t="s">
        <v>1011</v>
      </c>
      <c r="C1386" s="1012" t="s">
        <v>2232</v>
      </c>
      <c r="D1386" s="1012" t="s">
        <v>2233</v>
      </c>
      <c r="E1386" s="1012" t="s">
        <v>1271</v>
      </c>
      <c r="F1386" s="1013">
        <v>39829</v>
      </c>
      <c r="G1386" s="1012" t="s">
        <v>284</v>
      </c>
      <c r="H1386" s="1015">
        <v>10000000</v>
      </c>
      <c r="I1386" s="1015">
        <v>0</v>
      </c>
      <c r="J1386" s="1015">
        <v>12041266.67</v>
      </c>
      <c r="K1386" s="1012" t="s">
        <v>1194</v>
      </c>
      <c r="L1386" s="1015"/>
      <c r="M1386" s="1015"/>
      <c r="N1386" s="1016"/>
      <c r="O1386" s="1015"/>
      <c r="P1386" s="1015"/>
      <c r="Q1386" s="1015"/>
      <c r="R1386" s="1015"/>
      <c r="S1386" s="1016"/>
    </row>
    <row r="1387" spans="1:19">
      <c r="A1387" s="1012" t="s">
        <v>2231</v>
      </c>
      <c r="B1387" s="1012" t="s">
        <v>283</v>
      </c>
      <c r="C1387" s="1012" t="s">
        <v>2232</v>
      </c>
      <c r="D1387" s="1012" t="s">
        <v>2233</v>
      </c>
      <c r="E1387" s="1012" t="s">
        <v>1271</v>
      </c>
      <c r="F1387" s="1013">
        <v>40780</v>
      </c>
      <c r="G1387" s="1012" t="s">
        <v>283</v>
      </c>
      <c r="H1387" s="1015"/>
      <c r="I1387" s="1015"/>
      <c r="J1387" s="1015"/>
      <c r="K1387" s="1012" t="s">
        <v>283</v>
      </c>
      <c r="L1387" s="1015">
        <v>10000000</v>
      </c>
      <c r="M1387" s="1015"/>
      <c r="N1387" s="1016">
        <v>10000</v>
      </c>
      <c r="O1387" s="1015">
        <v>1000</v>
      </c>
      <c r="P1387" s="1015"/>
      <c r="Q1387" s="1015"/>
      <c r="R1387" s="1015"/>
      <c r="S1387" s="1016"/>
    </row>
    <row r="1388" spans="1:19">
      <c r="A1388" s="1012" t="s">
        <v>2231</v>
      </c>
      <c r="B1388" s="1012" t="s">
        <v>283</v>
      </c>
      <c r="C1388" s="1012" t="s">
        <v>2232</v>
      </c>
      <c r="D1388" s="1012" t="s">
        <v>2233</v>
      </c>
      <c r="E1388" s="1012" t="s">
        <v>1271</v>
      </c>
      <c r="F1388" s="1013">
        <v>40954</v>
      </c>
      <c r="G1388" s="1012" t="s">
        <v>283</v>
      </c>
      <c r="H1388" s="1015"/>
      <c r="I1388" s="1015"/>
      <c r="J1388" s="1015"/>
      <c r="K1388" s="1012" t="s">
        <v>283</v>
      </c>
      <c r="L1388" s="1015"/>
      <c r="M1388" s="1015"/>
      <c r="N1388" s="1016"/>
      <c r="O1388" s="1015"/>
      <c r="P1388" s="1015"/>
      <c r="Q1388" s="1015"/>
      <c r="R1388" s="1015">
        <v>737100</v>
      </c>
      <c r="S1388" s="1016">
        <v>184275</v>
      </c>
    </row>
    <row r="1389" spans="1:19">
      <c r="A1389" s="1012" t="s">
        <v>2234</v>
      </c>
      <c r="B1389" s="1012" t="s">
        <v>890</v>
      </c>
      <c r="C1389" s="1012" t="s">
        <v>2235</v>
      </c>
      <c r="D1389" s="1012" t="s">
        <v>286</v>
      </c>
      <c r="E1389" s="1012" t="s">
        <v>56</v>
      </c>
      <c r="F1389" s="1013">
        <v>39822</v>
      </c>
      <c r="G1389" s="1012" t="s">
        <v>285</v>
      </c>
      <c r="H1389" s="1015">
        <v>267274000</v>
      </c>
      <c r="I1389" s="1015">
        <v>0</v>
      </c>
      <c r="J1389" s="1015">
        <v>346794005.82999998</v>
      </c>
      <c r="K1389" s="1012" t="s">
        <v>1194</v>
      </c>
      <c r="L1389" s="1015"/>
      <c r="M1389" s="1015"/>
      <c r="N1389" s="1016"/>
      <c r="O1389" s="1015"/>
      <c r="P1389" s="1015"/>
      <c r="Q1389" s="1015"/>
      <c r="R1389" s="1015"/>
      <c r="S1389" s="1016"/>
    </row>
    <row r="1390" spans="1:19">
      <c r="A1390" s="1012" t="s">
        <v>2234</v>
      </c>
      <c r="B1390" s="1012" t="s">
        <v>283</v>
      </c>
      <c r="C1390" s="1012" t="s">
        <v>2235</v>
      </c>
      <c r="D1390" s="1012" t="s">
        <v>286</v>
      </c>
      <c r="E1390" s="1012" t="s">
        <v>56</v>
      </c>
      <c r="F1390" s="1013">
        <v>41479</v>
      </c>
      <c r="G1390" s="1012" t="s">
        <v>283</v>
      </c>
      <c r="H1390" s="1015"/>
      <c r="I1390" s="1015"/>
      <c r="J1390" s="1015"/>
      <c r="K1390" s="1012" t="s">
        <v>283</v>
      </c>
      <c r="L1390" s="1015">
        <v>267274000</v>
      </c>
      <c r="M1390" s="1015"/>
      <c r="N1390" s="1016">
        <v>267274</v>
      </c>
      <c r="O1390" s="1015">
        <v>1000</v>
      </c>
      <c r="P1390" s="1015"/>
      <c r="Q1390" s="1015"/>
      <c r="R1390" s="1015">
        <v>13364000</v>
      </c>
      <c r="S1390" s="1016">
        <v>13364</v>
      </c>
    </row>
    <row r="1391" spans="1:19">
      <c r="A1391" s="1012" t="s">
        <v>2236</v>
      </c>
      <c r="B1391" s="1012"/>
      <c r="C1391" s="1012" t="s">
        <v>2237</v>
      </c>
      <c r="D1391" s="1012" t="s">
        <v>1186</v>
      </c>
      <c r="E1391" s="1012" t="s">
        <v>105</v>
      </c>
      <c r="F1391" s="1013">
        <v>39794</v>
      </c>
      <c r="G1391" s="1012" t="s">
        <v>284</v>
      </c>
      <c r="H1391" s="1015">
        <v>52372000</v>
      </c>
      <c r="I1391" s="1015">
        <v>0</v>
      </c>
      <c r="J1391" s="1015">
        <v>70087060.349999994</v>
      </c>
      <c r="K1391" s="1012" t="s">
        <v>897</v>
      </c>
      <c r="L1391" s="1015"/>
      <c r="M1391" s="1015"/>
      <c r="N1391" s="1016"/>
      <c r="O1391" s="1015"/>
      <c r="P1391" s="1015"/>
      <c r="Q1391" s="1015"/>
      <c r="R1391" s="1015"/>
      <c r="S1391" s="1016"/>
    </row>
    <row r="1392" spans="1:19">
      <c r="A1392" s="1012" t="s">
        <v>2236</v>
      </c>
      <c r="B1392" s="1012" t="s">
        <v>283</v>
      </c>
      <c r="C1392" s="1012" t="s">
        <v>2237</v>
      </c>
      <c r="D1392" s="1012" t="s">
        <v>1186</v>
      </c>
      <c r="E1392" s="1012" t="s">
        <v>105</v>
      </c>
      <c r="F1392" s="1013">
        <v>41390</v>
      </c>
      <c r="G1392" s="1012" t="s">
        <v>283</v>
      </c>
      <c r="H1392" s="1015"/>
      <c r="I1392" s="1015"/>
      <c r="J1392" s="1015"/>
      <c r="K1392" s="1012" t="s">
        <v>283</v>
      </c>
      <c r="L1392" s="1015">
        <v>2709121.5</v>
      </c>
      <c r="M1392" s="1015"/>
      <c r="N1392" s="1016">
        <v>2763</v>
      </c>
      <c r="O1392" s="1015">
        <v>980.5</v>
      </c>
      <c r="P1392" s="1015">
        <v>-53878.5</v>
      </c>
      <c r="Q1392" s="1015"/>
      <c r="R1392" s="1015"/>
      <c r="S1392" s="1016"/>
    </row>
    <row r="1393" spans="1:19">
      <c r="A1393" s="1012" t="s">
        <v>2236</v>
      </c>
      <c r="B1393" s="1012" t="s">
        <v>283</v>
      </c>
      <c r="C1393" s="1012" t="s">
        <v>2237</v>
      </c>
      <c r="D1393" s="1012" t="s">
        <v>1186</v>
      </c>
      <c r="E1393" s="1012" t="s">
        <v>105</v>
      </c>
      <c r="F1393" s="1013">
        <v>41393</v>
      </c>
      <c r="G1393" s="1012" t="s">
        <v>283</v>
      </c>
      <c r="H1393" s="1015"/>
      <c r="I1393" s="1015"/>
      <c r="J1393" s="1015"/>
      <c r="K1393" s="1012" t="s">
        <v>283</v>
      </c>
      <c r="L1393" s="1015">
        <v>48641624.5</v>
      </c>
      <c r="M1393" s="1015"/>
      <c r="N1393" s="1016">
        <v>49609</v>
      </c>
      <c r="O1393" s="1015">
        <v>980.5</v>
      </c>
      <c r="P1393" s="1015">
        <v>-967375.5</v>
      </c>
      <c r="Q1393" s="1015"/>
      <c r="R1393" s="1015"/>
      <c r="S1393" s="1016"/>
    </row>
    <row r="1394" spans="1:19">
      <c r="A1394" s="1012" t="s">
        <v>2236</v>
      </c>
      <c r="B1394" s="1012" t="s">
        <v>283</v>
      </c>
      <c r="C1394" s="1012" t="s">
        <v>2237</v>
      </c>
      <c r="D1394" s="1012" t="s">
        <v>1186</v>
      </c>
      <c r="E1394" s="1012" t="s">
        <v>105</v>
      </c>
      <c r="F1394" s="1013">
        <v>41409</v>
      </c>
      <c r="G1394" s="1012" t="s">
        <v>283</v>
      </c>
      <c r="H1394" s="1015"/>
      <c r="I1394" s="1015"/>
      <c r="J1394" s="1015"/>
      <c r="K1394" s="1012" t="s">
        <v>283</v>
      </c>
      <c r="L1394" s="1015"/>
      <c r="M1394" s="1015"/>
      <c r="N1394" s="1016"/>
      <c r="O1394" s="1015"/>
      <c r="P1394" s="1015"/>
      <c r="Q1394" s="1015"/>
      <c r="R1394" s="1015">
        <v>7778782.6500000004</v>
      </c>
      <c r="S1394" s="1016">
        <v>2567255</v>
      </c>
    </row>
    <row r="1395" spans="1:19">
      <c r="A1395" s="1012" t="s">
        <v>2236</v>
      </c>
      <c r="B1395" s="1012" t="s">
        <v>283</v>
      </c>
      <c r="C1395" s="1012" t="s">
        <v>2237</v>
      </c>
      <c r="D1395" s="1012" t="s">
        <v>1186</v>
      </c>
      <c r="E1395" s="1012" t="s">
        <v>105</v>
      </c>
      <c r="F1395" s="1013">
        <v>41425</v>
      </c>
      <c r="G1395" s="1012" t="s">
        <v>283</v>
      </c>
      <c r="H1395" s="1015"/>
      <c r="I1395" s="1015"/>
      <c r="J1395" s="1015"/>
      <c r="K1395" s="1012" t="s">
        <v>283</v>
      </c>
      <c r="L1395" s="1015"/>
      <c r="M1395" s="1015">
        <v>-513507.46</v>
      </c>
      <c r="N1395" s="1016"/>
      <c r="O1395" s="1015"/>
      <c r="P1395" s="1015"/>
      <c r="Q1395" s="1015"/>
      <c r="R1395" s="1015"/>
      <c r="S1395" s="1016"/>
    </row>
    <row r="1396" spans="1:19">
      <c r="A1396" s="1012" t="s">
        <v>2238</v>
      </c>
      <c r="B1396" s="1012" t="s">
        <v>899</v>
      </c>
      <c r="C1396" s="1012" t="s">
        <v>2239</v>
      </c>
      <c r="D1396" s="1012" t="s">
        <v>968</v>
      </c>
      <c r="E1396" s="1012" t="s">
        <v>217</v>
      </c>
      <c r="F1396" s="1013">
        <v>39805</v>
      </c>
      <c r="G1396" s="1012" t="s">
        <v>285</v>
      </c>
      <c r="H1396" s="1015">
        <v>14964000</v>
      </c>
      <c r="I1396" s="1015">
        <v>0</v>
      </c>
      <c r="J1396" s="1015">
        <v>17904842.66</v>
      </c>
      <c r="K1396" s="1012" t="s">
        <v>1194</v>
      </c>
      <c r="L1396" s="1015"/>
      <c r="M1396" s="1015"/>
      <c r="N1396" s="1016"/>
      <c r="O1396" s="1015"/>
      <c r="P1396" s="1015"/>
      <c r="Q1396" s="1015"/>
      <c r="R1396" s="1015"/>
      <c r="S1396" s="1016"/>
    </row>
    <row r="1397" spans="1:19">
      <c r="A1397" s="1012" t="s">
        <v>2238</v>
      </c>
      <c r="B1397" s="1012" t="s">
        <v>283</v>
      </c>
      <c r="C1397" s="1012" t="s">
        <v>2239</v>
      </c>
      <c r="D1397" s="1012" t="s">
        <v>968</v>
      </c>
      <c r="E1397" s="1012" t="s">
        <v>217</v>
      </c>
      <c r="F1397" s="1013">
        <v>40787</v>
      </c>
      <c r="G1397" s="1012" t="s">
        <v>283</v>
      </c>
      <c r="H1397" s="1015"/>
      <c r="I1397" s="1015"/>
      <c r="J1397" s="1015"/>
      <c r="K1397" s="1012" t="s">
        <v>283</v>
      </c>
      <c r="L1397" s="1015">
        <v>14964000</v>
      </c>
      <c r="M1397" s="1015"/>
      <c r="N1397" s="1016">
        <v>14964</v>
      </c>
      <c r="O1397" s="1015">
        <v>1000</v>
      </c>
      <c r="P1397" s="1015"/>
      <c r="Q1397" s="1015"/>
      <c r="R1397" s="1015">
        <v>748000</v>
      </c>
      <c r="S1397" s="1016">
        <v>748</v>
      </c>
    </row>
    <row r="1398" spans="1:19">
      <c r="A1398" s="1012" t="s">
        <v>2240</v>
      </c>
      <c r="B1398" s="1012" t="s">
        <v>858</v>
      </c>
      <c r="C1398" s="1012" t="s">
        <v>2241</v>
      </c>
      <c r="D1398" s="1012" t="s">
        <v>2242</v>
      </c>
      <c r="E1398" s="1012" t="s">
        <v>1863</v>
      </c>
      <c r="F1398" s="1013">
        <v>39822</v>
      </c>
      <c r="G1398" s="1012" t="s">
        <v>284</v>
      </c>
      <c r="H1398" s="1015">
        <v>10200000</v>
      </c>
      <c r="I1398" s="1015">
        <v>0</v>
      </c>
      <c r="J1398" s="1015">
        <v>12294583.33</v>
      </c>
      <c r="K1398" s="1012" t="s">
        <v>1194</v>
      </c>
      <c r="L1398" s="1015"/>
      <c r="M1398" s="1015"/>
      <c r="N1398" s="1016"/>
      <c r="O1398" s="1015"/>
      <c r="P1398" s="1015"/>
      <c r="Q1398" s="1015"/>
      <c r="R1398" s="1015"/>
      <c r="S1398" s="1016"/>
    </row>
    <row r="1399" spans="1:19">
      <c r="A1399" s="1012" t="s">
        <v>2240</v>
      </c>
      <c r="B1399" s="1012" t="s">
        <v>283</v>
      </c>
      <c r="C1399" s="1012" t="s">
        <v>2241</v>
      </c>
      <c r="D1399" s="1012" t="s">
        <v>2242</v>
      </c>
      <c r="E1399" s="1012" t="s">
        <v>1863</v>
      </c>
      <c r="F1399" s="1013">
        <v>40891</v>
      </c>
      <c r="G1399" s="1012" t="s">
        <v>283</v>
      </c>
      <c r="H1399" s="1015"/>
      <c r="I1399" s="1015"/>
      <c r="J1399" s="1015"/>
      <c r="K1399" s="1012" t="s">
        <v>283</v>
      </c>
      <c r="L1399" s="1015">
        <v>10200000</v>
      </c>
      <c r="M1399" s="1015"/>
      <c r="N1399" s="1016">
        <v>10200</v>
      </c>
      <c r="O1399" s="1015">
        <v>1000</v>
      </c>
      <c r="P1399" s="1015"/>
      <c r="Q1399" s="1015"/>
      <c r="R1399" s="1015"/>
      <c r="S1399" s="1016"/>
    </row>
    <row r="1400" spans="1:19">
      <c r="A1400" s="1012" t="s">
        <v>2240</v>
      </c>
      <c r="B1400" s="1012" t="s">
        <v>283</v>
      </c>
      <c r="C1400" s="1012" t="s">
        <v>2241</v>
      </c>
      <c r="D1400" s="1012" t="s">
        <v>2242</v>
      </c>
      <c r="E1400" s="1012" t="s">
        <v>1863</v>
      </c>
      <c r="F1400" s="1013">
        <v>40919</v>
      </c>
      <c r="G1400" s="1012" t="s">
        <v>283</v>
      </c>
      <c r="H1400" s="1015"/>
      <c r="I1400" s="1015"/>
      <c r="J1400" s="1015"/>
      <c r="K1400" s="1012" t="s">
        <v>283</v>
      </c>
      <c r="L1400" s="1015"/>
      <c r="M1400" s="1015"/>
      <c r="N1400" s="1016"/>
      <c r="O1400" s="1015"/>
      <c r="P1400" s="1015"/>
      <c r="Q1400" s="1015"/>
      <c r="R1400" s="1015">
        <v>600000</v>
      </c>
      <c r="S1400" s="1016">
        <v>99157</v>
      </c>
    </row>
    <row r="1401" spans="1:19">
      <c r="A1401" s="1012" t="s">
        <v>2243</v>
      </c>
      <c r="B1401" s="1012" t="s">
        <v>858</v>
      </c>
      <c r="C1401" s="1012" t="s">
        <v>2244</v>
      </c>
      <c r="D1401" s="1012" t="s">
        <v>2245</v>
      </c>
      <c r="E1401" s="1012" t="s">
        <v>1050</v>
      </c>
      <c r="F1401" s="1013">
        <v>39794</v>
      </c>
      <c r="G1401" s="1012" t="s">
        <v>284</v>
      </c>
      <c r="H1401" s="1015">
        <v>4227000</v>
      </c>
      <c r="I1401" s="1015">
        <v>0</v>
      </c>
      <c r="J1401" s="1015">
        <v>5159181.33</v>
      </c>
      <c r="K1401" s="1012" t="s">
        <v>1194</v>
      </c>
      <c r="L1401" s="1015"/>
      <c r="M1401" s="1015"/>
      <c r="N1401" s="1016"/>
      <c r="O1401" s="1015"/>
      <c r="P1401" s="1015"/>
      <c r="Q1401" s="1015"/>
      <c r="R1401" s="1015"/>
      <c r="S1401" s="1016"/>
    </row>
    <row r="1402" spans="1:19">
      <c r="A1402" s="1012" t="s">
        <v>2243</v>
      </c>
      <c r="B1402" s="1012" t="s">
        <v>283</v>
      </c>
      <c r="C1402" s="1012" t="s">
        <v>2244</v>
      </c>
      <c r="D1402" s="1012" t="s">
        <v>2245</v>
      </c>
      <c r="E1402" s="1012" t="s">
        <v>1050</v>
      </c>
      <c r="F1402" s="1013">
        <v>41241</v>
      </c>
      <c r="G1402" s="1012" t="s">
        <v>283</v>
      </c>
      <c r="H1402" s="1015"/>
      <c r="I1402" s="1015"/>
      <c r="J1402" s="1015"/>
      <c r="K1402" s="1012" t="s">
        <v>283</v>
      </c>
      <c r="L1402" s="1015">
        <v>4227000</v>
      </c>
      <c r="M1402" s="1015"/>
      <c r="N1402" s="1016">
        <v>4227</v>
      </c>
      <c r="O1402" s="1015">
        <v>1000</v>
      </c>
      <c r="P1402" s="1015"/>
      <c r="Q1402" s="1015"/>
      <c r="R1402" s="1015"/>
      <c r="S1402" s="1016"/>
    </row>
    <row r="1403" spans="1:19">
      <c r="A1403" s="1012" t="s">
        <v>2243</v>
      </c>
      <c r="B1403" s="1012" t="s">
        <v>283</v>
      </c>
      <c r="C1403" s="1012" t="s">
        <v>2244</v>
      </c>
      <c r="D1403" s="1012" t="s">
        <v>2245</v>
      </c>
      <c r="E1403" s="1012" t="s">
        <v>1050</v>
      </c>
      <c r="F1403" s="1013">
        <v>41271</v>
      </c>
      <c r="G1403" s="1012" t="s">
        <v>283</v>
      </c>
      <c r="H1403" s="1015"/>
      <c r="I1403" s="1015"/>
      <c r="J1403" s="1015"/>
      <c r="K1403" s="1012" t="s">
        <v>283</v>
      </c>
      <c r="L1403" s="1015"/>
      <c r="M1403" s="1015"/>
      <c r="N1403" s="1016"/>
      <c r="O1403" s="1015"/>
      <c r="P1403" s="1015"/>
      <c r="Q1403" s="1015"/>
      <c r="R1403" s="1015">
        <v>95000</v>
      </c>
      <c r="S1403" s="1016">
        <v>67958</v>
      </c>
    </row>
    <row r="1404" spans="1:19">
      <c r="A1404" s="1012" t="s">
        <v>2246</v>
      </c>
      <c r="B1404" s="1012" t="s">
        <v>1963</v>
      </c>
      <c r="C1404" s="1012" t="s">
        <v>2247</v>
      </c>
      <c r="D1404" s="1012" t="s">
        <v>2248</v>
      </c>
      <c r="E1404" s="1012" t="s">
        <v>83</v>
      </c>
      <c r="F1404" s="1013">
        <v>39948</v>
      </c>
      <c r="G1404" s="1012" t="s">
        <v>284</v>
      </c>
      <c r="H1404" s="1015">
        <v>1341000</v>
      </c>
      <c r="I1404" s="1015">
        <v>0</v>
      </c>
      <c r="J1404" s="1015">
        <v>2987782.33</v>
      </c>
      <c r="K1404" s="1012" t="s">
        <v>1194</v>
      </c>
      <c r="L1404" s="1015"/>
      <c r="M1404" s="1015"/>
      <c r="N1404" s="1016"/>
      <c r="O1404" s="1015"/>
      <c r="P1404" s="1015"/>
      <c r="Q1404" s="1015"/>
      <c r="R1404" s="1015"/>
      <c r="S1404" s="1016"/>
    </row>
    <row r="1405" spans="1:19">
      <c r="A1405" s="1012" t="s">
        <v>2246</v>
      </c>
      <c r="B1405" s="1012" t="s">
        <v>283</v>
      </c>
      <c r="C1405" s="1012" t="s">
        <v>2247</v>
      </c>
      <c r="D1405" s="1012" t="s">
        <v>2248</v>
      </c>
      <c r="E1405" s="1012" t="s">
        <v>83</v>
      </c>
      <c r="F1405" s="1013">
        <v>40165</v>
      </c>
      <c r="G1405" s="1012" t="s">
        <v>283</v>
      </c>
      <c r="H1405" s="1015">
        <v>1230000</v>
      </c>
      <c r="I1405" s="1015"/>
      <c r="J1405" s="1015"/>
      <c r="K1405" s="1012" t="s">
        <v>283</v>
      </c>
      <c r="L1405" s="1015"/>
      <c r="M1405" s="1015"/>
      <c r="N1405" s="1016"/>
      <c r="O1405" s="1015"/>
      <c r="P1405" s="1015"/>
      <c r="Q1405" s="1015"/>
      <c r="R1405" s="1015"/>
      <c r="S1405" s="1016"/>
    </row>
    <row r="1406" spans="1:19">
      <c r="A1406" s="1012" t="s">
        <v>2246</v>
      </c>
      <c r="B1406" s="1012" t="s">
        <v>283</v>
      </c>
      <c r="C1406" s="1012" t="s">
        <v>2247</v>
      </c>
      <c r="D1406" s="1012" t="s">
        <v>2248</v>
      </c>
      <c r="E1406" s="1012" t="s">
        <v>83</v>
      </c>
      <c r="F1406" s="1013">
        <v>40996</v>
      </c>
      <c r="G1406" s="1012" t="s">
        <v>283</v>
      </c>
      <c r="H1406" s="1015"/>
      <c r="I1406" s="1015"/>
      <c r="J1406" s="1015"/>
      <c r="K1406" s="1012" t="s">
        <v>283</v>
      </c>
      <c r="L1406" s="1015">
        <v>2571000</v>
      </c>
      <c r="M1406" s="1015"/>
      <c r="N1406" s="1016">
        <v>2571</v>
      </c>
      <c r="O1406" s="1015">
        <v>1000</v>
      </c>
      <c r="P1406" s="1015"/>
      <c r="Q1406" s="1015"/>
      <c r="R1406" s="1015">
        <v>67000</v>
      </c>
      <c r="S1406" s="1016">
        <v>67</v>
      </c>
    </row>
    <row r="1407" spans="1:19">
      <c r="A1407" s="1012" t="s">
        <v>2249</v>
      </c>
      <c r="B1407" s="1012" t="s">
        <v>2250</v>
      </c>
      <c r="C1407" s="1012" t="s">
        <v>2251</v>
      </c>
      <c r="D1407" s="1012" t="s">
        <v>2252</v>
      </c>
      <c r="E1407" s="1012" t="s">
        <v>89</v>
      </c>
      <c r="F1407" s="1013">
        <v>39864</v>
      </c>
      <c r="G1407" s="1012" t="s">
        <v>284</v>
      </c>
      <c r="H1407" s="1015">
        <v>17211000</v>
      </c>
      <c r="I1407" s="1015">
        <v>0</v>
      </c>
      <c r="J1407" s="1015">
        <v>6442172.5</v>
      </c>
      <c r="K1407" s="1012" t="s">
        <v>897</v>
      </c>
      <c r="L1407" s="1015"/>
      <c r="M1407" s="1015"/>
      <c r="N1407" s="1016"/>
      <c r="O1407" s="1015"/>
      <c r="P1407" s="1015"/>
      <c r="Q1407" s="1015"/>
      <c r="R1407" s="1015"/>
      <c r="S1407" s="1016"/>
    </row>
    <row r="1408" spans="1:19">
      <c r="A1408" s="1012" t="s">
        <v>2249</v>
      </c>
      <c r="B1408" s="1012" t="s">
        <v>283</v>
      </c>
      <c r="C1408" s="1012" t="s">
        <v>2251</v>
      </c>
      <c r="D1408" s="1012" t="s">
        <v>2252</v>
      </c>
      <c r="E1408" s="1012" t="s">
        <v>89</v>
      </c>
      <c r="F1408" s="1013">
        <v>41759</v>
      </c>
      <c r="G1408" s="1012" t="s">
        <v>283</v>
      </c>
      <c r="H1408" s="1015"/>
      <c r="I1408" s="1015"/>
      <c r="J1408" s="1015"/>
      <c r="K1408" s="1012" t="s">
        <v>283</v>
      </c>
      <c r="L1408" s="1015">
        <v>6023850</v>
      </c>
      <c r="M1408" s="1015"/>
      <c r="N1408" s="1016">
        <v>20079500</v>
      </c>
      <c r="O1408" s="1015">
        <v>0.3</v>
      </c>
      <c r="P1408" s="1015">
        <v>-11187150</v>
      </c>
      <c r="Q1408" s="1015"/>
      <c r="R1408" s="1015"/>
      <c r="S1408" s="1016"/>
    </row>
    <row r="1409" spans="1:19">
      <c r="A1409" s="1012" t="s">
        <v>2253</v>
      </c>
      <c r="B1409" s="1012" t="s">
        <v>858</v>
      </c>
      <c r="C1409" s="1012" t="s">
        <v>2254</v>
      </c>
      <c r="D1409" s="1012" t="s">
        <v>1285</v>
      </c>
      <c r="E1409" s="1012" t="s">
        <v>89</v>
      </c>
      <c r="F1409" s="1013">
        <v>39766</v>
      </c>
      <c r="G1409" s="1012" t="s">
        <v>284</v>
      </c>
      <c r="H1409" s="1015">
        <v>1576000000</v>
      </c>
      <c r="I1409" s="1015">
        <v>0</v>
      </c>
      <c r="J1409" s="1015">
        <v>1709623333.3499999</v>
      </c>
      <c r="K1409" s="1012" t="s">
        <v>1194</v>
      </c>
      <c r="L1409" s="1015"/>
      <c r="M1409" s="1015"/>
      <c r="N1409" s="1016"/>
      <c r="O1409" s="1015"/>
      <c r="P1409" s="1015"/>
      <c r="Q1409" s="1015"/>
      <c r="R1409" s="1015"/>
      <c r="S1409" s="1016"/>
    </row>
    <row r="1410" spans="1:19">
      <c r="A1410" s="1012" t="s">
        <v>2253</v>
      </c>
      <c r="B1410" s="1012" t="s">
        <v>283</v>
      </c>
      <c r="C1410" s="1012" t="s">
        <v>2254</v>
      </c>
      <c r="D1410" s="1012" t="s">
        <v>1285</v>
      </c>
      <c r="E1410" s="1012" t="s">
        <v>89</v>
      </c>
      <c r="F1410" s="1013">
        <v>39981</v>
      </c>
      <c r="G1410" s="1012" t="s">
        <v>283</v>
      </c>
      <c r="H1410" s="1015"/>
      <c r="I1410" s="1015"/>
      <c r="J1410" s="1015"/>
      <c r="K1410" s="1012" t="s">
        <v>283</v>
      </c>
      <c r="L1410" s="1015">
        <v>1576000000</v>
      </c>
      <c r="M1410" s="1015"/>
      <c r="N1410" s="1016">
        <v>1576000</v>
      </c>
      <c r="O1410" s="1015">
        <v>1000</v>
      </c>
      <c r="P1410" s="1015"/>
      <c r="Q1410" s="1015"/>
      <c r="R1410" s="1015"/>
      <c r="S1410" s="1016"/>
    </row>
    <row r="1411" spans="1:19">
      <c r="A1411" s="1012" t="s">
        <v>2253</v>
      </c>
      <c r="B1411" s="1012" t="s">
        <v>283</v>
      </c>
      <c r="C1411" s="1012" t="s">
        <v>2254</v>
      </c>
      <c r="D1411" s="1012" t="s">
        <v>1285</v>
      </c>
      <c r="E1411" s="1012" t="s">
        <v>89</v>
      </c>
      <c r="F1411" s="1013">
        <v>40051</v>
      </c>
      <c r="G1411" s="1012" t="s">
        <v>283</v>
      </c>
      <c r="H1411" s="1015"/>
      <c r="I1411" s="1015"/>
      <c r="J1411" s="1015"/>
      <c r="K1411" s="1012" t="s">
        <v>283</v>
      </c>
      <c r="L1411" s="1015"/>
      <c r="M1411" s="1015"/>
      <c r="N1411" s="1016"/>
      <c r="O1411" s="1015"/>
      <c r="P1411" s="1015"/>
      <c r="Q1411" s="1015"/>
      <c r="R1411" s="1015">
        <v>87000000</v>
      </c>
      <c r="S1411" s="1016">
        <v>3824624</v>
      </c>
    </row>
    <row r="1412" spans="1:19">
      <c r="A1412" s="1012" t="s">
        <v>2255</v>
      </c>
      <c r="B1412" s="1012" t="s">
        <v>899</v>
      </c>
      <c r="C1412" s="1012" t="s">
        <v>2256</v>
      </c>
      <c r="D1412" s="1012" t="s">
        <v>2257</v>
      </c>
      <c r="E1412" s="1012" t="s">
        <v>1271</v>
      </c>
      <c r="F1412" s="1013">
        <v>39843</v>
      </c>
      <c r="G1412" s="1012" t="s">
        <v>285</v>
      </c>
      <c r="H1412" s="1015">
        <v>10000000</v>
      </c>
      <c r="I1412" s="1015">
        <v>0</v>
      </c>
      <c r="J1412" s="1015">
        <v>11930624.67</v>
      </c>
      <c r="K1412" s="1012" t="s">
        <v>1194</v>
      </c>
      <c r="L1412" s="1015"/>
      <c r="M1412" s="1015"/>
      <c r="N1412" s="1016"/>
      <c r="O1412" s="1015"/>
      <c r="P1412" s="1015"/>
      <c r="Q1412" s="1015"/>
      <c r="R1412" s="1015"/>
      <c r="S1412" s="1016"/>
    </row>
    <row r="1413" spans="1:19">
      <c r="A1413" s="1012" t="s">
        <v>2255</v>
      </c>
      <c r="B1413" s="1012" t="s">
        <v>283</v>
      </c>
      <c r="C1413" s="1012" t="s">
        <v>2256</v>
      </c>
      <c r="D1413" s="1012" t="s">
        <v>2257</v>
      </c>
      <c r="E1413" s="1012" t="s">
        <v>1271</v>
      </c>
      <c r="F1413" s="1013">
        <v>40801</v>
      </c>
      <c r="G1413" s="1012" t="s">
        <v>283</v>
      </c>
      <c r="H1413" s="1015"/>
      <c r="I1413" s="1015"/>
      <c r="J1413" s="1015"/>
      <c r="K1413" s="1012" t="s">
        <v>283</v>
      </c>
      <c r="L1413" s="1015">
        <v>10000000</v>
      </c>
      <c r="M1413" s="1015"/>
      <c r="N1413" s="1016">
        <v>10000</v>
      </c>
      <c r="O1413" s="1015">
        <v>1000</v>
      </c>
      <c r="P1413" s="1015"/>
      <c r="Q1413" s="1015"/>
      <c r="R1413" s="1015">
        <v>500000</v>
      </c>
      <c r="S1413" s="1016">
        <v>500</v>
      </c>
    </row>
    <row r="1414" spans="1:19">
      <c r="A1414" s="1012" t="s">
        <v>2258</v>
      </c>
      <c r="B1414" s="1012" t="s">
        <v>904</v>
      </c>
      <c r="C1414" s="1012" t="s">
        <v>2259</v>
      </c>
      <c r="D1414" s="1012" t="s">
        <v>2260</v>
      </c>
      <c r="E1414" s="1012" t="s">
        <v>188</v>
      </c>
      <c r="F1414" s="1013">
        <v>39857</v>
      </c>
      <c r="G1414" s="1012" t="s">
        <v>285</v>
      </c>
      <c r="H1414" s="1015">
        <v>10500000</v>
      </c>
      <c r="I1414" s="1015">
        <v>0</v>
      </c>
      <c r="J1414" s="1015">
        <v>11891847.5</v>
      </c>
      <c r="K1414" s="1012" t="s">
        <v>897</v>
      </c>
      <c r="L1414" s="1015"/>
      <c r="M1414" s="1015"/>
      <c r="N1414" s="1016"/>
      <c r="O1414" s="1015"/>
      <c r="P1414" s="1015"/>
      <c r="Q1414" s="1015"/>
      <c r="R1414" s="1015"/>
      <c r="S1414" s="1016"/>
    </row>
    <row r="1415" spans="1:19">
      <c r="A1415" s="1012" t="s">
        <v>2258</v>
      </c>
      <c r="B1415" s="1012" t="s">
        <v>283</v>
      </c>
      <c r="C1415" s="1012" t="s">
        <v>2259</v>
      </c>
      <c r="D1415" s="1012" t="s">
        <v>2260</v>
      </c>
      <c r="E1415" s="1012" t="s">
        <v>188</v>
      </c>
      <c r="F1415" s="1013">
        <v>41341</v>
      </c>
      <c r="G1415" s="1012" t="s">
        <v>283</v>
      </c>
      <c r="H1415" s="1015"/>
      <c r="I1415" s="1015"/>
      <c r="J1415" s="1015"/>
      <c r="K1415" s="1012" t="s">
        <v>283</v>
      </c>
      <c r="L1415" s="1015">
        <v>2000000</v>
      </c>
      <c r="M1415" s="1015"/>
      <c r="N1415" s="1016">
        <v>2000</v>
      </c>
      <c r="O1415" s="1015">
        <v>1032.1099999999999</v>
      </c>
      <c r="P1415" s="1015"/>
      <c r="Q1415" s="1015">
        <v>64220</v>
      </c>
      <c r="R1415" s="1015"/>
      <c r="S1415" s="1016"/>
    </row>
    <row r="1416" spans="1:19">
      <c r="A1416" s="1012" t="s">
        <v>2258</v>
      </c>
      <c r="B1416" s="1012" t="s">
        <v>283</v>
      </c>
      <c r="C1416" s="1012" t="s">
        <v>2259</v>
      </c>
      <c r="D1416" s="1012" t="s">
        <v>2260</v>
      </c>
      <c r="E1416" s="1012" t="s">
        <v>188</v>
      </c>
      <c r="F1416" s="1013">
        <v>41344</v>
      </c>
      <c r="G1416" s="1012" t="s">
        <v>283</v>
      </c>
      <c r="H1416" s="1015"/>
      <c r="I1416" s="1015"/>
      <c r="J1416" s="1015"/>
      <c r="K1416" s="1012" t="s">
        <v>283</v>
      </c>
      <c r="L1416" s="1015">
        <v>8500000</v>
      </c>
      <c r="M1416" s="1015"/>
      <c r="N1416" s="1016">
        <v>8500</v>
      </c>
      <c r="O1416" s="1015">
        <v>1032.1099999999999</v>
      </c>
      <c r="P1416" s="1015"/>
      <c r="Q1416" s="1015">
        <v>272935</v>
      </c>
      <c r="R1416" s="1015">
        <v>587634.55000000005</v>
      </c>
      <c r="S1416" s="1016">
        <v>525</v>
      </c>
    </row>
    <row r="1417" spans="1:19">
      <c r="A1417" s="1012" t="s">
        <v>2258</v>
      </c>
      <c r="B1417" s="1012" t="s">
        <v>283</v>
      </c>
      <c r="C1417" s="1012" t="s">
        <v>2259</v>
      </c>
      <c r="D1417" s="1012" t="s">
        <v>2260</v>
      </c>
      <c r="E1417" s="1012" t="s">
        <v>188</v>
      </c>
      <c r="F1417" s="1013">
        <v>41373</v>
      </c>
      <c r="G1417" s="1012" t="s">
        <v>283</v>
      </c>
      <c r="H1417" s="1015"/>
      <c r="I1417" s="1015"/>
      <c r="J1417" s="1015"/>
      <c r="K1417" s="1012" t="s">
        <v>283</v>
      </c>
      <c r="L1417" s="1015"/>
      <c r="M1417" s="1015">
        <v>-108371.55</v>
      </c>
      <c r="N1417" s="1016"/>
      <c r="O1417" s="1015"/>
      <c r="P1417" s="1015"/>
      <c r="Q1417" s="1015"/>
      <c r="R1417" s="1015"/>
      <c r="S1417" s="1016"/>
    </row>
    <row r="1418" spans="1:19">
      <c r="A1418" s="1012" t="s">
        <v>2261</v>
      </c>
      <c r="B1418" s="1012" t="s">
        <v>890</v>
      </c>
      <c r="C1418" s="1012" t="s">
        <v>2262</v>
      </c>
      <c r="D1418" s="1012" t="s">
        <v>2263</v>
      </c>
      <c r="E1418" s="1012" t="s">
        <v>188</v>
      </c>
      <c r="F1418" s="1013">
        <v>39857</v>
      </c>
      <c r="G1418" s="1012" t="s">
        <v>285</v>
      </c>
      <c r="H1418" s="1015">
        <v>1992000</v>
      </c>
      <c r="I1418" s="1015">
        <v>0</v>
      </c>
      <c r="J1418" s="1015">
        <v>2380393</v>
      </c>
      <c r="K1418" s="1012" t="s">
        <v>1194</v>
      </c>
      <c r="L1418" s="1015"/>
      <c r="M1418" s="1015"/>
      <c r="N1418" s="1016"/>
      <c r="O1418" s="1015"/>
      <c r="P1418" s="1015"/>
      <c r="Q1418" s="1015"/>
      <c r="R1418" s="1015"/>
      <c r="S1418" s="1016"/>
    </row>
    <row r="1419" spans="1:19">
      <c r="A1419" s="1012" t="s">
        <v>2261</v>
      </c>
      <c r="B1419" s="1012" t="s">
        <v>283</v>
      </c>
      <c r="C1419" s="1012" t="s">
        <v>2262</v>
      </c>
      <c r="D1419" s="1012" t="s">
        <v>2263</v>
      </c>
      <c r="E1419" s="1012" t="s">
        <v>188</v>
      </c>
      <c r="F1419" s="1013">
        <v>41283</v>
      </c>
      <c r="G1419" s="1012" t="s">
        <v>283</v>
      </c>
      <c r="H1419" s="1015"/>
      <c r="I1419" s="1015"/>
      <c r="J1419" s="1015"/>
      <c r="K1419" s="1012" t="s">
        <v>283</v>
      </c>
      <c r="L1419" s="1015">
        <v>1992000</v>
      </c>
      <c r="M1419" s="1015"/>
      <c r="N1419" s="1016">
        <v>1992</v>
      </c>
      <c r="O1419" s="1015">
        <v>1000</v>
      </c>
      <c r="P1419" s="1015"/>
      <c r="Q1419" s="1015"/>
      <c r="R1419" s="1015">
        <v>100000</v>
      </c>
      <c r="S1419" s="1016">
        <v>100</v>
      </c>
    </row>
    <row r="1420" spans="1:19">
      <c r="A1420" s="1012" t="s">
        <v>2264</v>
      </c>
      <c r="B1420" s="1012"/>
      <c r="C1420" s="1012" t="s">
        <v>2265</v>
      </c>
      <c r="D1420" s="1012" t="s">
        <v>2040</v>
      </c>
      <c r="E1420" s="1012" t="s">
        <v>105</v>
      </c>
      <c r="F1420" s="1013">
        <v>39843</v>
      </c>
      <c r="G1420" s="1012" t="s">
        <v>284</v>
      </c>
      <c r="H1420" s="1015">
        <v>7700000</v>
      </c>
      <c r="I1420" s="1015">
        <v>0</v>
      </c>
      <c r="J1420" s="1015">
        <v>8592336</v>
      </c>
      <c r="K1420" s="1012" t="s">
        <v>897</v>
      </c>
      <c r="L1420" s="1015"/>
      <c r="M1420" s="1015"/>
      <c r="N1420" s="1016"/>
      <c r="O1420" s="1015"/>
      <c r="P1420" s="1015"/>
      <c r="Q1420" s="1015"/>
      <c r="R1420" s="1015"/>
      <c r="S1420" s="1016"/>
    </row>
    <row r="1421" spans="1:19">
      <c r="A1421" s="1012" t="s">
        <v>2264</v>
      </c>
      <c r="B1421" s="1012" t="s">
        <v>283</v>
      </c>
      <c r="C1421" s="1012" t="s">
        <v>2265</v>
      </c>
      <c r="D1421" s="1012" t="s">
        <v>2040</v>
      </c>
      <c r="E1421" s="1012" t="s">
        <v>105</v>
      </c>
      <c r="F1421" s="1013">
        <v>41213</v>
      </c>
      <c r="G1421" s="1012" t="s">
        <v>283</v>
      </c>
      <c r="H1421" s="1015"/>
      <c r="I1421" s="1015"/>
      <c r="J1421" s="1015"/>
      <c r="K1421" s="1012" t="s">
        <v>283</v>
      </c>
      <c r="L1421" s="1015">
        <v>7095550</v>
      </c>
      <c r="M1421" s="1015"/>
      <c r="N1421" s="1016">
        <v>7700</v>
      </c>
      <c r="O1421" s="1015">
        <v>921.5</v>
      </c>
      <c r="P1421" s="1015">
        <v>-604450</v>
      </c>
      <c r="Q1421" s="1015"/>
      <c r="R1421" s="1015"/>
      <c r="S1421" s="1016"/>
    </row>
    <row r="1422" spans="1:19">
      <c r="A1422" s="1012" t="s">
        <v>2264</v>
      </c>
      <c r="B1422" s="1012" t="s">
        <v>283</v>
      </c>
      <c r="C1422" s="1012" t="s">
        <v>2265</v>
      </c>
      <c r="D1422" s="1012" t="s">
        <v>2040</v>
      </c>
      <c r="E1422" s="1012" t="s">
        <v>105</v>
      </c>
      <c r="F1422" s="1013">
        <v>41285</v>
      </c>
      <c r="G1422" s="1012" t="s">
        <v>283</v>
      </c>
      <c r="H1422" s="1015"/>
      <c r="I1422" s="1015"/>
      <c r="J1422" s="1015"/>
      <c r="K1422" s="1012" t="s">
        <v>283</v>
      </c>
      <c r="L1422" s="1015"/>
      <c r="M1422" s="1015">
        <v>-70955.5</v>
      </c>
      <c r="N1422" s="1016"/>
      <c r="O1422" s="1015"/>
      <c r="P1422" s="1015"/>
      <c r="Q1422" s="1015"/>
      <c r="R1422" s="1015"/>
      <c r="S1422" s="1016"/>
    </row>
    <row r="1423" spans="1:19">
      <c r="A1423" s="1012" t="s">
        <v>2264</v>
      </c>
      <c r="B1423" s="1012" t="s">
        <v>283</v>
      </c>
      <c r="C1423" s="1012" t="s">
        <v>2265</v>
      </c>
      <c r="D1423" s="1012" t="s">
        <v>2040</v>
      </c>
      <c r="E1423" s="1012" t="s">
        <v>105</v>
      </c>
      <c r="F1423" s="1013">
        <v>41311</v>
      </c>
      <c r="G1423" s="1012" t="s">
        <v>283</v>
      </c>
      <c r="H1423" s="1015"/>
      <c r="I1423" s="1015"/>
      <c r="J1423" s="1015"/>
      <c r="K1423" s="1012" t="s">
        <v>283</v>
      </c>
      <c r="L1423" s="1015"/>
      <c r="M1423" s="1015"/>
      <c r="N1423" s="1016"/>
      <c r="O1423" s="1015"/>
      <c r="P1423" s="1015"/>
      <c r="Q1423" s="1015"/>
      <c r="R1423" s="1015">
        <v>122887.5</v>
      </c>
      <c r="S1423" s="1016">
        <v>163830</v>
      </c>
    </row>
    <row r="1424" spans="1:19">
      <c r="A1424" s="1012" t="s">
        <v>2266</v>
      </c>
      <c r="B1424" s="1012" t="s">
        <v>951</v>
      </c>
      <c r="C1424" s="1012" t="s">
        <v>2267</v>
      </c>
      <c r="D1424" s="1012" t="s">
        <v>2268</v>
      </c>
      <c r="E1424" s="1012" t="s">
        <v>6</v>
      </c>
      <c r="F1424" s="1013">
        <v>39787</v>
      </c>
      <c r="G1424" s="1012" t="s">
        <v>284</v>
      </c>
      <c r="H1424" s="1015">
        <v>13500000</v>
      </c>
      <c r="I1424" s="1015">
        <v>0</v>
      </c>
      <c r="J1424" s="1015">
        <v>15871250</v>
      </c>
      <c r="K1424" s="1012" t="s">
        <v>1194</v>
      </c>
      <c r="L1424" s="1015"/>
      <c r="M1424" s="1015"/>
      <c r="N1424" s="1016"/>
      <c r="O1424" s="1015"/>
      <c r="P1424" s="1015"/>
      <c r="Q1424" s="1015"/>
      <c r="R1424" s="1015"/>
      <c r="S1424" s="1016"/>
    </row>
    <row r="1425" spans="1:19">
      <c r="A1425" s="1012" t="s">
        <v>2266</v>
      </c>
      <c r="B1425" s="1012" t="s">
        <v>283</v>
      </c>
      <c r="C1425" s="1012" t="s">
        <v>2267</v>
      </c>
      <c r="D1425" s="1012" t="s">
        <v>2268</v>
      </c>
      <c r="E1425" s="1012" t="s">
        <v>6</v>
      </c>
      <c r="F1425" s="1013">
        <v>40766</v>
      </c>
      <c r="G1425" s="1012" t="s">
        <v>283</v>
      </c>
      <c r="H1425" s="1015"/>
      <c r="I1425" s="1015"/>
      <c r="J1425" s="1015"/>
      <c r="K1425" s="1012" t="s">
        <v>283</v>
      </c>
      <c r="L1425" s="1015">
        <v>13500000</v>
      </c>
      <c r="M1425" s="1015"/>
      <c r="N1425" s="1016">
        <v>13500</v>
      </c>
      <c r="O1425" s="1015">
        <v>1000</v>
      </c>
      <c r="P1425" s="1015"/>
      <c r="Q1425" s="1015"/>
      <c r="R1425" s="1015"/>
      <c r="S1425" s="1016"/>
    </row>
    <row r="1426" spans="1:19">
      <c r="A1426" s="1012" t="s">
        <v>2266</v>
      </c>
      <c r="B1426" s="1012" t="s">
        <v>283</v>
      </c>
      <c r="C1426" s="1012" t="s">
        <v>2267</v>
      </c>
      <c r="D1426" s="1012" t="s">
        <v>2268</v>
      </c>
      <c r="E1426" s="1012" t="s">
        <v>6</v>
      </c>
      <c r="F1426" s="1013">
        <v>40814</v>
      </c>
      <c r="G1426" s="1012" t="s">
        <v>283</v>
      </c>
      <c r="H1426" s="1015"/>
      <c r="I1426" s="1015"/>
      <c r="J1426" s="1015"/>
      <c r="K1426" s="1012" t="s">
        <v>283</v>
      </c>
      <c r="L1426" s="1015"/>
      <c r="M1426" s="1015"/>
      <c r="N1426" s="1016"/>
      <c r="O1426" s="1015"/>
      <c r="P1426" s="1015"/>
      <c r="Q1426" s="1015"/>
      <c r="R1426" s="1015">
        <v>560000</v>
      </c>
      <c r="S1426" s="1016">
        <v>350346</v>
      </c>
    </row>
    <row r="1427" spans="1:19">
      <c r="A1427" s="1012" t="s">
        <v>2269</v>
      </c>
      <c r="B1427" s="1012" t="s">
        <v>1047</v>
      </c>
      <c r="C1427" s="1012" t="s">
        <v>2270</v>
      </c>
      <c r="D1427" s="1012" t="s">
        <v>2271</v>
      </c>
      <c r="E1427" s="1012" t="s">
        <v>83</v>
      </c>
      <c r="F1427" s="1013">
        <v>39829</v>
      </c>
      <c r="G1427" s="1012" t="s">
        <v>284</v>
      </c>
      <c r="H1427" s="1015">
        <v>38263000</v>
      </c>
      <c r="I1427" s="1015">
        <v>0</v>
      </c>
      <c r="J1427" s="1015">
        <v>40521918.609999999</v>
      </c>
      <c r="K1427" s="1012" t="s">
        <v>1194</v>
      </c>
      <c r="L1427" s="1015"/>
      <c r="M1427" s="1015"/>
      <c r="N1427" s="1016"/>
      <c r="O1427" s="1015"/>
      <c r="P1427" s="1015"/>
      <c r="Q1427" s="1015"/>
      <c r="R1427" s="1015"/>
      <c r="S1427" s="1016"/>
    </row>
    <row r="1428" spans="1:19">
      <c r="A1428" s="1012" t="s">
        <v>2269</v>
      </c>
      <c r="B1428" s="1012" t="s">
        <v>283</v>
      </c>
      <c r="C1428" s="1012" t="s">
        <v>2270</v>
      </c>
      <c r="D1428" s="1012" t="s">
        <v>2271</v>
      </c>
      <c r="E1428" s="1012" t="s">
        <v>83</v>
      </c>
      <c r="F1428" s="1013">
        <v>40177</v>
      </c>
      <c r="G1428" s="1012" t="s">
        <v>283</v>
      </c>
      <c r="H1428" s="1015"/>
      <c r="I1428" s="1015"/>
      <c r="J1428" s="1015"/>
      <c r="K1428" s="1012" t="s">
        <v>283</v>
      </c>
      <c r="L1428" s="1015">
        <v>38263000</v>
      </c>
      <c r="M1428" s="1015"/>
      <c r="N1428" s="1016">
        <v>38263</v>
      </c>
      <c r="O1428" s="1015">
        <v>1000</v>
      </c>
      <c r="P1428" s="1015"/>
      <c r="Q1428" s="1015"/>
      <c r="R1428" s="1015"/>
      <c r="S1428" s="1016"/>
    </row>
    <row r="1429" spans="1:19">
      <c r="A1429" s="1012" t="s">
        <v>2269</v>
      </c>
      <c r="B1429" s="1012" t="s">
        <v>283</v>
      </c>
      <c r="C1429" s="1012" t="s">
        <v>2270</v>
      </c>
      <c r="D1429" s="1012" t="s">
        <v>2271</v>
      </c>
      <c r="E1429" s="1012" t="s">
        <v>83</v>
      </c>
      <c r="F1429" s="1013">
        <v>40212</v>
      </c>
      <c r="G1429" s="1012" t="s">
        <v>283</v>
      </c>
      <c r="H1429" s="1015"/>
      <c r="I1429" s="1015"/>
      <c r="J1429" s="1015"/>
      <c r="K1429" s="1012" t="s">
        <v>283</v>
      </c>
      <c r="L1429" s="1015"/>
      <c r="M1429" s="1015"/>
      <c r="N1429" s="1016"/>
      <c r="O1429" s="1015"/>
      <c r="P1429" s="1015"/>
      <c r="Q1429" s="1015"/>
      <c r="R1429" s="1015">
        <v>430797</v>
      </c>
      <c r="S1429" s="1016">
        <v>190427</v>
      </c>
    </row>
    <row r="1430" spans="1:19">
      <c r="A1430" s="1012" t="s">
        <v>2272</v>
      </c>
      <c r="B1430" s="1012" t="s">
        <v>923</v>
      </c>
      <c r="C1430" s="1012" t="s">
        <v>2273</v>
      </c>
      <c r="D1430" s="1012" t="s">
        <v>2274</v>
      </c>
      <c r="E1430" s="1012" t="s">
        <v>6</v>
      </c>
      <c r="F1430" s="1013">
        <v>39843</v>
      </c>
      <c r="G1430" s="1012" t="s">
        <v>285</v>
      </c>
      <c r="H1430" s="1015">
        <v>2080000</v>
      </c>
      <c r="I1430" s="1015">
        <v>0</v>
      </c>
      <c r="J1430" s="1015">
        <v>2654758.89</v>
      </c>
      <c r="K1430" s="1012" t="s">
        <v>1194</v>
      </c>
      <c r="L1430" s="1015"/>
      <c r="M1430" s="1015"/>
      <c r="N1430" s="1016"/>
      <c r="O1430" s="1015"/>
      <c r="P1430" s="1015"/>
      <c r="Q1430" s="1015"/>
      <c r="R1430" s="1015"/>
      <c r="S1430" s="1016"/>
    </row>
    <row r="1431" spans="1:19">
      <c r="A1431" s="1012" t="s">
        <v>2272</v>
      </c>
      <c r="B1431" s="1012" t="s">
        <v>283</v>
      </c>
      <c r="C1431" s="1012" t="s">
        <v>2273</v>
      </c>
      <c r="D1431" s="1012" t="s">
        <v>2274</v>
      </c>
      <c r="E1431" s="1012" t="s">
        <v>6</v>
      </c>
      <c r="F1431" s="1013">
        <v>41542</v>
      </c>
      <c r="G1431" s="1012" t="s">
        <v>283</v>
      </c>
      <c r="H1431" s="1015"/>
      <c r="I1431" s="1015"/>
      <c r="J1431" s="1015"/>
      <c r="K1431" s="1012" t="s">
        <v>283</v>
      </c>
      <c r="L1431" s="1015">
        <v>2080000</v>
      </c>
      <c r="M1431" s="1015"/>
      <c r="N1431" s="1016">
        <v>2080</v>
      </c>
      <c r="O1431" s="1015">
        <v>1000</v>
      </c>
      <c r="P1431" s="1015"/>
      <c r="Q1431" s="1015"/>
      <c r="R1431" s="1015">
        <v>104000</v>
      </c>
      <c r="S1431" s="1016">
        <v>104</v>
      </c>
    </row>
    <row r="1432" spans="1:19">
      <c r="A1432" s="1012" t="s">
        <v>2275</v>
      </c>
      <c r="B1432" s="1012" t="s">
        <v>858</v>
      </c>
      <c r="C1432" s="1012" t="s">
        <v>2276</v>
      </c>
      <c r="D1432" s="1012" t="s">
        <v>2277</v>
      </c>
      <c r="E1432" s="1012" t="s">
        <v>965</v>
      </c>
      <c r="F1432" s="1013">
        <v>39787</v>
      </c>
      <c r="G1432" s="1012" t="s">
        <v>284</v>
      </c>
      <c r="H1432" s="1015">
        <v>7000000</v>
      </c>
      <c r="I1432" s="1015">
        <v>0</v>
      </c>
      <c r="J1432" s="1015">
        <v>7438888.8899999997</v>
      </c>
      <c r="K1432" s="1012" t="s">
        <v>1194</v>
      </c>
      <c r="L1432" s="1015"/>
      <c r="M1432" s="1015"/>
      <c r="N1432" s="1016"/>
      <c r="O1432" s="1015"/>
      <c r="P1432" s="1015"/>
      <c r="Q1432" s="1015"/>
      <c r="R1432" s="1015"/>
      <c r="S1432" s="1016"/>
    </row>
    <row r="1433" spans="1:19">
      <c r="A1433" s="1012" t="s">
        <v>2275</v>
      </c>
      <c r="B1433" s="1012" t="s">
        <v>283</v>
      </c>
      <c r="C1433" s="1012" t="s">
        <v>2276</v>
      </c>
      <c r="D1433" s="1012" t="s">
        <v>2277</v>
      </c>
      <c r="E1433" s="1012" t="s">
        <v>965</v>
      </c>
      <c r="F1433" s="1013">
        <v>40009</v>
      </c>
      <c r="G1433" s="1012" t="s">
        <v>283</v>
      </c>
      <c r="H1433" s="1015"/>
      <c r="I1433" s="1015"/>
      <c r="J1433" s="1015"/>
      <c r="K1433" s="1012" t="s">
        <v>283</v>
      </c>
      <c r="L1433" s="1015">
        <v>7000000</v>
      </c>
      <c r="M1433" s="1015"/>
      <c r="N1433" s="1016">
        <v>7000</v>
      </c>
      <c r="O1433" s="1015">
        <v>1000</v>
      </c>
      <c r="P1433" s="1015"/>
      <c r="Q1433" s="1015"/>
      <c r="R1433" s="1015"/>
      <c r="S1433" s="1016"/>
    </row>
    <row r="1434" spans="1:19">
      <c r="A1434" s="1012" t="s">
        <v>2275</v>
      </c>
      <c r="B1434" s="1012" t="s">
        <v>283</v>
      </c>
      <c r="C1434" s="1012" t="s">
        <v>2276</v>
      </c>
      <c r="D1434" s="1012" t="s">
        <v>2277</v>
      </c>
      <c r="E1434" s="1012" t="s">
        <v>965</v>
      </c>
      <c r="F1434" s="1013">
        <v>40058</v>
      </c>
      <c r="G1434" s="1012" t="s">
        <v>283</v>
      </c>
      <c r="H1434" s="1015"/>
      <c r="I1434" s="1015"/>
      <c r="J1434" s="1015"/>
      <c r="K1434" s="1012" t="s">
        <v>283</v>
      </c>
      <c r="L1434" s="1015"/>
      <c r="M1434" s="1015"/>
      <c r="N1434" s="1016"/>
      <c r="O1434" s="1015"/>
      <c r="P1434" s="1015"/>
      <c r="Q1434" s="1015"/>
      <c r="R1434" s="1015">
        <v>225000</v>
      </c>
      <c r="S1434" s="1016">
        <v>141892</v>
      </c>
    </row>
    <row r="1435" spans="1:19">
      <c r="A1435" s="1012" t="s">
        <v>2278</v>
      </c>
      <c r="B1435" s="1012" t="s">
        <v>858</v>
      </c>
      <c r="C1435" s="1012" t="s">
        <v>2279</v>
      </c>
      <c r="D1435" s="1012" t="s">
        <v>1566</v>
      </c>
      <c r="E1435" s="1012" t="s">
        <v>153</v>
      </c>
      <c r="F1435" s="1013">
        <v>39794</v>
      </c>
      <c r="G1435" s="1012" t="s">
        <v>284</v>
      </c>
      <c r="H1435" s="1015">
        <v>100000000</v>
      </c>
      <c r="I1435" s="1015">
        <v>0</v>
      </c>
      <c r="J1435" s="1015">
        <v>102713888.89</v>
      </c>
      <c r="K1435" s="1012" t="s">
        <v>1194</v>
      </c>
      <c r="L1435" s="1015"/>
      <c r="M1435" s="1015"/>
      <c r="N1435" s="1016"/>
      <c r="O1435" s="1015"/>
      <c r="P1435" s="1015"/>
      <c r="Q1435" s="1015"/>
      <c r="R1435" s="1015"/>
      <c r="S1435" s="1016"/>
    </row>
    <row r="1436" spans="1:19">
      <c r="A1436" s="1012" t="s">
        <v>2278</v>
      </c>
      <c r="B1436" s="1012" t="s">
        <v>283</v>
      </c>
      <c r="C1436" s="1012" t="s">
        <v>2279</v>
      </c>
      <c r="D1436" s="1012" t="s">
        <v>1566</v>
      </c>
      <c r="E1436" s="1012" t="s">
        <v>153</v>
      </c>
      <c r="F1436" s="1013">
        <v>39903</v>
      </c>
      <c r="G1436" s="1012" t="s">
        <v>283</v>
      </c>
      <c r="H1436" s="1015"/>
      <c r="I1436" s="1015"/>
      <c r="J1436" s="1015"/>
      <c r="K1436" s="1012" t="s">
        <v>283</v>
      </c>
      <c r="L1436" s="1015">
        <v>100000000</v>
      </c>
      <c r="M1436" s="1015"/>
      <c r="N1436" s="1016">
        <v>100000</v>
      </c>
      <c r="O1436" s="1015">
        <v>1000</v>
      </c>
      <c r="P1436" s="1015"/>
      <c r="Q1436" s="1015"/>
      <c r="R1436" s="1015"/>
      <c r="S1436" s="1016"/>
    </row>
    <row r="1437" spans="1:19">
      <c r="A1437" s="1012" t="s">
        <v>2278</v>
      </c>
      <c r="B1437" s="1012" t="s">
        <v>283</v>
      </c>
      <c r="C1437" s="1012" t="s">
        <v>2279</v>
      </c>
      <c r="D1437" s="1012" t="s">
        <v>1566</v>
      </c>
      <c r="E1437" s="1012" t="s">
        <v>153</v>
      </c>
      <c r="F1437" s="1013">
        <v>39941</v>
      </c>
      <c r="G1437" s="1012" t="s">
        <v>283</v>
      </c>
      <c r="H1437" s="1015"/>
      <c r="I1437" s="1015"/>
      <c r="J1437" s="1015"/>
      <c r="K1437" s="1012" t="s">
        <v>283</v>
      </c>
      <c r="L1437" s="1015"/>
      <c r="M1437" s="1015"/>
      <c r="N1437" s="1016"/>
      <c r="O1437" s="1015"/>
      <c r="P1437" s="1015"/>
      <c r="Q1437" s="1015"/>
      <c r="R1437" s="1015">
        <v>1200000</v>
      </c>
      <c r="S1437" s="1016">
        <v>813008</v>
      </c>
    </row>
    <row r="1438" spans="1:19">
      <c r="A1438" s="1012" t="s">
        <v>2280</v>
      </c>
      <c r="B1438" s="1012"/>
      <c r="C1438" s="1012" t="s">
        <v>2281</v>
      </c>
      <c r="D1438" s="1012" t="s">
        <v>2282</v>
      </c>
      <c r="E1438" s="1012" t="s">
        <v>89</v>
      </c>
      <c r="F1438" s="1013">
        <v>39829</v>
      </c>
      <c r="G1438" s="1012" t="s">
        <v>284</v>
      </c>
      <c r="H1438" s="1015">
        <v>73000000</v>
      </c>
      <c r="I1438" s="1015">
        <v>0</v>
      </c>
      <c r="J1438" s="1015">
        <v>31423238.489999998</v>
      </c>
      <c r="K1438" s="1012" t="s">
        <v>897</v>
      </c>
      <c r="L1438" s="1015"/>
      <c r="M1438" s="1015"/>
      <c r="N1438" s="1016"/>
      <c r="O1438" s="1015"/>
      <c r="P1438" s="1015"/>
      <c r="Q1438" s="1015"/>
      <c r="R1438" s="1015"/>
      <c r="S1438" s="1016"/>
    </row>
    <row r="1439" spans="1:19">
      <c r="A1439" s="1012" t="s">
        <v>2280</v>
      </c>
      <c r="B1439" s="1012" t="s">
        <v>283</v>
      </c>
      <c r="C1439" s="1012" t="s">
        <v>2281</v>
      </c>
      <c r="D1439" s="1012" t="s">
        <v>2282</v>
      </c>
      <c r="E1439" s="1012" t="s">
        <v>89</v>
      </c>
      <c r="F1439" s="1013">
        <v>41344</v>
      </c>
      <c r="G1439" s="1012" t="s">
        <v>283</v>
      </c>
      <c r="H1439" s="1015"/>
      <c r="I1439" s="1015"/>
      <c r="J1439" s="1015"/>
      <c r="K1439" s="1012" t="s">
        <v>283</v>
      </c>
      <c r="L1439" s="1015">
        <v>24684870</v>
      </c>
      <c r="M1439" s="1015"/>
      <c r="N1439" s="1016">
        <v>70028</v>
      </c>
      <c r="O1439" s="1015">
        <v>352.5</v>
      </c>
      <c r="P1439" s="1015">
        <v>-45343130</v>
      </c>
      <c r="Q1439" s="1015"/>
      <c r="R1439" s="1015"/>
      <c r="S1439" s="1016"/>
    </row>
    <row r="1440" spans="1:19">
      <c r="A1440" s="1012" t="s">
        <v>2280</v>
      </c>
      <c r="B1440" s="1012" t="s">
        <v>283</v>
      </c>
      <c r="C1440" s="1012" t="s">
        <v>2281</v>
      </c>
      <c r="D1440" s="1012" t="s">
        <v>2282</v>
      </c>
      <c r="E1440" s="1012" t="s">
        <v>89</v>
      </c>
      <c r="F1440" s="1013">
        <v>41359</v>
      </c>
      <c r="G1440" s="1012" t="s">
        <v>283</v>
      </c>
      <c r="H1440" s="1015"/>
      <c r="I1440" s="1015"/>
      <c r="J1440" s="1015"/>
      <c r="K1440" s="1012" t="s">
        <v>283</v>
      </c>
      <c r="L1440" s="1015">
        <v>452424</v>
      </c>
      <c r="M1440" s="1015"/>
      <c r="N1440" s="1016">
        <v>1200</v>
      </c>
      <c r="O1440" s="1015">
        <v>377.02</v>
      </c>
      <c r="P1440" s="1015">
        <v>-747576</v>
      </c>
      <c r="Q1440" s="1015"/>
      <c r="R1440" s="1015"/>
      <c r="S1440" s="1016"/>
    </row>
    <row r="1441" spans="1:19">
      <c r="A1441" s="1012" t="s">
        <v>2280</v>
      </c>
      <c r="B1441" s="1012" t="s">
        <v>283</v>
      </c>
      <c r="C1441" s="1012" t="s">
        <v>2281</v>
      </c>
      <c r="D1441" s="1012" t="s">
        <v>2282</v>
      </c>
      <c r="E1441" s="1012" t="s">
        <v>89</v>
      </c>
      <c r="F1441" s="1013">
        <v>41360</v>
      </c>
      <c r="G1441" s="1012" t="s">
        <v>283</v>
      </c>
      <c r="H1441" s="1015"/>
      <c r="I1441" s="1015"/>
      <c r="J1441" s="1015"/>
      <c r="K1441" s="1012" t="s">
        <v>283</v>
      </c>
      <c r="L1441" s="1015">
        <v>668079.43999999994</v>
      </c>
      <c r="M1441" s="1015"/>
      <c r="N1441" s="1016">
        <v>1772</v>
      </c>
      <c r="O1441" s="1015">
        <v>377.02</v>
      </c>
      <c r="P1441" s="1015">
        <v>-1103920.56</v>
      </c>
      <c r="Q1441" s="1015"/>
      <c r="R1441" s="1015"/>
      <c r="S1441" s="1016"/>
    </row>
    <row r="1442" spans="1:19">
      <c r="A1442" s="1012" t="s">
        <v>2280</v>
      </c>
      <c r="B1442" s="1012" t="s">
        <v>283</v>
      </c>
      <c r="C1442" s="1012" t="s">
        <v>2281</v>
      </c>
      <c r="D1442" s="1012" t="s">
        <v>2282</v>
      </c>
      <c r="E1442" s="1012" t="s">
        <v>89</v>
      </c>
      <c r="F1442" s="1013">
        <v>41373</v>
      </c>
      <c r="G1442" s="1012" t="s">
        <v>283</v>
      </c>
      <c r="H1442" s="1015"/>
      <c r="I1442" s="1015"/>
      <c r="J1442" s="1015"/>
      <c r="K1442" s="1012" t="s">
        <v>283</v>
      </c>
      <c r="L1442" s="1015"/>
      <c r="M1442" s="1015">
        <v>-258053.73</v>
      </c>
      <c r="N1442" s="1016"/>
      <c r="O1442" s="1015"/>
      <c r="P1442" s="1015"/>
      <c r="Q1442" s="1015"/>
      <c r="R1442" s="1015"/>
      <c r="S1442" s="1016"/>
    </row>
    <row r="1443" spans="1:19">
      <c r="A1443" s="1012" t="s">
        <v>2280</v>
      </c>
      <c r="B1443" s="1012" t="s">
        <v>283</v>
      </c>
      <c r="C1443" s="1012" t="s">
        <v>2281</v>
      </c>
      <c r="D1443" s="1012" t="s">
        <v>2282</v>
      </c>
      <c r="E1443" s="1012" t="s">
        <v>89</v>
      </c>
      <c r="F1443" s="1013">
        <v>41436</v>
      </c>
      <c r="G1443" s="1012" t="s">
        <v>283</v>
      </c>
      <c r="H1443" s="1015"/>
      <c r="I1443" s="1015"/>
      <c r="J1443" s="1015"/>
      <c r="K1443" s="1012" t="s">
        <v>283</v>
      </c>
      <c r="L1443" s="1015"/>
      <c r="M1443" s="1015"/>
      <c r="N1443" s="1016"/>
      <c r="O1443" s="1015"/>
      <c r="P1443" s="1015"/>
      <c r="Q1443" s="1015"/>
      <c r="R1443" s="1015">
        <v>106891</v>
      </c>
      <c r="S1443" s="1016">
        <v>815339</v>
      </c>
    </row>
    <row r="1444" spans="1:19">
      <c r="A1444" s="1012" t="s">
        <v>2283</v>
      </c>
      <c r="B1444" s="1012" t="s">
        <v>904</v>
      </c>
      <c r="C1444" s="1012" t="s">
        <v>2284</v>
      </c>
      <c r="D1444" s="1012" t="s">
        <v>2263</v>
      </c>
      <c r="E1444" s="1012" t="s">
        <v>929</v>
      </c>
      <c r="F1444" s="1013">
        <v>39920</v>
      </c>
      <c r="G1444" s="1012" t="s">
        <v>285</v>
      </c>
      <c r="H1444" s="1015">
        <v>2816000</v>
      </c>
      <c r="I1444" s="1015">
        <v>0</v>
      </c>
      <c r="J1444" s="1015">
        <v>3403603.15</v>
      </c>
      <c r="K1444" s="1012" t="s">
        <v>897</v>
      </c>
      <c r="L1444" s="1015"/>
      <c r="M1444" s="1015"/>
      <c r="N1444" s="1016"/>
      <c r="O1444" s="1015"/>
      <c r="P1444" s="1015"/>
      <c r="Q1444" s="1015"/>
      <c r="R1444" s="1015"/>
      <c r="S1444" s="1016"/>
    </row>
    <row r="1445" spans="1:19">
      <c r="A1445" s="1012" t="s">
        <v>2283</v>
      </c>
      <c r="B1445" s="1012" t="s">
        <v>283</v>
      </c>
      <c r="C1445" s="1012" t="s">
        <v>2284</v>
      </c>
      <c r="D1445" s="1012" t="s">
        <v>2263</v>
      </c>
      <c r="E1445" s="1012" t="s">
        <v>929</v>
      </c>
      <c r="F1445" s="1013">
        <v>41474</v>
      </c>
      <c r="G1445" s="1012" t="s">
        <v>283</v>
      </c>
      <c r="H1445" s="1015"/>
      <c r="I1445" s="1015"/>
      <c r="J1445" s="1015"/>
      <c r="K1445" s="1012" t="s">
        <v>283</v>
      </c>
      <c r="L1445" s="1015">
        <v>1239000</v>
      </c>
      <c r="M1445" s="1015"/>
      <c r="N1445" s="1016">
        <v>1239</v>
      </c>
      <c r="O1445" s="1015">
        <v>1142.9000000000001</v>
      </c>
      <c r="P1445" s="1015"/>
      <c r="Q1445" s="1015">
        <v>177053.1</v>
      </c>
      <c r="R1445" s="1015"/>
      <c r="S1445" s="1016"/>
    </row>
    <row r="1446" spans="1:19">
      <c r="A1446" s="1012" t="s">
        <v>2283</v>
      </c>
      <c r="B1446" s="1012" t="s">
        <v>283</v>
      </c>
      <c r="C1446" s="1012" t="s">
        <v>2284</v>
      </c>
      <c r="D1446" s="1012" t="s">
        <v>2263</v>
      </c>
      <c r="E1446" s="1012" t="s">
        <v>929</v>
      </c>
      <c r="F1446" s="1013">
        <v>41477</v>
      </c>
      <c r="G1446" s="1012" t="s">
        <v>283</v>
      </c>
      <c r="H1446" s="1015"/>
      <c r="I1446" s="1015"/>
      <c r="J1446" s="1015"/>
      <c r="K1446" s="1012" t="s">
        <v>283</v>
      </c>
      <c r="L1446" s="1015">
        <v>1577000</v>
      </c>
      <c r="M1446" s="1015"/>
      <c r="N1446" s="1016">
        <v>1577</v>
      </c>
      <c r="O1446" s="1015">
        <v>1142.9000000000001</v>
      </c>
      <c r="P1446" s="1015"/>
      <c r="Q1446" s="1015">
        <v>225353.3</v>
      </c>
      <c r="R1446" s="1015">
        <v>159886.25</v>
      </c>
      <c r="S1446" s="1016">
        <v>141</v>
      </c>
    </row>
    <row r="1447" spans="1:19">
      <c r="A1447" s="1012" t="s">
        <v>2283</v>
      </c>
      <c r="B1447" s="1012" t="s">
        <v>283</v>
      </c>
      <c r="C1447" s="1012" t="s">
        <v>2284</v>
      </c>
      <c r="D1447" s="1012" t="s">
        <v>2263</v>
      </c>
      <c r="E1447" s="1012" t="s">
        <v>929</v>
      </c>
      <c r="F1447" s="1013">
        <v>41529</v>
      </c>
      <c r="G1447" s="1012" t="s">
        <v>283</v>
      </c>
      <c r="H1447" s="1015"/>
      <c r="I1447" s="1015"/>
      <c r="J1447" s="1015"/>
      <c r="K1447" s="1012" t="s">
        <v>283</v>
      </c>
      <c r="L1447" s="1015"/>
      <c r="M1447" s="1015">
        <v>-25000</v>
      </c>
      <c r="N1447" s="1016"/>
      <c r="O1447" s="1015"/>
      <c r="P1447" s="1015"/>
      <c r="Q1447" s="1015"/>
      <c r="R1447" s="1015"/>
      <c r="S1447" s="1016"/>
    </row>
    <row r="1448" spans="1:19">
      <c r="A1448" s="1012" t="s">
        <v>2285</v>
      </c>
      <c r="B1448" s="1012" t="s">
        <v>2286</v>
      </c>
      <c r="C1448" s="1012" t="s">
        <v>2287</v>
      </c>
      <c r="D1448" s="1012" t="s">
        <v>1300</v>
      </c>
      <c r="E1448" s="1012" t="s">
        <v>19</v>
      </c>
      <c r="F1448" s="1013">
        <v>39941</v>
      </c>
      <c r="G1448" s="1012" t="s">
        <v>285</v>
      </c>
      <c r="H1448" s="1015">
        <v>5500000</v>
      </c>
      <c r="I1448" s="1015">
        <v>0</v>
      </c>
      <c r="J1448" s="1015">
        <v>0</v>
      </c>
      <c r="K1448" s="1012" t="s">
        <v>2928</v>
      </c>
      <c r="L1448" s="1015"/>
      <c r="M1448" s="1015"/>
      <c r="N1448" s="1016"/>
      <c r="O1448" s="1015"/>
      <c r="P1448" s="1015"/>
      <c r="Q1448" s="1015"/>
      <c r="R1448" s="1015"/>
      <c r="S1448" s="1016"/>
    </row>
    <row r="1449" spans="1:19">
      <c r="A1449" s="1012" t="s">
        <v>2285</v>
      </c>
      <c r="B1449" s="1012" t="s">
        <v>283</v>
      </c>
      <c r="C1449" s="1012" t="s">
        <v>2287</v>
      </c>
      <c r="D1449" s="1012" t="s">
        <v>1300</v>
      </c>
      <c r="E1449" s="1012" t="s">
        <v>19</v>
      </c>
      <c r="F1449" s="1013">
        <v>40739</v>
      </c>
      <c r="G1449" s="1012" t="s">
        <v>283</v>
      </c>
      <c r="H1449" s="1015"/>
      <c r="I1449" s="1015"/>
      <c r="J1449" s="1015"/>
      <c r="K1449" s="1012" t="s">
        <v>283</v>
      </c>
      <c r="L1449" s="1015"/>
      <c r="M1449" s="1015"/>
      <c r="N1449" s="1016"/>
      <c r="O1449" s="1015"/>
      <c r="P1449" s="1015">
        <v>-5500000</v>
      </c>
      <c r="Q1449" s="1015"/>
      <c r="R1449" s="1015"/>
      <c r="S1449" s="1016"/>
    </row>
    <row r="1450" spans="1:19">
      <c r="A1450" s="1012" t="s">
        <v>2288</v>
      </c>
      <c r="B1450" s="1012" t="s">
        <v>1321</v>
      </c>
      <c r="C1450" s="1012" t="s">
        <v>2289</v>
      </c>
      <c r="D1450" s="1012" t="s">
        <v>1120</v>
      </c>
      <c r="E1450" s="1012" t="s">
        <v>1070</v>
      </c>
      <c r="F1450" s="1013">
        <v>44855</v>
      </c>
      <c r="G1450" s="1012" t="s">
        <v>7</v>
      </c>
      <c r="H1450" s="1015">
        <v>12063000</v>
      </c>
      <c r="I1450" s="1015">
        <v>12063000</v>
      </c>
      <c r="J1450" s="1015">
        <v>2506423.33</v>
      </c>
      <c r="K1450" s="1012" t="s">
        <v>1194</v>
      </c>
      <c r="L1450" s="1015"/>
      <c r="M1450" s="1015"/>
      <c r="N1450" s="1016"/>
      <c r="O1450" s="1015"/>
      <c r="P1450" s="1015"/>
      <c r="Q1450" s="1015"/>
      <c r="R1450" s="1015"/>
      <c r="S1450" s="1016"/>
    </row>
    <row r="1451" spans="1:19">
      <c r="A1451" s="1012" t="s">
        <v>2290</v>
      </c>
      <c r="B1451" s="1012" t="s">
        <v>3031</v>
      </c>
      <c r="C1451" s="1012" t="s">
        <v>2291</v>
      </c>
      <c r="D1451" s="1012" t="s">
        <v>1029</v>
      </c>
      <c r="E1451" s="1012" t="s">
        <v>42</v>
      </c>
      <c r="F1451" s="1013">
        <v>39969</v>
      </c>
      <c r="G1451" s="1012" t="s">
        <v>921</v>
      </c>
      <c r="H1451" s="1015">
        <v>17300000</v>
      </c>
      <c r="I1451" s="1015">
        <v>0</v>
      </c>
      <c r="J1451" s="1015">
        <v>11178439.210000001</v>
      </c>
      <c r="K1451" s="1012" t="s">
        <v>1097</v>
      </c>
      <c r="L1451" s="1015"/>
      <c r="M1451" s="1015"/>
      <c r="N1451" s="1016"/>
      <c r="O1451" s="1015"/>
      <c r="P1451" s="1015"/>
      <c r="Q1451" s="1015"/>
      <c r="R1451" s="1015"/>
      <c r="S1451" s="1016"/>
    </row>
    <row r="1452" spans="1:19">
      <c r="A1452" s="1012" t="s">
        <v>2290</v>
      </c>
      <c r="B1452" s="1012" t="s">
        <v>283</v>
      </c>
      <c r="C1452" s="1012" t="s">
        <v>2291</v>
      </c>
      <c r="D1452" s="1012" t="s">
        <v>1029</v>
      </c>
      <c r="E1452" s="1012" t="s">
        <v>42</v>
      </c>
      <c r="F1452" s="1013">
        <v>43312</v>
      </c>
      <c r="G1452" s="1012" t="s">
        <v>283</v>
      </c>
      <c r="H1452" s="1015"/>
      <c r="I1452" s="1015"/>
      <c r="J1452" s="1015"/>
      <c r="K1452" s="1012" t="s">
        <v>283</v>
      </c>
      <c r="L1452" s="1015"/>
      <c r="M1452" s="1015"/>
      <c r="N1452" s="1016"/>
      <c r="O1452" s="1015"/>
      <c r="P1452" s="1015"/>
      <c r="Q1452" s="1015">
        <v>3515448.62</v>
      </c>
      <c r="R1452" s="1015"/>
      <c r="S1452" s="1016"/>
    </row>
    <row r="1453" spans="1:19">
      <c r="A1453" s="1012" t="s">
        <v>2290</v>
      </c>
      <c r="B1453" s="1012" t="s">
        <v>283</v>
      </c>
      <c r="C1453" s="1012" t="s">
        <v>2291</v>
      </c>
      <c r="D1453" s="1012" t="s">
        <v>1029</v>
      </c>
      <c r="E1453" s="1012" t="s">
        <v>42</v>
      </c>
      <c r="F1453" s="1013">
        <v>43327</v>
      </c>
      <c r="G1453" s="1012" t="s">
        <v>283</v>
      </c>
      <c r="H1453" s="1015"/>
      <c r="I1453" s="1015"/>
      <c r="J1453" s="1015"/>
      <c r="K1453" s="1012" t="s">
        <v>283</v>
      </c>
      <c r="L1453" s="1015"/>
      <c r="M1453" s="1015"/>
      <c r="N1453" s="1016"/>
      <c r="O1453" s="1015"/>
      <c r="P1453" s="1015">
        <v>-17300000</v>
      </c>
      <c r="Q1453" s="1015"/>
      <c r="R1453" s="1015"/>
      <c r="S1453" s="1016"/>
    </row>
    <row r="1454" spans="1:19">
      <c r="A1454" s="1012" t="s">
        <v>2292</v>
      </c>
      <c r="B1454" s="1012" t="s">
        <v>923</v>
      </c>
      <c r="C1454" s="1012" t="s">
        <v>2293</v>
      </c>
      <c r="D1454" s="1012" t="s">
        <v>2294</v>
      </c>
      <c r="E1454" s="1012" t="s">
        <v>1179</v>
      </c>
      <c r="F1454" s="1013">
        <v>39927</v>
      </c>
      <c r="G1454" s="1012" t="s">
        <v>285</v>
      </c>
      <c r="H1454" s="1015">
        <v>3216000</v>
      </c>
      <c r="I1454" s="1015">
        <v>0</v>
      </c>
      <c r="J1454" s="1015">
        <v>4116801.92</v>
      </c>
      <c r="K1454" s="1012" t="s">
        <v>897</v>
      </c>
      <c r="L1454" s="1015"/>
      <c r="M1454" s="1015"/>
      <c r="N1454" s="1016"/>
      <c r="O1454" s="1015"/>
      <c r="P1454" s="1015"/>
      <c r="Q1454" s="1015"/>
      <c r="R1454" s="1015"/>
      <c r="S1454" s="1016"/>
    </row>
    <row r="1455" spans="1:19">
      <c r="A1455" s="1012" t="s">
        <v>2292</v>
      </c>
      <c r="B1455" s="1012" t="s">
        <v>283</v>
      </c>
      <c r="C1455" s="1012" t="s">
        <v>2293</v>
      </c>
      <c r="D1455" s="1012" t="s">
        <v>2294</v>
      </c>
      <c r="E1455" s="1012" t="s">
        <v>1179</v>
      </c>
      <c r="F1455" s="1013">
        <v>41565</v>
      </c>
      <c r="G1455" s="1012" t="s">
        <v>283</v>
      </c>
      <c r="H1455" s="1015"/>
      <c r="I1455" s="1015"/>
      <c r="J1455" s="1015"/>
      <c r="K1455" s="1012" t="s">
        <v>283</v>
      </c>
      <c r="L1455" s="1015">
        <v>100000</v>
      </c>
      <c r="M1455" s="1015"/>
      <c r="N1455" s="1016">
        <v>100</v>
      </c>
      <c r="O1455" s="1015">
        <v>1000</v>
      </c>
      <c r="P1455" s="1015"/>
      <c r="Q1455" s="1015"/>
      <c r="R1455" s="1015">
        <v>9459.1299999999992</v>
      </c>
      <c r="S1455" s="1016">
        <v>11</v>
      </c>
    </row>
    <row r="1456" spans="1:19">
      <c r="A1456" s="1012" t="s">
        <v>2292</v>
      </c>
      <c r="B1456" s="1012" t="s">
        <v>283</v>
      </c>
      <c r="C1456" s="1012" t="s">
        <v>2293</v>
      </c>
      <c r="D1456" s="1012" t="s">
        <v>2294</v>
      </c>
      <c r="E1456" s="1012" t="s">
        <v>1179</v>
      </c>
      <c r="F1456" s="1013">
        <v>41568</v>
      </c>
      <c r="G1456" s="1012" t="s">
        <v>283</v>
      </c>
      <c r="H1456" s="1015"/>
      <c r="I1456" s="1015"/>
      <c r="J1456" s="1015"/>
      <c r="K1456" s="1012" t="s">
        <v>283</v>
      </c>
      <c r="L1456" s="1015">
        <v>3116000</v>
      </c>
      <c r="M1456" s="1015"/>
      <c r="N1456" s="1016">
        <v>3116</v>
      </c>
      <c r="O1456" s="1015">
        <v>1000</v>
      </c>
      <c r="P1456" s="1015"/>
      <c r="Q1456" s="1015"/>
      <c r="R1456" s="1015">
        <v>128988.07</v>
      </c>
      <c r="S1456" s="1016">
        <v>150</v>
      </c>
    </row>
    <row r="1457" spans="1:19">
      <c r="A1457" s="1012" t="s">
        <v>2292</v>
      </c>
      <c r="B1457" s="1012" t="s">
        <v>283</v>
      </c>
      <c r="C1457" s="1012" t="s">
        <v>2293</v>
      </c>
      <c r="D1457" s="1012" t="s">
        <v>2294</v>
      </c>
      <c r="E1457" s="1012" t="s">
        <v>1179</v>
      </c>
      <c r="F1457" s="1013">
        <v>41645</v>
      </c>
      <c r="G1457" s="1012" t="s">
        <v>283</v>
      </c>
      <c r="H1457" s="1015"/>
      <c r="I1457" s="1015"/>
      <c r="J1457" s="1015"/>
      <c r="K1457" s="1012" t="s">
        <v>283</v>
      </c>
      <c r="L1457" s="1015"/>
      <c r="M1457" s="1015">
        <v>-25000</v>
      </c>
      <c r="N1457" s="1016"/>
      <c r="O1457" s="1015"/>
      <c r="P1457" s="1015"/>
      <c r="Q1457" s="1015"/>
      <c r="R1457" s="1015"/>
      <c r="S1457" s="1016"/>
    </row>
    <row r="1458" spans="1:19">
      <c r="A1458" s="1012" t="s">
        <v>2295</v>
      </c>
      <c r="B1458" s="1012" t="s">
        <v>1591</v>
      </c>
      <c r="C1458" s="1012" t="s">
        <v>2296</v>
      </c>
      <c r="D1458" s="1012" t="s">
        <v>2297</v>
      </c>
      <c r="E1458" s="1012" t="s">
        <v>166</v>
      </c>
      <c r="F1458" s="1013">
        <v>39934</v>
      </c>
      <c r="G1458" s="1012" t="s">
        <v>921</v>
      </c>
      <c r="H1458" s="1015">
        <v>6100000</v>
      </c>
      <c r="I1458" s="1015">
        <v>0</v>
      </c>
      <c r="J1458" s="1015">
        <v>7662314.5300000003</v>
      </c>
      <c r="K1458" s="1012" t="s">
        <v>1194</v>
      </c>
      <c r="L1458" s="1015"/>
      <c r="M1458" s="1015"/>
      <c r="N1458" s="1016"/>
      <c r="O1458" s="1015"/>
      <c r="P1458" s="1015"/>
      <c r="Q1458" s="1015"/>
      <c r="R1458" s="1015"/>
      <c r="S1458" s="1016"/>
    </row>
    <row r="1459" spans="1:19">
      <c r="A1459" s="1012" t="s">
        <v>2295</v>
      </c>
      <c r="B1459" s="1012" t="s">
        <v>283</v>
      </c>
      <c r="C1459" s="1012" t="s">
        <v>2296</v>
      </c>
      <c r="D1459" s="1012" t="s">
        <v>2297</v>
      </c>
      <c r="E1459" s="1012" t="s">
        <v>166</v>
      </c>
      <c r="F1459" s="1013">
        <v>40821</v>
      </c>
      <c r="G1459" s="1012" t="s">
        <v>283</v>
      </c>
      <c r="H1459" s="1015"/>
      <c r="I1459" s="1015"/>
      <c r="J1459" s="1015"/>
      <c r="K1459" s="1012" t="s">
        <v>283</v>
      </c>
      <c r="L1459" s="1015">
        <v>6100000</v>
      </c>
      <c r="M1459" s="1015"/>
      <c r="N1459" s="1016">
        <v>6100000</v>
      </c>
      <c r="O1459" s="1015">
        <v>1</v>
      </c>
      <c r="P1459" s="1015"/>
      <c r="Q1459" s="1015"/>
      <c r="R1459" s="1015">
        <v>305000</v>
      </c>
      <c r="S1459" s="1016">
        <v>305000</v>
      </c>
    </row>
    <row r="1460" spans="1:19">
      <c r="A1460" s="1012" t="s">
        <v>2298</v>
      </c>
      <c r="B1460" s="1012" t="s">
        <v>2299</v>
      </c>
      <c r="C1460" s="1012" t="s">
        <v>2300</v>
      </c>
      <c r="D1460" s="1012" t="s">
        <v>2301</v>
      </c>
      <c r="E1460" s="1012" t="s">
        <v>6</v>
      </c>
      <c r="F1460" s="1013">
        <v>39773</v>
      </c>
      <c r="G1460" s="1012" t="s">
        <v>284</v>
      </c>
      <c r="H1460" s="1015">
        <v>180634000</v>
      </c>
      <c r="I1460" s="1015">
        <v>0</v>
      </c>
      <c r="J1460" s="1015">
        <v>168483804.19999999</v>
      </c>
      <c r="K1460" s="1012" t="s">
        <v>897</v>
      </c>
      <c r="L1460" s="1015"/>
      <c r="M1460" s="1015"/>
      <c r="N1460" s="1016"/>
      <c r="O1460" s="1015"/>
      <c r="P1460" s="1015"/>
      <c r="Q1460" s="1015"/>
      <c r="R1460" s="1015"/>
      <c r="S1460" s="1016"/>
    </row>
    <row r="1461" spans="1:19">
      <c r="A1461" s="1012" t="s">
        <v>2298</v>
      </c>
      <c r="B1461" s="1012" t="s">
        <v>283</v>
      </c>
      <c r="C1461" s="1012" t="s">
        <v>2300</v>
      </c>
      <c r="D1461" s="1012" t="s">
        <v>2301</v>
      </c>
      <c r="E1461" s="1012" t="s">
        <v>6</v>
      </c>
      <c r="F1461" s="1013">
        <v>40597</v>
      </c>
      <c r="G1461" s="1012" t="s">
        <v>283</v>
      </c>
      <c r="H1461" s="1015"/>
      <c r="I1461" s="1015"/>
      <c r="J1461" s="1015"/>
      <c r="K1461" s="1012" t="s">
        <v>283</v>
      </c>
      <c r="L1461" s="1015">
        <v>14.75</v>
      </c>
      <c r="M1461" s="1015"/>
      <c r="N1461" s="1016">
        <v>0.5</v>
      </c>
      <c r="O1461" s="1015">
        <v>29.5</v>
      </c>
      <c r="P1461" s="1015">
        <v>-10.280099999999999</v>
      </c>
      <c r="Q1461" s="1015"/>
      <c r="R1461" s="1015"/>
      <c r="S1461" s="1016"/>
    </row>
    <row r="1462" spans="1:19">
      <c r="A1462" s="1012" t="s">
        <v>2298</v>
      </c>
      <c r="B1462" s="1012" t="s">
        <v>283</v>
      </c>
      <c r="C1462" s="1012" t="s">
        <v>2300</v>
      </c>
      <c r="D1462" s="1012" t="s">
        <v>2301</v>
      </c>
      <c r="E1462" s="1012" t="s">
        <v>6</v>
      </c>
      <c r="F1462" s="1013">
        <v>41243</v>
      </c>
      <c r="G1462" s="1012" t="s">
        <v>283</v>
      </c>
      <c r="H1462" s="1015"/>
      <c r="I1462" s="1015"/>
      <c r="J1462" s="1015"/>
      <c r="K1462" s="1012" t="s">
        <v>283</v>
      </c>
      <c r="L1462" s="1015">
        <v>165983272</v>
      </c>
      <c r="M1462" s="1015"/>
      <c r="N1462" s="1016">
        <v>3608332</v>
      </c>
      <c r="O1462" s="1015">
        <v>46</v>
      </c>
      <c r="P1462" s="1015">
        <v>-14650702.969900001</v>
      </c>
      <c r="Q1462" s="1015"/>
      <c r="R1462" s="1015">
        <v>393120.78</v>
      </c>
      <c r="S1462" s="1016">
        <v>15120.03</v>
      </c>
    </row>
    <row r="1463" spans="1:19">
      <c r="A1463" s="1012" t="s">
        <v>2302</v>
      </c>
      <c r="B1463" s="1012" t="s">
        <v>923</v>
      </c>
      <c r="C1463" s="1012" t="s">
        <v>2303</v>
      </c>
      <c r="D1463" s="1012" t="s">
        <v>881</v>
      </c>
      <c r="E1463" s="1012" t="s">
        <v>6</v>
      </c>
      <c r="F1463" s="1013">
        <v>39801</v>
      </c>
      <c r="G1463" s="1012" t="s">
        <v>285</v>
      </c>
      <c r="H1463" s="1015">
        <v>16200000</v>
      </c>
      <c r="I1463" s="1015">
        <v>0</v>
      </c>
      <c r="J1463" s="1015">
        <v>21003597.960000001</v>
      </c>
      <c r="K1463" s="1012" t="s">
        <v>897</v>
      </c>
      <c r="L1463" s="1015"/>
      <c r="M1463" s="1015"/>
      <c r="N1463" s="1016"/>
      <c r="O1463" s="1015"/>
      <c r="P1463" s="1015"/>
      <c r="Q1463" s="1015"/>
      <c r="R1463" s="1015"/>
      <c r="S1463" s="1016"/>
    </row>
    <row r="1464" spans="1:19">
      <c r="A1464" s="1012" t="s">
        <v>2302</v>
      </c>
      <c r="B1464" s="1012" t="s">
        <v>283</v>
      </c>
      <c r="C1464" s="1012" t="s">
        <v>2303</v>
      </c>
      <c r="D1464" s="1012" t="s">
        <v>881</v>
      </c>
      <c r="E1464" s="1012" t="s">
        <v>6</v>
      </c>
      <c r="F1464" s="1013">
        <v>41597</v>
      </c>
      <c r="G1464" s="1012" t="s">
        <v>283</v>
      </c>
      <c r="H1464" s="1015"/>
      <c r="I1464" s="1015"/>
      <c r="J1464" s="1015"/>
      <c r="K1464" s="1012" t="s">
        <v>283</v>
      </c>
      <c r="L1464" s="1015">
        <v>16200000</v>
      </c>
      <c r="M1464" s="1015"/>
      <c r="N1464" s="1016">
        <v>16200</v>
      </c>
      <c r="O1464" s="1015">
        <v>1215.17</v>
      </c>
      <c r="P1464" s="1015"/>
      <c r="Q1464" s="1015">
        <v>3485754</v>
      </c>
      <c r="R1464" s="1015">
        <v>1156636.5</v>
      </c>
      <c r="S1464" s="1016">
        <v>810</v>
      </c>
    </row>
    <row r="1465" spans="1:19">
      <c r="A1465" s="1012" t="s">
        <v>2302</v>
      </c>
      <c r="B1465" s="1012" t="s">
        <v>283</v>
      </c>
      <c r="C1465" s="1012" t="s">
        <v>2303</v>
      </c>
      <c r="D1465" s="1012" t="s">
        <v>881</v>
      </c>
      <c r="E1465" s="1012" t="s">
        <v>6</v>
      </c>
      <c r="F1465" s="1013">
        <v>41645</v>
      </c>
      <c r="G1465" s="1012" t="s">
        <v>283</v>
      </c>
      <c r="H1465" s="1015"/>
      <c r="I1465" s="1015"/>
      <c r="J1465" s="1015"/>
      <c r="K1465" s="1012" t="s">
        <v>283</v>
      </c>
      <c r="L1465" s="1015"/>
      <c r="M1465" s="1015">
        <v>-196857.54</v>
      </c>
      <c r="N1465" s="1016"/>
      <c r="O1465" s="1015"/>
      <c r="P1465" s="1015"/>
      <c r="Q1465" s="1015"/>
      <c r="R1465" s="1015"/>
      <c r="S1465" s="1016"/>
    </row>
    <row r="1466" spans="1:19">
      <c r="A1466" s="1012" t="s">
        <v>2304</v>
      </c>
      <c r="B1466" s="1012" t="s">
        <v>931</v>
      </c>
      <c r="C1466" s="1012" t="s">
        <v>2305</v>
      </c>
      <c r="D1466" s="1012" t="s">
        <v>2306</v>
      </c>
      <c r="E1466" s="1012" t="s">
        <v>6</v>
      </c>
      <c r="F1466" s="1013">
        <v>39805</v>
      </c>
      <c r="G1466" s="1012" t="s">
        <v>285</v>
      </c>
      <c r="H1466" s="1015">
        <v>11600000</v>
      </c>
      <c r="I1466" s="1015">
        <v>0</v>
      </c>
      <c r="J1466" s="1015">
        <v>13821963.890000001</v>
      </c>
      <c r="K1466" s="1012" t="s">
        <v>1194</v>
      </c>
      <c r="L1466" s="1015"/>
      <c r="M1466" s="1015"/>
      <c r="N1466" s="1016"/>
      <c r="O1466" s="1015"/>
      <c r="P1466" s="1015"/>
      <c r="Q1466" s="1015"/>
      <c r="R1466" s="1015"/>
      <c r="S1466" s="1016"/>
    </row>
    <row r="1467" spans="1:19">
      <c r="A1467" s="1012" t="s">
        <v>2304</v>
      </c>
      <c r="B1467" s="1012" t="s">
        <v>283</v>
      </c>
      <c r="C1467" s="1012" t="s">
        <v>2305</v>
      </c>
      <c r="D1467" s="1012" t="s">
        <v>2306</v>
      </c>
      <c r="E1467" s="1012" t="s">
        <v>6</v>
      </c>
      <c r="F1467" s="1013">
        <v>40752</v>
      </c>
      <c r="G1467" s="1012" t="s">
        <v>283</v>
      </c>
      <c r="H1467" s="1015"/>
      <c r="I1467" s="1015"/>
      <c r="J1467" s="1015"/>
      <c r="K1467" s="1012" t="s">
        <v>283</v>
      </c>
      <c r="L1467" s="1015">
        <v>11600000</v>
      </c>
      <c r="M1467" s="1015"/>
      <c r="N1467" s="1016">
        <v>11600</v>
      </c>
      <c r="O1467" s="1015">
        <v>1000</v>
      </c>
      <c r="P1467" s="1015"/>
      <c r="Q1467" s="1015"/>
      <c r="R1467" s="1015">
        <v>580000</v>
      </c>
      <c r="S1467" s="1016">
        <v>580</v>
      </c>
    </row>
    <row r="1468" spans="1:19">
      <c r="A1468" s="1012" t="s">
        <v>2307</v>
      </c>
      <c r="B1468" s="1012" t="s">
        <v>2308</v>
      </c>
      <c r="C1468" s="1012" t="s">
        <v>2309</v>
      </c>
      <c r="D1468" s="1012" t="s">
        <v>2310</v>
      </c>
      <c r="E1468" s="1012" t="s">
        <v>6</v>
      </c>
      <c r="F1468" s="1013">
        <v>39829</v>
      </c>
      <c r="G1468" s="1012" t="s">
        <v>285</v>
      </c>
      <c r="H1468" s="1015">
        <v>4120000</v>
      </c>
      <c r="I1468" s="1015">
        <v>0</v>
      </c>
      <c r="J1468" s="1015">
        <v>18087.939999999999</v>
      </c>
      <c r="K1468" s="1012" t="s">
        <v>2928</v>
      </c>
      <c r="L1468" s="1015"/>
      <c r="M1468" s="1015"/>
      <c r="N1468" s="1016"/>
      <c r="O1468" s="1015"/>
      <c r="P1468" s="1015"/>
      <c r="Q1468" s="1015"/>
      <c r="R1468" s="1015"/>
      <c r="S1468" s="1016"/>
    </row>
    <row r="1469" spans="1:19">
      <c r="A1469" s="1012" t="s">
        <v>2307</v>
      </c>
      <c r="B1469" s="1012" t="s">
        <v>283</v>
      </c>
      <c r="C1469" s="1012" t="s">
        <v>2309</v>
      </c>
      <c r="D1469" s="1012" t="s">
        <v>2310</v>
      </c>
      <c r="E1469" s="1012" t="s">
        <v>6</v>
      </c>
      <c r="F1469" s="1013">
        <v>40220</v>
      </c>
      <c r="G1469" s="1012" t="s">
        <v>283</v>
      </c>
      <c r="H1469" s="1015"/>
      <c r="I1469" s="1015"/>
      <c r="J1469" s="1015"/>
      <c r="K1469" s="1012" t="s">
        <v>283</v>
      </c>
      <c r="L1469" s="1015"/>
      <c r="M1469" s="1015"/>
      <c r="N1469" s="1016"/>
      <c r="O1469" s="1015"/>
      <c r="P1469" s="1015">
        <v>-4120000</v>
      </c>
      <c r="Q1469" s="1015"/>
      <c r="R1469" s="1015"/>
      <c r="S1469" s="1016"/>
    </row>
    <row r="1470" spans="1:19">
      <c r="A1470" s="1012" t="s">
        <v>2311</v>
      </c>
      <c r="B1470" s="1012" t="s">
        <v>923</v>
      </c>
      <c r="C1470" s="1012" t="s">
        <v>2312</v>
      </c>
      <c r="D1470" s="1012" t="s">
        <v>881</v>
      </c>
      <c r="E1470" s="1012" t="s">
        <v>6</v>
      </c>
      <c r="F1470" s="1013">
        <v>39805</v>
      </c>
      <c r="G1470" s="1012" t="s">
        <v>285</v>
      </c>
      <c r="H1470" s="1015">
        <v>4060000</v>
      </c>
      <c r="I1470" s="1015">
        <v>0</v>
      </c>
      <c r="J1470" s="1015">
        <v>2991670.8</v>
      </c>
      <c r="K1470" s="1012" t="s">
        <v>897</v>
      </c>
      <c r="L1470" s="1015"/>
      <c r="M1470" s="1015"/>
      <c r="N1470" s="1016"/>
      <c r="O1470" s="1015"/>
      <c r="P1470" s="1015"/>
      <c r="Q1470" s="1015"/>
      <c r="R1470" s="1015"/>
      <c r="S1470" s="1016"/>
    </row>
    <row r="1471" spans="1:19">
      <c r="A1471" s="1012" t="s">
        <v>2311</v>
      </c>
      <c r="B1471" s="1012" t="s">
        <v>283</v>
      </c>
      <c r="C1471" s="1012" t="s">
        <v>2312</v>
      </c>
      <c r="D1471" s="1012" t="s">
        <v>881</v>
      </c>
      <c r="E1471" s="1012" t="s">
        <v>6</v>
      </c>
      <c r="F1471" s="1013">
        <v>41680</v>
      </c>
      <c r="G1471" s="1012" t="s">
        <v>283</v>
      </c>
      <c r="H1471" s="1015"/>
      <c r="I1471" s="1015"/>
      <c r="J1471" s="1015"/>
      <c r="K1471" s="1012" t="s">
        <v>283</v>
      </c>
      <c r="L1471" s="1015">
        <v>2519960.7999999998</v>
      </c>
      <c r="M1471" s="1015"/>
      <c r="N1471" s="1016">
        <v>4060</v>
      </c>
      <c r="O1471" s="1015">
        <v>620.67999999999995</v>
      </c>
      <c r="P1471" s="1015">
        <v>-1540039.2</v>
      </c>
      <c r="Q1471" s="1015"/>
      <c r="R1471" s="1015">
        <v>109487.5</v>
      </c>
      <c r="S1471" s="1016">
        <v>203</v>
      </c>
    </row>
    <row r="1472" spans="1:19">
      <c r="A1472" s="1012" t="s">
        <v>2311</v>
      </c>
      <c r="B1472" s="1012" t="s">
        <v>283</v>
      </c>
      <c r="C1472" s="1012" t="s">
        <v>2312</v>
      </c>
      <c r="D1472" s="1012" t="s">
        <v>881</v>
      </c>
      <c r="E1472" s="1012" t="s">
        <v>6</v>
      </c>
      <c r="F1472" s="1013">
        <v>41717</v>
      </c>
      <c r="G1472" s="1012" t="s">
        <v>283</v>
      </c>
      <c r="H1472" s="1015"/>
      <c r="I1472" s="1015"/>
      <c r="J1472" s="1015"/>
      <c r="K1472" s="1012" t="s">
        <v>283</v>
      </c>
      <c r="L1472" s="1015"/>
      <c r="M1472" s="1015">
        <v>-25000</v>
      </c>
      <c r="N1472" s="1016"/>
      <c r="O1472" s="1015"/>
      <c r="P1472" s="1015"/>
      <c r="Q1472" s="1015"/>
      <c r="R1472" s="1015"/>
      <c r="S1472" s="1016"/>
    </row>
    <row r="1473" spans="1:19">
      <c r="A1473" s="1012" t="s">
        <v>2313</v>
      </c>
      <c r="B1473" s="1012" t="s">
        <v>2314</v>
      </c>
      <c r="C1473" s="1012" t="s">
        <v>2315</v>
      </c>
      <c r="D1473" s="1012" t="s">
        <v>1747</v>
      </c>
      <c r="E1473" s="1012" t="s">
        <v>188</v>
      </c>
      <c r="F1473" s="1013">
        <v>39794</v>
      </c>
      <c r="G1473" s="1012" t="s">
        <v>284</v>
      </c>
      <c r="H1473" s="1015">
        <v>6500000</v>
      </c>
      <c r="I1473" s="1015">
        <v>0</v>
      </c>
      <c r="J1473" s="1015">
        <v>7937744.9699999997</v>
      </c>
      <c r="K1473" s="1012" t="s">
        <v>1194</v>
      </c>
      <c r="L1473" s="1015"/>
      <c r="M1473" s="1015"/>
      <c r="N1473" s="1016"/>
      <c r="O1473" s="1015"/>
      <c r="P1473" s="1015"/>
      <c r="Q1473" s="1015"/>
      <c r="R1473" s="1015"/>
      <c r="S1473" s="1016"/>
    </row>
    <row r="1474" spans="1:19">
      <c r="A1474" s="1012" t="s">
        <v>2313</v>
      </c>
      <c r="B1474" s="1012" t="s">
        <v>283</v>
      </c>
      <c r="C1474" s="1012" t="s">
        <v>2315</v>
      </c>
      <c r="D1474" s="1012" t="s">
        <v>1747</v>
      </c>
      <c r="E1474" s="1012" t="s">
        <v>188</v>
      </c>
      <c r="F1474" s="1013">
        <v>41320</v>
      </c>
      <c r="G1474" s="1012" t="s">
        <v>283</v>
      </c>
      <c r="H1474" s="1015"/>
      <c r="I1474" s="1015"/>
      <c r="J1474" s="1015"/>
      <c r="K1474" s="1012" t="s">
        <v>283</v>
      </c>
      <c r="L1474" s="1015">
        <v>6500000</v>
      </c>
      <c r="M1474" s="1015"/>
      <c r="N1474" s="1016">
        <v>6500</v>
      </c>
      <c r="O1474" s="1015">
        <v>1000</v>
      </c>
      <c r="P1474" s="1015"/>
      <c r="Q1474" s="1015"/>
      <c r="R1474" s="1015"/>
      <c r="S1474" s="1016"/>
    </row>
    <row r="1475" spans="1:19">
      <c r="A1475" s="1012" t="s">
        <v>2316</v>
      </c>
      <c r="B1475" s="1012" t="s">
        <v>904</v>
      </c>
      <c r="C1475" s="1012" t="s">
        <v>2317</v>
      </c>
      <c r="D1475" s="1012" t="s">
        <v>960</v>
      </c>
      <c r="E1475" s="1012" t="s">
        <v>217</v>
      </c>
      <c r="F1475" s="1013">
        <v>39878</v>
      </c>
      <c r="G1475" s="1012" t="s">
        <v>285</v>
      </c>
      <c r="H1475" s="1015">
        <v>23200000</v>
      </c>
      <c r="I1475" s="1015">
        <v>0</v>
      </c>
      <c r="J1475" s="1015">
        <v>22020064.100000001</v>
      </c>
      <c r="K1475" s="1012" t="s">
        <v>897</v>
      </c>
      <c r="L1475" s="1015"/>
      <c r="M1475" s="1015"/>
      <c r="N1475" s="1016"/>
      <c r="O1475" s="1015"/>
      <c r="P1475" s="1015"/>
      <c r="Q1475" s="1015"/>
      <c r="R1475" s="1015"/>
      <c r="S1475" s="1016"/>
    </row>
    <row r="1476" spans="1:19">
      <c r="A1476" s="1012" t="s">
        <v>2316</v>
      </c>
      <c r="B1476" s="1012" t="s">
        <v>283</v>
      </c>
      <c r="C1476" s="1012" t="s">
        <v>2317</v>
      </c>
      <c r="D1476" s="1012" t="s">
        <v>960</v>
      </c>
      <c r="E1476" s="1012" t="s">
        <v>217</v>
      </c>
      <c r="F1476" s="1013">
        <v>41128</v>
      </c>
      <c r="G1476" s="1012" t="s">
        <v>283</v>
      </c>
      <c r="H1476" s="1015"/>
      <c r="I1476" s="1015"/>
      <c r="J1476" s="1015"/>
      <c r="K1476" s="1012" t="s">
        <v>283</v>
      </c>
      <c r="L1476" s="1015">
        <v>1676654</v>
      </c>
      <c r="M1476" s="1015"/>
      <c r="N1476" s="1016">
        <v>2296</v>
      </c>
      <c r="O1476" s="1015">
        <v>730.25</v>
      </c>
      <c r="P1476" s="1015">
        <v>-619346</v>
      </c>
      <c r="Q1476" s="1015"/>
      <c r="R1476" s="1015">
        <v>88059.01</v>
      </c>
      <c r="S1476" s="1016">
        <v>114</v>
      </c>
    </row>
    <row r="1477" spans="1:19">
      <c r="A1477" s="1012" t="s">
        <v>2316</v>
      </c>
      <c r="B1477" s="1012" t="s">
        <v>283</v>
      </c>
      <c r="C1477" s="1012" t="s">
        <v>2317</v>
      </c>
      <c r="D1477" s="1012" t="s">
        <v>960</v>
      </c>
      <c r="E1477" s="1012" t="s">
        <v>217</v>
      </c>
      <c r="F1477" s="1013">
        <v>41130</v>
      </c>
      <c r="G1477" s="1012" t="s">
        <v>283</v>
      </c>
      <c r="H1477" s="1015"/>
      <c r="I1477" s="1015"/>
      <c r="J1477" s="1015"/>
      <c r="K1477" s="1012" t="s">
        <v>283</v>
      </c>
      <c r="L1477" s="1015">
        <v>4048506</v>
      </c>
      <c r="M1477" s="1015"/>
      <c r="N1477" s="1016">
        <v>5544</v>
      </c>
      <c r="O1477" s="1015">
        <v>730.25</v>
      </c>
      <c r="P1477" s="1015">
        <v>-1495494</v>
      </c>
      <c r="Q1477" s="1015"/>
      <c r="R1477" s="1015">
        <v>482779.69</v>
      </c>
      <c r="S1477" s="1016">
        <v>625</v>
      </c>
    </row>
    <row r="1478" spans="1:19">
      <c r="A1478" s="1012" t="s">
        <v>2316</v>
      </c>
      <c r="B1478" s="1012" t="s">
        <v>283</v>
      </c>
      <c r="C1478" s="1012" t="s">
        <v>2317</v>
      </c>
      <c r="D1478" s="1012" t="s">
        <v>960</v>
      </c>
      <c r="E1478" s="1012" t="s">
        <v>217</v>
      </c>
      <c r="F1478" s="1013">
        <v>41131</v>
      </c>
      <c r="G1478" s="1012" t="s">
        <v>283</v>
      </c>
      <c r="H1478" s="1015"/>
      <c r="I1478" s="1015"/>
      <c r="J1478" s="1015"/>
      <c r="K1478" s="1012" t="s">
        <v>283</v>
      </c>
      <c r="L1478" s="1015">
        <v>11216640</v>
      </c>
      <c r="M1478" s="1015"/>
      <c r="N1478" s="1016">
        <v>15360</v>
      </c>
      <c r="O1478" s="1015">
        <v>730.25</v>
      </c>
      <c r="P1478" s="1015">
        <v>-4143360</v>
      </c>
      <c r="Q1478" s="1015"/>
      <c r="R1478" s="1015">
        <v>325200.40000000002</v>
      </c>
      <c r="S1478" s="1016">
        <v>421</v>
      </c>
    </row>
    <row r="1479" spans="1:19">
      <c r="A1479" s="1012" t="s">
        <v>2316</v>
      </c>
      <c r="B1479" s="1012" t="s">
        <v>283</v>
      </c>
      <c r="C1479" s="1012" t="s">
        <v>2317</v>
      </c>
      <c r="D1479" s="1012" t="s">
        <v>960</v>
      </c>
      <c r="E1479" s="1012" t="s">
        <v>217</v>
      </c>
      <c r="F1479" s="1013">
        <v>41163</v>
      </c>
      <c r="G1479" s="1012" t="s">
        <v>283</v>
      </c>
      <c r="H1479" s="1015"/>
      <c r="I1479" s="1015"/>
      <c r="J1479" s="1015"/>
      <c r="K1479" s="1012" t="s">
        <v>283</v>
      </c>
      <c r="L1479" s="1015"/>
      <c r="M1479" s="1015">
        <v>-169418</v>
      </c>
      <c r="N1479" s="1016"/>
      <c r="O1479" s="1015"/>
      <c r="P1479" s="1015"/>
      <c r="Q1479" s="1015"/>
      <c r="R1479" s="1015"/>
      <c r="S1479" s="1016"/>
    </row>
    <row r="1480" spans="1:19">
      <c r="A1480" s="1012" t="s">
        <v>2318</v>
      </c>
      <c r="B1480" s="1012" t="s">
        <v>858</v>
      </c>
      <c r="C1480" s="1012" t="s">
        <v>2319</v>
      </c>
      <c r="D1480" s="1012" t="s">
        <v>1323</v>
      </c>
      <c r="E1480" s="1012" t="s">
        <v>1229</v>
      </c>
      <c r="F1480" s="1013">
        <v>39805</v>
      </c>
      <c r="G1480" s="1012" t="s">
        <v>284</v>
      </c>
      <c r="H1480" s="1015">
        <v>100000000</v>
      </c>
      <c r="I1480" s="1015">
        <v>0</v>
      </c>
      <c r="J1480" s="1015">
        <v>119536844.44</v>
      </c>
      <c r="K1480" s="1012" t="s">
        <v>1194</v>
      </c>
      <c r="L1480" s="1015"/>
      <c r="M1480" s="1015"/>
      <c r="N1480" s="1016"/>
      <c r="O1480" s="1015"/>
      <c r="P1480" s="1015"/>
      <c r="Q1480" s="1015"/>
      <c r="R1480" s="1015"/>
      <c r="S1480" s="1016"/>
    </row>
    <row r="1481" spans="1:19">
      <c r="A1481" s="1012" t="s">
        <v>2318</v>
      </c>
      <c r="B1481" s="1012" t="s">
        <v>283</v>
      </c>
      <c r="C1481" s="1012" t="s">
        <v>2319</v>
      </c>
      <c r="D1481" s="1012" t="s">
        <v>1323</v>
      </c>
      <c r="E1481" s="1012" t="s">
        <v>1229</v>
      </c>
      <c r="F1481" s="1013">
        <v>41024</v>
      </c>
      <c r="G1481" s="1012" t="s">
        <v>283</v>
      </c>
      <c r="H1481" s="1015"/>
      <c r="I1481" s="1015"/>
      <c r="J1481" s="1015"/>
      <c r="K1481" s="1012" t="s">
        <v>283</v>
      </c>
      <c r="L1481" s="1015">
        <v>100000000</v>
      </c>
      <c r="M1481" s="1015"/>
      <c r="N1481" s="1016">
        <v>100000</v>
      </c>
      <c r="O1481" s="1015">
        <v>1000</v>
      </c>
      <c r="P1481" s="1015"/>
      <c r="Q1481" s="1015"/>
      <c r="R1481" s="1015"/>
      <c r="S1481" s="1016"/>
    </row>
    <row r="1482" spans="1:19">
      <c r="A1482" s="1012" t="s">
        <v>2318</v>
      </c>
      <c r="B1482" s="1012" t="s">
        <v>283</v>
      </c>
      <c r="C1482" s="1012" t="s">
        <v>2319</v>
      </c>
      <c r="D1482" s="1012" t="s">
        <v>1323</v>
      </c>
      <c r="E1482" s="1012" t="s">
        <v>1229</v>
      </c>
      <c r="F1482" s="1013">
        <v>41031</v>
      </c>
      <c r="G1482" s="1012" t="s">
        <v>283</v>
      </c>
      <c r="H1482" s="1015"/>
      <c r="I1482" s="1015"/>
      <c r="J1482" s="1015"/>
      <c r="K1482" s="1012" t="s">
        <v>283</v>
      </c>
      <c r="L1482" s="1015"/>
      <c r="M1482" s="1015"/>
      <c r="N1482" s="1016"/>
      <c r="O1482" s="1015"/>
      <c r="P1482" s="1015"/>
      <c r="Q1482" s="1015"/>
      <c r="R1482" s="1015">
        <v>2842400</v>
      </c>
      <c r="S1482" s="1016">
        <v>227376</v>
      </c>
    </row>
    <row r="1483" spans="1:19">
      <c r="A1483" s="1012" t="s">
        <v>2320</v>
      </c>
      <c r="B1483" s="1012"/>
      <c r="C1483" s="1012" t="s">
        <v>2321</v>
      </c>
      <c r="D1483" s="1012" t="s">
        <v>2322</v>
      </c>
      <c r="E1483" s="1012" t="s">
        <v>83</v>
      </c>
      <c r="F1483" s="1013">
        <v>39843</v>
      </c>
      <c r="G1483" s="1012" t="s">
        <v>284</v>
      </c>
      <c r="H1483" s="1015">
        <v>16288000</v>
      </c>
      <c r="I1483" s="1015">
        <v>0</v>
      </c>
      <c r="J1483" s="1015">
        <v>16365554.76</v>
      </c>
      <c r="K1483" s="1012" t="s">
        <v>897</v>
      </c>
      <c r="L1483" s="1015"/>
      <c r="M1483" s="1015"/>
      <c r="N1483" s="1016"/>
      <c r="O1483" s="1015"/>
      <c r="P1483" s="1015"/>
      <c r="Q1483" s="1015"/>
      <c r="R1483" s="1015"/>
      <c r="S1483" s="1016"/>
    </row>
    <row r="1484" spans="1:19">
      <c r="A1484" s="1012" t="s">
        <v>2320</v>
      </c>
      <c r="B1484" s="1012" t="s">
        <v>283</v>
      </c>
      <c r="C1484" s="1012" t="s">
        <v>2321</v>
      </c>
      <c r="D1484" s="1012" t="s">
        <v>2322</v>
      </c>
      <c r="E1484" s="1012" t="s">
        <v>83</v>
      </c>
      <c r="F1484" s="1013">
        <v>41241</v>
      </c>
      <c r="G1484" s="1012" t="s">
        <v>283</v>
      </c>
      <c r="H1484" s="1015"/>
      <c r="I1484" s="1015"/>
      <c r="J1484" s="1015"/>
      <c r="K1484" s="1012" t="s">
        <v>283</v>
      </c>
      <c r="L1484" s="1015">
        <v>394072.28</v>
      </c>
      <c r="M1484" s="1015"/>
      <c r="N1484" s="1016">
        <v>548</v>
      </c>
      <c r="O1484" s="1015">
        <v>719.11</v>
      </c>
      <c r="P1484" s="1015">
        <v>-153927.72</v>
      </c>
      <c r="Q1484" s="1015"/>
      <c r="R1484" s="1015"/>
      <c r="S1484" s="1016"/>
    </row>
    <row r="1485" spans="1:19">
      <c r="A1485" s="1012" t="s">
        <v>2320</v>
      </c>
      <c r="B1485" s="1012" t="s">
        <v>283</v>
      </c>
      <c r="C1485" s="1012" t="s">
        <v>2321</v>
      </c>
      <c r="D1485" s="1012" t="s">
        <v>2322</v>
      </c>
      <c r="E1485" s="1012" t="s">
        <v>83</v>
      </c>
      <c r="F1485" s="1013">
        <v>41242</v>
      </c>
      <c r="G1485" s="1012" t="s">
        <v>283</v>
      </c>
      <c r="H1485" s="1015"/>
      <c r="I1485" s="1015"/>
      <c r="J1485" s="1015"/>
      <c r="K1485" s="1012" t="s">
        <v>283</v>
      </c>
      <c r="L1485" s="1015">
        <v>11318791.4</v>
      </c>
      <c r="M1485" s="1015"/>
      <c r="N1485" s="1016">
        <v>15740</v>
      </c>
      <c r="O1485" s="1015">
        <v>719.11</v>
      </c>
      <c r="P1485" s="1015">
        <v>-4421208.5999999996</v>
      </c>
      <c r="Q1485" s="1015"/>
      <c r="R1485" s="1015"/>
      <c r="S1485" s="1016"/>
    </row>
    <row r="1486" spans="1:19">
      <c r="A1486" s="1012" t="s">
        <v>2320</v>
      </c>
      <c r="B1486" s="1012" t="s">
        <v>283</v>
      </c>
      <c r="C1486" s="1012" t="s">
        <v>2321</v>
      </c>
      <c r="D1486" s="1012" t="s">
        <v>2322</v>
      </c>
      <c r="E1486" s="1012" t="s">
        <v>83</v>
      </c>
      <c r="F1486" s="1013">
        <v>41285</v>
      </c>
      <c r="G1486" s="1012" t="s">
        <v>283</v>
      </c>
      <c r="H1486" s="1015"/>
      <c r="I1486" s="1015"/>
      <c r="J1486" s="1015"/>
      <c r="K1486" s="1012" t="s">
        <v>283</v>
      </c>
      <c r="L1486" s="1015"/>
      <c r="M1486" s="1015">
        <v>-117128.64</v>
      </c>
      <c r="N1486" s="1016"/>
      <c r="O1486" s="1015"/>
      <c r="P1486" s="1015"/>
      <c r="Q1486" s="1015"/>
      <c r="R1486" s="1015"/>
      <c r="S1486" s="1016"/>
    </row>
    <row r="1487" spans="1:19">
      <c r="A1487" s="1012" t="s">
        <v>2320</v>
      </c>
      <c r="B1487" s="1012" t="s">
        <v>283</v>
      </c>
      <c r="C1487" s="1012" t="s">
        <v>2321</v>
      </c>
      <c r="D1487" s="1012" t="s">
        <v>2322</v>
      </c>
      <c r="E1487" s="1012" t="s">
        <v>83</v>
      </c>
      <c r="F1487" s="1013">
        <v>41437</v>
      </c>
      <c r="G1487" s="1012" t="s">
        <v>283</v>
      </c>
      <c r="H1487" s="1015"/>
      <c r="I1487" s="1015"/>
      <c r="J1487" s="1015"/>
      <c r="K1487" s="1012" t="s">
        <v>283</v>
      </c>
      <c r="L1487" s="1015"/>
      <c r="M1487" s="1015"/>
      <c r="N1487" s="1016"/>
      <c r="O1487" s="1015"/>
      <c r="P1487" s="1015"/>
      <c r="Q1487" s="1015"/>
      <c r="R1487" s="1015">
        <v>1650288</v>
      </c>
      <c r="S1487" s="1016">
        <v>438906.44</v>
      </c>
    </row>
    <row r="1488" spans="1:19">
      <c r="A1488" s="1012" t="s">
        <v>2323</v>
      </c>
      <c r="B1488" s="1012" t="s">
        <v>2324</v>
      </c>
      <c r="C1488" s="1012" t="s">
        <v>2325</v>
      </c>
      <c r="D1488" s="1012" t="s">
        <v>2326</v>
      </c>
      <c r="E1488" s="1012" t="s">
        <v>239</v>
      </c>
      <c r="F1488" s="1013">
        <v>39805</v>
      </c>
      <c r="G1488" s="1012" t="s">
        <v>284</v>
      </c>
      <c r="H1488" s="1015">
        <v>31762000</v>
      </c>
      <c r="I1488" s="1015">
        <v>0</v>
      </c>
      <c r="J1488" s="1015">
        <v>42596063.590000004</v>
      </c>
      <c r="K1488" s="1012" t="s">
        <v>1194</v>
      </c>
      <c r="L1488" s="1015"/>
      <c r="M1488" s="1015"/>
      <c r="N1488" s="1016"/>
      <c r="O1488" s="1015"/>
      <c r="P1488" s="1015"/>
      <c r="Q1488" s="1015"/>
      <c r="R1488" s="1015"/>
      <c r="S1488" s="1016"/>
    </row>
    <row r="1489" spans="1:19">
      <c r="A1489" s="1012" t="s">
        <v>2323</v>
      </c>
      <c r="B1489" s="1012" t="s">
        <v>283</v>
      </c>
      <c r="C1489" s="1012" t="s">
        <v>2325</v>
      </c>
      <c r="D1489" s="1012" t="s">
        <v>2326</v>
      </c>
      <c r="E1489" s="1012" t="s">
        <v>239</v>
      </c>
      <c r="F1489" s="1013">
        <v>40911</v>
      </c>
      <c r="G1489" s="1012" t="s">
        <v>283</v>
      </c>
      <c r="H1489" s="1015"/>
      <c r="I1489" s="1015"/>
      <c r="J1489" s="1015"/>
      <c r="K1489" s="1012" t="s">
        <v>283</v>
      </c>
      <c r="L1489" s="1015">
        <v>31762000</v>
      </c>
      <c r="M1489" s="1015"/>
      <c r="N1489" s="1016">
        <v>31762</v>
      </c>
      <c r="O1489" s="1015">
        <v>1000</v>
      </c>
      <c r="P1489" s="1015"/>
      <c r="Q1489" s="1015"/>
      <c r="R1489" s="1015"/>
      <c r="S1489" s="1016"/>
    </row>
    <row r="1490" spans="1:19">
      <c r="A1490" s="1012" t="s">
        <v>2323</v>
      </c>
      <c r="B1490" s="1012" t="s">
        <v>283</v>
      </c>
      <c r="C1490" s="1012" t="s">
        <v>2325</v>
      </c>
      <c r="D1490" s="1012" t="s">
        <v>2326</v>
      </c>
      <c r="E1490" s="1012" t="s">
        <v>239</v>
      </c>
      <c r="F1490" s="1013">
        <v>42151</v>
      </c>
      <c r="G1490" s="1012" t="s">
        <v>283</v>
      </c>
      <c r="H1490" s="1015"/>
      <c r="I1490" s="1015"/>
      <c r="J1490" s="1015"/>
      <c r="K1490" s="1012" t="s">
        <v>283</v>
      </c>
      <c r="L1490" s="1015"/>
      <c r="M1490" s="1015"/>
      <c r="N1490" s="1016"/>
      <c r="O1490" s="1015"/>
      <c r="P1490" s="1015"/>
      <c r="Q1490" s="1015"/>
      <c r="R1490" s="1015">
        <v>6025649.7000000002</v>
      </c>
      <c r="S1490" s="1016">
        <v>819640.21</v>
      </c>
    </row>
    <row r="1491" spans="1:19">
      <c r="A1491" s="1012" t="s">
        <v>2327</v>
      </c>
      <c r="B1491" s="1012" t="s">
        <v>2328</v>
      </c>
      <c r="C1491" s="1012" t="s">
        <v>2329</v>
      </c>
      <c r="D1491" s="1012" t="s">
        <v>2330</v>
      </c>
      <c r="E1491" s="1012" t="s">
        <v>83</v>
      </c>
      <c r="F1491" s="1013">
        <v>39850</v>
      </c>
      <c r="G1491" s="1012" t="s">
        <v>285</v>
      </c>
      <c r="H1491" s="1015">
        <v>3756000</v>
      </c>
      <c r="I1491" s="1015">
        <v>0</v>
      </c>
      <c r="J1491" s="1015">
        <v>4497312.67</v>
      </c>
      <c r="K1491" s="1012" t="s">
        <v>1194</v>
      </c>
      <c r="L1491" s="1015"/>
      <c r="M1491" s="1015"/>
      <c r="N1491" s="1016"/>
      <c r="O1491" s="1015"/>
      <c r="P1491" s="1015"/>
      <c r="Q1491" s="1015"/>
      <c r="R1491" s="1015"/>
      <c r="S1491" s="1016"/>
    </row>
    <row r="1492" spans="1:19">
      <c r="A1492" s="1012" t="s">
        <v>2327</v>
      </c>
      <c r="B1492" s="1012" t="s">
        <v>283</v>
      </c>
      <c r="C1492" s="1012" t="s">
        <v>2329</v>
      </c>
      <c r="D1492" s="1012" t="s">
        <v>2330</v>
      </c>
      <c r="E1492" s="1012" t="s">
        <v>83</v>
      </c>
      <c r="F1492" s="1013">
        <v>40835</v>
      </c>
      <c r="G1492" s="1012" t="s">
        <v>283</v>
      </c>
      <c r="H1492" s="1015"/>
      <c r="I1492" s="1015"/>
      <c r="J1492" s="1015"/>
      <c r="K1492" s="1012" t="s">
        <v>283</v>
      </c>
      <c r="L1492" s="1015">
        <v>3756000</v>
      </c>
      <c r="M1492" s="1015"/>
      <c r="N1492" s="1016">
        <v>3756</v>
      </c>
      <c r="O1492" s="1015">
        <v>1000</v>
      </c>
      <c r="P1492" s="1015"/>
      <c r="Q1492" s="1015"/>
      <c r="R1492" s="1015">
        <v>188000</v>
      </c>
      <c r="S1492" s="1016">
        <v>188</v>
      </c>
    </row>
    <row r="1493" spans="1:19">
      <c r="A1493" s="1012" t="s">
        <v>2331</v>
      </c>
      <c r="B1493" s="1012" t="s">
        <v>2967</v>
      </c>
      <c r="C1493" s="1012" t="s">
        <v>2332</v>
      </c>
      <c r="D1493" s="1012" t="s">
        <v>2333</v>
      </c>
      <c r="E1493" s="1012" t="s">
        <v>965</v>
      </c>
      <c r="F1493" s="1013">
        <v>39801</v>
      </c>
      <c r="G1493" s="1012" t="s">
        <v>285</v>
      </c>
      <c r="H1493" s="1015">
        <v>6000000</v>
      </c>
      <c r="I1493" s="1015">
        <v>0</v>
      </c>
      <c r="J1493" s="1015">
        <v>9260824.2599999998</v>
      </c>
      <c r="K1493" s="1012" t="s">
        <v>1194</v>
      </c>
      <c r="L1493" s="1015"/>
      <c r="M1493" s="1015"/>
      <c r="N1493" s="1016"/>
      <c r="O1493" s="1015"/>
      <c r="P1493" s="1015"/>
      <c r="Q1493" s="1015"/>
      <c r="R1493" s="1015"/>
      <c r="S1493" s="1016"/>
    </row>
    <row r="1494" spans="1:19">
      <c r="A1494" s="1012" t="s">
        <v>2331</v>
      </c>
      <c r="B1494" s="1012" t="s">
        <v>283</v>
      </c>
      <c r="C1494" s="1012" t="s">
        <v>2332</v>
      </c>
      <c r="D1494" s="1012" t="s">
        <v>2333</v>
      </c>
      <c r="E1494" s="1012" t="s">
        <v>965</v>
      </c>
      <c r="F1494" s="1013">
        <v>42244</v>
      </c>
      <c r="G1494" s="1012" t="s">
        <v>283</v>
      </c>
      <c r="H1494" s="1015"/>
      <c r="I1494" s="1015"/>
      <c r="J1494" s="1015"/>
      <c r="K1494" s="1012" t="s">
        <v>283</v>
      </c>
      <c r="L1494" s="1015">
        <v>6000000</v>
      </c>
      <c r="M1494" s="1015"/>
      <c r="N1494" s="1016">
        <v>6000</v>
      </c>
      <c r="O1494" s="1015">
        <v>1000</v>
      </c>
      <c r="P1494" s="1015"/>
      <c r="Q1494" s="1015"/>
      <c r="R1494" s="1015">
        <v>300000</v>
      </c>
      <c r="S1494" s="1016">
        <v>300</v>
      </c>
    </row>
    <row r="1495" spans="1:19">
      <c r="A1495" s="1012" t="s">
        <v>2334</v>
      </c>
      <c r="B1495" s="1012" t="s">
        <v>1011</v>
      </c>
      <c r="C1495" s="1012" t="s">
        <v>2335</v>
      </c>
      <c r="D1495" s="1012" t="s">
        <v>925</v>
      </c>
      <c r="E1495" s="1012" t="s">
        <v>56</v>
      </c>
      <c r="F1495" s="1013">
        <v>40067</v>
      </c>
      <c r="G1495" s="1012" t="s">
        <v>284</v>
      </c>
      <c r="H1495" s="1015">
        <v>6771000</v>
      </c>
      <c r="I1495" s="1015">
        <v>0</v>
      </c>
      <c r="J1495" s="1015">
        <v>7976328.8399999999</v>
      </c>
      <c r="K1495" s="1012" t="s">
        <v>1194</v>
      </c>
      <c r="L1495" s="1015"/>
      <c r="M1495" s="1015"/>
      <c r="N1495" s="1016"/>
      <c r="O1495" s="1015"/>
      <c r="P1495" s="1015"/>
      <c r="Q1495" s="1015"/>
      <c r="R1495" s="1015"/>
      <c r="S1495" s="1016"/>
    </row>
    <row r="1496" spans="1:19">
      <c r="A1496" s="1012" t="s">
        <v>2334</v>
      </c>
      <c r="B1496" s="1012" t="s">
        <v>283</v>
      </c>
      <c r="C1496" s="1012" t="s">
        <v>2335</v>
      </c>
      <c r="D1496" s="1012" t="s">
        <v>925</v>
      </c>
      <c r="E1496" s="1012" t="s">
        <v>56</v>
      </c>
      <c r="F1496" s="1013">
        <v>40787</v>
      </c>
      <c r="G1496" s="1012" t="s">
        <v>283</v>
      </c>
      <c r="H1496" s="1015"/>
      <c r="I1496" s="1015"/>
      <c r="J1496" s="1015"/>
      <c r="K1496" s="1012" t="s">
        <v>283</v>
      </c>
      <c r="L1496" s="1015">
        <v>6771000</v>
      </c>
      <c r="M1496" s="1015"/>
      <c r="N1496" s="1016">
        <v>6771</v>
      </c>
      <c r="O1496" s="1015">
        <v>1000</v>
      </c>
      <c r="P1496" s="1015"/>
      <c r="Q1496" s="1015"/>
      <c r="R1496" s="1015"/>
      <c r="S1496" s="1016"/>
    </row>
    <row r="1497" spans="1:19">
      <c r="A1497" s="1012" t="s">
        <v>2334</v>
      </c>
      <c r="B1497" s="1012" t="s">
        <v>283</v>
      </c>
      <c r="C1497" s="1012" t="s">
        <v>2335</v>
      </c>
      <c r="D1497" s="1012" t="s">
        <v>925</v>
      </c>
      <c r="E1497" s="1012" t="s">
        <v>56</v>
      </c>
      <c r="F1497" s="1013">
        <v>40940</v>
      </c>
      <c r="G1497" s="1012" t="s">
        <v>283</v>
      </c>
      <c r="H1497" s="1015"/>
      <c r="I1497" s="1015"/>
      <c r="J1497" s="1015"/>
      <c r="K1497" s="1012" t="s">
        <v>283</v>
      </c>
      <c r="L1497" s="1015"/>
      <c r="M1497" s="1015"/>
      <c r="N1497" s="1016"/>
      <c r="O1497" s="1015"/>
      <c r="P1497" s="1015"/>
      <c r="Q1497" s="1015"/>
      <c r="R1497" s="1015">
        <v>537633</v>
      </c>
      <c r="S1497" s="1016">
        <v>154354</v>
      </c>
    </row>
    <row r="1498" spans="1:19">
      <c r="A1498" s="1012" t="s">
        <v>2336</v>
      </c>
      <c r="B1498" s="1012" t="s">
        <v>904</v>
      </c>
      <c r="C1498" s="1012" t="s">
        <v>2337</v>
      </c>
      <c r="D1498" s="1012" t="s">
        <v>2338</v>
      </c>
      <c r="E1498" s="1012" t="s">
        <v>902</v>
      </c>
      <c r="F1498" s="1013">
        <v>39899</v>
      </c>
      <c r="G1498" s="1012" t="s">
        <v>285</v>
      </c>
      <c r="H1498" s="1015">
        <v>3727000</v>
      </c>
      <c r="I1498" s="1015">
        <v>0</v>
      </c>
      <c r="J1498" s="1015">
        <v>4628862.7699999996</v>
      </c>
      <c r="K1498" s="1012" t="s">
        <v>897</v>
      </c>
      <c r="L1498" s="1015"/>
      <c r="M1498" s="1015"/>
      <c r="N1498" s="1016"/>
      <c r="O1498" s="1015"/>
      <c r="P1498" s="1015"/>
      <c r="Q1498" s="1015"/>
      <c r="R1498" s="1015"/>
      <c r="S1498" s="1016"/>
    </row>
    <row r="1499" spans="1:19">
      <c r="A1499" s="1012" t="s">
        <v>2336</v>
      </c>
      <c r="B1499" s="1012" t="s">
        <v>283</v>
      </c>
      <c r="C1499" s="1012" t="s">
        <v>2337</v>
      </c>
      <c r="D1499" s="1012" t="s">
        <v>2338</v>
      </c>
      <c r="E1499" s="1012" t="s">
        <v>902</v>
      </c>
      <c r="F1499" s="1013">
        <v>41449</v>
      </c>
      <c r="G1499" s="1012" t="s">
        <v>283</v>
      </c>
      <c r="H1499" s="1015"/>
      <c r="I1499" s="1015"/>
      <c r="J1499" s="1015"/>
      <c r="K1499" s="1012" t="s">
        <v>283</v>
      </c>
      <c r="L1499" s="1015">
        <v>3727000</v>
      </c>
      <c r="M1499" s="1015"/>
      <c r="N1499" s="1016">
        <v>3727</v>
      </c>
      <c r="O1499" s="1015">
        <v>1167.01</v>
      </c>
      <c r="P1499" s="1015"/>
      <c r="Q1499" s="1015">
        <v>622446.27</v>
      </c>
      <c r="R1499" s="1015">
        <v>226565</v>
      </c>
      <c r="S1499" s="1016">
        <v>186</v>
      </c>
    </row>
    <row r="1500" spans="1:19">
      <c r="A1500" s="1012" t="s">
        <v>2336</v>
      </c>
      <c r="B1500" s="1012" t="s">
        <v>283</v>
      </c>
      <c r="C1500" s="1012" t="s">
        <v>2337</v>
      </c>
      <c r="D1500" s="1012" t="s">
        <v>2338</v>
      </c>
      <c r="E1500" s="1012" t="s">
        <v>902</v>
      </c>
      <c r="F1500" s="1013">
        <v>41481</v>
      </c>
      <c r="G1500" s="1012" t="s">
        <v>283</v>
      </c>
      <c r="H1500" s="1015"/>
      <c r="I1500" s="1015"/>
      <c r="J1500" s="1015"/>
      <c r="K1500" s="1012" t="s">
        <v>283</v>
      </c>
      <c r="L1500" s="1015"/>
      <c r="M1500" s="1015">
        <v>-25000</v>
      </c>
      <c r="N1500" s="1016"/>
      <c r="O1500" s="1015"/>
      <c r="P1500" s="1015"/>
      <c r="Q1500" s="1015"/>
      <c r="R1500" s="1015"/>
      <c r="S1500" s="1016"/>
    </row>
    <row r="1501" spans="1:19">
      <c r="A1501" s="1012" t="s">
        <v>2339</v>
      </c>
      <c r="B1501" s="1012" t="s">
        <v>923</v>
      </c>
      <c r="C1501" s="1012" t="s">
        <v>2340</v>
      </c>
      <c r="D1501" s="1012" t="s">
        <v>1114</v>
      </c>
      <c r="E1501" s="1012" t="s">
        <v>166</v>
      </c>
      <c r="F1501" s="1013">
        <v>39801</v>
      </c>
      <c r="G1501" s="1012" t="s">
        <v>285</v>
      </c>
      <c r="H1501" s="1015">
        <v>26038000</v>
      </c>
      <c r="I1501" s="1015">
        <v>0</v>
      </c>
      <c r="J1501" s="1015">
        <v>33824567.350000001</v>
      </c>
      <c r="K1501" s="1012" t="s">
        <v>897</v>
      </c>
      <c r="L1501" s="1015"/>
      <c r="M1501" s="1015"/>
      <c r="N1501" s="1016"/>
      <c r="O1501" s="1015"/>
      <c r="P1501" s="1015"/>
      <c r="Q1501" s="1015"/>
      <c r="R1501" s="1015"/>
      <c r="S1501" s="1016"/>
    </row>
    <row r="1502" spans="1:19">
      <c r="A1502" s="1012" t="s">
        <v>2339</v>
      </c>
      <c r="B1502" s="1012" t="s">
        <v>283</v>
      </c>
      <c r="C1502" s="1012" t="s">
        <v>2340</v>
      </c>
      <c r="D1502" s="1012" t="s">
        <v>1114</v>
      </c>
      <c r="E1502" s="1012" t="s">
        <v>166</v>
      </c>
      <c r="F1502" s="1013">
        <v>41740</v>
      </c>
      <c r="G1502" s="1012" t="s">
        <v>283</v>
      </c>
      <c r="H1502" s="1015"/>
      <c r="I1502" s="1015"/>
      <c r="J1502" s="1015"/>
      <c r="K1502" s="1012" t="s">
        <v>283</v>
      </c>
      <c r="L1502" s="1015">
        <v>12000000</v>
      </c>
      <c r="M1502" s="1015"/>
      <c r="N1502" s="1016">
        <v>12000</v>
      </c>
      <c r="O1502" s="1015">
        <v>1142.03</v>
      </c>
      <c r="P1502" s="1015"/>
      <c r="Q1502" s="1015">
        <v>1704360</v>
      </c>
      <c r="R1502" s="1015">
        <v>1035834.25</v>
      </c>
      <c r="S1502" s="1016">
        <v>802</v>
      </c>
    </row>
    <row r="1503" spans="1:19">
      <c r="A1503" s="1012" t="s">
        <v>2339</v>
      </c>
      <c r="B1503" s="1012" t="s">
        <v>283</v>
      </c>
      <c r="C1503" s="1012" t="s">
        <v>2340</v>
      </c>
      <c r="D1503" s="1012" t="s">
        <v>1114</v>
      </c>
      <c r="E1503" s="1012" t="s">
        <v>166</v>
      </c>
      <c r="F1503" s="1013">
        <v>41743</v>
      </c>
      <c r="G1503" s="1012" t="s">
        <v>283</v>
      </c>
      <c r="H1503" s="1015"/>
      <c r="I1503" s="1015"/>
      <c r="J1503" s="1015"/>
      <c r="K1503" s="1012" t="s">
        <v>283</v>
      </c>
      <c r="L1503" s="1015">
        <v>14038000</v>
      </c>
      <c r="M1503" s="1015"/>
      <c r="N1503" s="1016">
        <v>14038</v>
      </c>
      <c r="O1503" s="1015">
        <v>1142.03</v>
      </c>
      <c r="P1503" s="1015"/>
      <c r="Q1503" s="1015">
        <v>1993817.14</v>
      </c>
      <c r="R1503" s="1015">
        <v>645781.94999999995</v>
      </c>
      <c r="S1503" s="1016">
        <v>500</v>
      </c>
    </row>
    <row r="1504" spans="1:19">
      <c r="A1504" s="1012" t="s">
        <v>2339</v>
      </c>
      <c r="B1504" s="1012" t="s">
        <v>283</v>
      </c>
      <c r="C1504" s="1012" t="s">
        <v>2340</v>
      </c>
      <c r="D1504" s="1012" t="s">
        <v>1114</v>
      </c>
      <c r="E1504" s="1012" t="s">
        <v>166</v>
      </c>
      <c r="F1504" s="1013">
        <v>41838</v>
      </c>
      <c r="G1504" s="1012" t="s">
        <v>283</v>
      </c>
      <c r="H1504" s="1015"/>
      <c r="I1504" s="1015"/>
      <c r="J1504" s="1015"/>
      <c r="K1504" s="1012" t="s">
        <v>283</v>
      </c>
      <c r="L1504" s="1015"/>
      <c r="M1504" s="1015">
        <v>-297361.77</v>
      </c>
      <c r="N1504" s="1016"/>
      <c r="O1504" s="1015"/>
      <c r="P1504" s="1015"/>
      <c r="Q1504" s="1015"/>
      <c r="R1504" s="1015"/>
      <c r="S1504" s="1016"/>
    </row>
    <row r="1505" spans="1:19">
      <c r="A1505" s="1012" t="s">
        <v>2341</v>
      </c>
      <c r="B1505" s="1012" t="s">
        <v>890</v>
      </c>
      <c r="C1505" s="1012" t="s">
        <v>2342</v>
      </c>
      <c r="D1505" s="1012" t="s">
        <v>2343</v>
      </c>
      <c r="E1505" s="1012" t="s">
        <v>52</v>
      </c>
      <c r="F1505" s="1013">
        <v>39920</v>
      </c>
      <c r="G1505" s="1012" t="s">
        <v>285</v>
      </c>
      <c r="H1505" s="1015">
        <v>3690000</v>
      </c>
      <c r="I1505" s="1015">
        <v>0</v>
      </c>
      <c r="J1505" s="1015">
        <v>4692022.7699999996</v>
      </c>
      <c r="K1505" s="1012" t="s">
        <v>1194</v>
      </c>
      <c r="L1505" s="1015"/>
      <c r="M1505" s="1015"/>
      <c r="N1505" s="1016"/>
      <c r="O1505" s="1015"/>
      <c r="P1505" s="1015"/>
      <c r="Q1505" s="1015"/>
      <c r="R1505" s="1015"/>
      <c r="S1505" s="1016"/>
    </row>
    <row r="1506" spans="1:19">
      <c r="A1506" s="1012" t="s">
        <v>2341</v>
      </c>
      <c r="B1506" s="1012" t="s">
        <v>283</v>
      </c>
      <c r="C1506" s="1012" t="s">
        <v>2342</v>
      </c>
      <c r="D1506" s="1012" t="s">
        <v>2343</v>
      </c>
      <c r="E1506" s="1012" t="s">
        <v>52</v>
      </c>
      <c r="F1506" s="1013">
        <v>40975</v>
      </c>
      <c r="G1506" s="1012" t="s">
        <v>283</v>
      </c>
      <c r="H1506" s="1015"/>
      <c r="I1506" s="1015"/>
      <c r="J1506" s="1015"/>
      <c r="K1506" s="1012" t="s">
        <v>283</v>
      </c>
      <c r="L1506" s="1015">
        <v>250000</v>
      </c>
      <c r="M1506" s="1015"/>
      <c r="N1506" s="1016">
        <v>250</v>
      </c>
      <c r="O1506" s="1015">
        <v>1000</v>
      </c>
      <c r="P1506" s="1015"/>
      <c r="Q1506" s="1015"/>
      <c r="R1506" s="1015"/>
      <c r="S1506" s="1016"/>
    </row>
    <row r="1507" spans="1:19">
      <c r="A1507" s="1012" t="s">
        <v>2341</v>
      </c>
      <c r="B1507" s="1012" t="s">
        <v>283</v>
      </c>
      <c r="C1507" s="1012" t="s">
        <v>2342</v>
      </c>
      <c r="D1507" s="1012" t="s">
        <v>2343</v>
      </c>
      <c r="E1507" s="1012" t="s">
        <v>52</v>
      </c>
      <c r="F1507" s="1013">
        <v>41143</v>
      </c>
      <c r="G1507" s="1012" t="s">
        <v>283</v>
      </c>
      <c r="H1507" s="1015"/>
      <c r="I1507" s="1015"/>
      <c r="J1507" s="1015"/>
      <c r="K1507" s="1012" t="s">
        <v>283</v>
      </c>
      <c r="L1507" s="1015">
        <v>250000</v>
      </c>
      <c r="M1507" s="1015"/>
      <c r="N1507" s="1016">
        <v>250</v>
      </c>
      <c r="O1507" s="1015">
        <v>1000</v>
      </c>
      <c r="P1507" s="1015"/>
      <c r="Q1507" s="1015"/>
      <c r="R1507" s="1015"/>
      <c r="S1507" s="1016"/>
    </row>
    <row r="1508" spans="1:19">
      <c r="A1508" s="1012" t="s">
        <v>2341</v>
      </c>
      <c r="B1508" s="1012" t="s">
        <v>283</v>
      </c>
      <c r="C1508" s="1012" t="s">
        <v>2342</v>
      </c>
      <c r="D1508" s="1012" t="s">
        <v>2343</v>
      </c>
      <c r="E1508" s="1012" t="s">
        <v>52</v>
      </c>
      <c r="F1508" s="1013">
        <v>41248</v>
      </c>
      <c r="G1508" s="1012" t="s">
        <v>283</v>
      </c>
      <c r="H1508" s="1015"/>
      <c r="I1508" s="1015"/>
      <c r="J1508" s="1015"/>
      <c r="K1508" s="1012" t="s">
        <v>283</v>
      </c>
      <c r="L1508" s="1015">
        <v>250000</v>
      </c>
      <c r="M1508" s="1015"/>
      <c r="N1508" s="1016">
        <v>250</v>
      </c>
      <c r="O1508" s="1015">
        <v>1000</v>
      </c>
      <c r="P1508" s="1015"/>
      <c r="Q1508" s="1015"/>
      <c r="R1508" s="1015"/>
      <c r="S1508" s="1016"/>
    </row>
    <row r="1509" spans="1:19">
      <c r="A1509" s="1012" t="s">
        <v>2341</v>
      </c>
      <c r="B1509" s="1012" t="s">
        <v>283</v>
      </c>
      <c r="C1509" s="1012" t="s">
        <v>2342</v>
      </c>
      <c r="D1509" s="1012" t="s">
        <v>2343</v>
      </c>
      <c r="E1509" s="1012" t="s">
        <v>52</v>
      </c>
      <c r="F1509" s="1013">
        <v>41402</v>
      </c>
      <c r="G1509" s="1012" t="s">
        <v>283</v>
      </c>
      <c r="H1509" s="1015"/>
      <c r="I1509" s="1015"/>
      <c r="J1509" s="1015"/>
      <c r="K1509" s="1012" t="s">
        <v>283</v>
      </c>
      <c r="L1509" s="1015">
        <v>500000</v>
      </c>
      <c r="M1509" s="1015"/>
      <c r="N1509" s="1016">
        <v>500</v>
      </c>
      <c r="O1509" s="1015">
        <v>1000</v>
      </c>
      <c r="P1509" s="1015"/>
      <c r="Q1509" s="1015"/>
      <c r="R1509" s="1015"/>
      <c r="S1509" s="1016"/>
    </row>
    <row r="1510" spans="1:19">
      <c r="A1510" s="1012" t="s">
        <v>2341</v>
      </c>
      <c r="B1510" s="1012" t="s">
        <v>283</v>
      </c>
      <c r="C1510" s="1012" t="s">
        <v>2342</v>
      </c>
      <c r="D1510" s="1012" t="s">
        <v>2343</v>
      </c>
      <c r="E1510" s="1012" t="s">
        <v>52</v>
      </c>
      <c r="F1510" s="1013">
        <v>41430</v>
      </c>
      <c r="G1510" s="1012" t="s">
        <v>283</v>
      </c>
      <c r="H1510" s="1015"/>
      <c r="I1510" s="1015"/>
      <c r="J1510" s="1015"/>
      <c r="K1510" s="1012" t="s">
        <v>283</v>
      </c>
      <c r="L1510" s="1015">
        <v>2440000</v>
      </c>
      <c r="M1510" s="1015"/>
      <c r="N1510" s="1016">
        <v>2440</v>
      </c>
      <c r="O1510" s="1015">
        <v>1000</v>
      </c>
      <c r="P1510" s="1015"/>
      <c r="Q1510" s="1015"/>
      <c r="R1510" s="1015">
        <v>185000</v>
      </c>
      <c r="S1510" s="1016">
        <v>185</v>
      </c>
    </row>
    <row r="1511" spans="1:19">
      <c r="A1511" s="1012" t="s">
        <v>2344</v>
      </c>
      <c r="B1511" s="1012" t="s">
        <v>858</v>
      </c>
      <c r="C1511" s="1012" t="s">
        <v>2345</v>
      </c>
      <c r="D1511" s="1012" t="s">
        <v>2346</v>
      </c>
      <c r="E1511" s="1012" t="s">
        <v>83</v>
      </c>
      <c r="F1511" s="1013">
        <v>39822</v>
      </c>
      <c r="G1511" s="1012" t="s">
        <v>284</v>
      </c>
      <c r="H1511" s="1015">
        <v>28685000</v>
      </c>
      <c r="I1511" s="1015">
        <v>0</v>
      </c>
      <c r="J1511" s="1015">
        <v>32075739.670000002</v>
      </c>
      <c r="K1511" s="1012" t="s">
        <v>1194</v>
      </c>
      <c r="L1511" s="1015"/>
      <c r="M1511" s="1015"/>
      <c r="N1511" s="1016"/>
      <c r="O1511" s="1015"/>
      <c r="P1511" s="1015"/>
      <c r="Q1511" s="1015"/>
      <c r="R1511" s="1015"/>
      <c r="S1511" s="1016"/>
    </row>
    <row r="1512" spans="1:19">
      <c r="A1512" s="1012" t="s">
        <v>2344</v>
      </c>
      <c r="B1512" s="1012" t="s">
        <v>283</v>
      </c>
      <c r="C1512" s="1012" t="s">
        <v>2345</v>
      </c>
      <c r="D1512" s="1012" t="s">
        <v>2346</v>
      </c>
      <c r="E1512" s="1012" t="s">
        <v>83</v>
      </c>
      <c r="F1512" s="1013">
        <v>40184</v>
      </c>
      <c r="G1512" s="1012" t="s">
        <v>283</v>
      </c>
      <c r="H1512" s="1015"/>
      <c r="I1512" s="1015"/>
      <c r="J1512" s="1015"/>
      <c r="K1512" s="1012" t="s">
        <v>283</v>
      </c>
      <c r="L1512" s="1015">
        <v>7172000</v>
      </c>
      <c r="M1512" s="1015"/>
      <c r="N1512" s="1016">
        <v>7172</v>
      </c>
      <c r="O1512" s="1015">
        <v>1000</v>
      </c>
      <c r="P1512" s="1015"/>
      <c r="Q1512" s="1015"/>
      <c r="R1512" s="1015"/>
      <c r="S1512" s="1016"/>
    </row>
    <row r="1513" spans="1:19">
      <c r="A1513" s="1012" t="s">
        <v>2344</v>
      </c>
      <c r="B1513" s="1012" t="s">
        <v>283</v>
      </c>
      <c r="C1513" s="1012" t="s">
        <v>2345</v>
      </c>
      <c r="D1513" s="1012" t="s">
        <v>2346</v>
      </c>
      <c r="E1513" s="1012" t="s">
        <v>83</v>
      </c>
      <c r="F1513" s="1013">
        <v>40604</v>
      </c>
      <c r="G1513" s="1012" t="s">
        <v>283</v>
      </c>
      <c r="H1513" s="1015"/>
      <c r="I1513" s="1015"/>
      <c r="J1513" s="1015"/>
      <c r="K1513" s="1012" t="s">
        <v>283</v>
      </c>
      <c r="L1513" s="1015">
        <v>7172000</v>
      </c>
      <c r="M1513" s="1015"/>
      <c r="N1513" s="1016">
        <v>7172</v>
      </c>
      <c r="O1513" s="1015">
        <v>1000</v>
      </c>
      <c r="P1513" s="1015"/>
      <c r="Q1513" s="1015"/>
      <c r="R1513" s="1015"/>
      <c r="S1513" s="1016"/>
    </row>
    <row r="1514" spans="1:19">
      <c r="A1514" s="1012" t="s">
        <v>2344</v>
      </c>
      <c r="B1514" s="1012" t="s">
        <v>283</v>
      </c>
      <c r="C1514" s="1012" t="s">
        <v>2345</v>
      </c>
      <c r="D1514" s="1012" t="s">
        <v>2346</v>
      </c>
      <c r="E1514" s="1012" t="s">
        <v>83</v>
      </c>
      <c r="F1514" s="1013">
        <v>40919</v>
      </c>
      <c r="G1514" s="1012" t="s">
        <v>283</v>
      </c>
      <c r="H1514" s="1015"/>
      <c r="I1514" s="1015"/>
      <c r="J1514" s="1015"/>
      <c r="K1514" s="1012" t="s">
        <v>283</v>
      </c>
      <c r="L1514" s="1015">
        <v>14341000</v>
      </c>
      <c r="M1514" s="1015"/>
      <c r="N1514" s="1016">
        <v>14341</v>
      </c>
      <c r="O1514" s="1015">
        <v>1000</v>
      </c>
      <c r="P1514" s="1015"/>
      <c r="Q1514" s="1015"/>
      <c r="R1514" s="1015"/>
      <c r="S1514" s="1016"/>
    </row>
    <row r="1515" spans="1:19">
      <c r="A1515" s="1012" t="s">
        <v>2344</v>
      </c>
      <c r="B1515" s="1012" t="s">
        <v>283</v>
      </c>
      <c r="C1515" s="1012" t="s">
        <v>2345</v>
      </c>
      <c r="D1515" s="1012" t="s">
        <v>2346</v>
      </c>
      <c r="E1515" s="1012" t="s">
        <v>83</v>
      </c>
      <c r="F1515" s="1013">
        <v>41003</v>
      </c>
      <c r="G1515" s="1012" t="s">
        <v>283</v>
      </c>
      <c r="H1515" s="1015"/>
      <c r="I1515" s="1015"/>
      <c r="J1515" s="1015"/>
      <c r="K1515" s="1012" t="s">
        <v>283</v>
      </c>
      <c r="L1515" s="1015"/>
      <c r="M1515" s="1015"/>
      <c r="N1515" s="1016"/>
      <c r="O1515" s="1015"/>
      <c r="P1515" s="1015"/>
      <c r="Q1515" s="1015"/>
      <c r="R1515" s="1015">
        <v>110000</v>
      </c>
      <c r="S1515" s="1016">
        <v>150295.95000000001</v>
      </c>
    </row>
    <row r="1516" spans="1:19">
      <c r="A1516" s="1012" t="s">
        <v>2347</v>
      </c>
      <c r="B1516" s="1012" t="s">
        <v>899</v>
      </c>
      <c r="C1516" s="1012" t="s">
        <v>2348</v>
      </c>
      <c r="D1516" s="1012" t="s">
        <v>2349</v>
      </c>
      <c r="E1516" s="1012" t="s">
        <v>239</v>
      </c>
      <c r="F1516" s="1013">
        <v>39920</v>
      </c>
      <c r="G1516" s="1012" t="s">
        <v>285</v>
      </c>
      <c r="H1516" s="1015">
        <v>9960000</v>
      </c>
      <c r="I1516" s="1015">
        <v>0</v>
      </c>
      <c r="J1516" s="1015">
        <v>11745689.33</v>
      </c>
      <c r="K1516" s="1012" t="s">
        <v>1194</v>
      </c>
      <c r="L1516" s="1015"/>
      <c r="M1516" s="1015"/>
      <c r="N1516" s="1016"/>
      <c r="O1516" s="1015"/>
      <c r="P1516" s="1015"/>
      <c r="Q1516" s="1015"/>
      <c r="R1516" s="1015"/>
      <c r="S1516" s="1016"/>
    </row>
    <row r="1517" spans="1:19">
      <c r="A1517" s="1012" t="s">
        <v>2347</v>
      </c>
      <c r="B1517" s="1012" t="s">
        <v>283</v>
      </c>
      <c r="C1517" s="1012" t="s">
        <v>2348</v>
      </c>
      <c r="D1517" s="1012" t="s">
        <v>2349</v>
      </c>
      <c r="E1517" s="1012" t="s">
        <v>239</v>
      </c>
      <c r="F1517" s="1013">
        <v>40787</v>
      </c>
      <c r="G1517" s="1012" t="s">
        <v>283</v>
      </c>
      <c r="H1517" s="1015"/>
      <c r="I1517" s="1015"/>
      <c r="J1517" s="1015"/>
      <c r="K1517" s="1012" t="s">
        <v>283</v>
      </c>
      <c r="L1517" s="1015">
        <v>9960000</v>
      </c>
      <c r="M1517" s="1015"/>
      <c r="N1517" s="1016">
        <v>9960</v>
      </c>
      <c r="O1517" s="1015">
        <v>1000</v>
      </c>
      <c r="P1517" s="1015"/>
      <c r="Q1517" s="1015"/>
      <c r="R1517" s="1015">
        <v>498000</v>
      </c>
      <c r="S1517" s="1016">
        <v>498</v>
      </c>
    </row>
    <row r="1518" spans="1:19">
      <c r="A1518" s="1012" t="s">
        <v>2350</v>
      </c>
      <c r="B1518" s="1012" t="s">
        <v>858</v>
      </c>
      <c r="C1518" s="1012" t="s">
        <v>2351</v>
      </c>
      <c r="D1518" s="1012" t="s">
        <v>2352</v>
      </c>
      <c r="E1518" s="1012" t="s">
        <v>1229</v>
      </c>
      <c r="F1518" s="1013">
        <v>39843</v>
      </c>
      <c r="G1518" s="1012" t="s">
        <v>284</v>
      </c>
      <c r="H1518" s="1015">
        <v>39000000</v>
      </c>
      <c r="I1518" s="1015">
        <v>0</v>
      </c>
      <c r="J1518" s="1015">
        <v>44926557.479999997</v>
      </c>
      <c r="K1518" s="1012" t="s">
        <v>1194</v>
      </c>
      <c r="L1518" s="1015"/>
      <c r="M1518" s="1015"/>
      <c r="N1518" s="1016"/>
      <c r="O1518" s="1015"/>
      <c r="P1518" s="1015"/>
      <c r="Q1518" s="1015"/>
      <c r="R1518" s="1015"/>
      <c r="S1518" s="1016"/>
    </row>
    <row r="1519" spans="1:19">
      <c r="A1519" s="1012" t="s">
        <v>2350</v>
      </c>
      <c r="B1519" s="1012" t="s">
        <v>283</v>
      </c>
      <c r="C1519" s="1012" t="s">
        <v>2351</v>
      </c>
      <c r="D1519" s="1012" t="s">
        <v>2352</v>
      </c>
      <c r="E1519" s="1012" t="s">
        <v>1229</v>
      </c>
      <c r="F1519" s="1013">
        <v>40576</v>
      </c>
      <c r="G1519" s="1012" t="s">
        <v>283</v>
      </c>
      <c r="H1519" s="1015"/>
      <c r="I1519" s="1015"/>
      <c r="J1519" s="1015"/>
      <c r="K1519" s="1012" t="s">
        <v>283</v>
      </c>
      <c r="L1519" s="1015">
        <v>21000000</v>
      </c>
      <c r="M1519" s="1015"/>
      <c r="N1519" s="1016">
        <v>21000</v>
      </c>
      <c r="O1519" s="1015">
        <v>1000</v>
      </c>
      <c r="P1519" s="1015"/>
      <c r="Q1519" s="1015"/>
      <c r="R1519" s="1015"/>
      <c r="S1519" s="1016"/>
    </row>
    <row r="1520" spans="1:19">
      <c r="A1520" s="1012" t="s">
        <v>2350</v>
      </c>
      <c r="B1520" s="1012" t="s">
        <v>283</v>
      </c>
      <c r="C1520" s="1012" t="s">
        <v>2351</v>
      </c>
      <c r="D1520" s="1012" t="s">
        <v>2352</v>
      </c>
      <c r="E1520" s="1012" t="s">
        <v>1229</v>
      </c>
      <c r="F1520" s="1013">
        <v>40905</v>
      </c>
      <c r="G1520" s="1012" t="s">
        <v>283</v>
      </c>
      <c r="H1520" s="1015"/>
      <c r="I1520" s="1015"/>
      <c r="J1520" s="1015"/>
      <c r="K1520" s="1012" t="s">
        <v>283</v>
      </c>
      <c r="L1520" s="1015">
        <v>18000000</v>
      </c>
      <c r="M1520" s="1015"/>
      <c r="N1520" s="1016">
        <v>18000</v>
      </c>
      <c r="O1520" s="1015">
        <v>1000</v>
      </c>
      <c r="P1520" s="1015"/>
      <c r="Q1520" s="1015"/>
      <c r="R1520" s="1015"/>
      <c r="S1520" s="1016"/>
    </row>
    <row r="1521" spans="1:19">
      <c r="A1521" s="1012" t="s">
        <v>2350</v>
      </c>
      <c r="B1521" s="1012" t="s">
        <v>283</v>
      </c>
      <c r="C1521" s="1012" t="s">
        <v>2351</v>
      </c>
      <c r="D1521" s="1012" t="s">
        <v>2352</v>
      </c>
      <c r="E1521" s="1012" t="s">
        <v>1229</v>
      </c>
      <c r="F1521" s="1013">
        <v>40954</v>
      </c>
      <c r="G1521" s="1012" t="s">
        <v>283</v>
      </c>
      <c r="H1521" s="1015"/>
      <c r="I1521" s="1015"/>
      <c r="J1521" s="1015"/>
      <c r="K1521" s="1012" t="s">
        <v>283</v>
      </c>
      <c r="L1521" s="1015"/>
      <c r="M1521" s="1015"/>
      <c r="N1521" s="1016"/>
      <c r="O1521" s="1015"/>
      <c r="P1521" s="1015"/>
      <c r="Q1521" s="1015"/>
      <c r="R1521" s="1015">
        <v>1200724.1499999999</v>
      </c>
      <c r="S1521" s="1016">
        <v>313505</v>
      </c>
    </row>
    <row r="1522" spans="1:19">
      <c r="A1522" s="1012" t="s">
        <v>2353</v>
      </c>
      <c r="B1522" s="1012" t="s">
        <v>2131</v>
      </c>
      <c r="C1522" s="1012" t="s">
        <v>2354</v>
      </c>
      <c r="D1522" s="1012" t="s">
        <v>2355</v>
      </c>
      <c r="E1522" s="1012" t="s">
        <v>188</v>
      </c>
      <c r="F1522" s="1013">
        <v>39857</v>
      </c>
      <c r="G1522" s="1012" t="s">
        <v>285</v>
      </c>
      <c r="H1522" s="1015">
        <v>18000000</v>
      </c>
      <c r="I1522" s="1015">
        <v>0</v>
      </c>
      <c r="J1522" s="1015">
        <v>21325250</v>
      </c>
      <c r="K1522" s="1012" t="s">
        <v>1194</v>
      </c>
      <c r="L1522" s="1015"/>
      <c r="M1522" s="1015"/>
      <c r="N1522" s="1016"/>
      <c r="O1522" s="1015"/>
      <c r="P1522" s="1015"/>
      <c r="Q1522" s="1015"/>
      <c r="R1522" s="1015"/>
      <c r="S1522" s="1016"/>
    </row>
    <row r="1523" spans="1:19">
      <c r="A1523" s="1012" t="s">
        <v>2353</v>
      </c>
      <c r="B1523" s="1012" t="s">
        <v>283</v>
      </c>
      <c r="C1523" s="1012" t="s">
        <v>2354</v>
      </c>
      <c r="D1523" s="1012" t="s">
        <v>2355</v>
      </c>
      <c r="E1523" s="1012" t="s">
        <v>188</v>
      </c>
      <c r="F1523" s="1013">
        <v>40758</v>
      </c>
      <c r="G1523" s="1012" t="s">
        <v>283</v>
      </c>
      <c r="H1523" s="1015"/>
      <c r="I1523" s="1015"/>
      <c r="J1523" s="1015"/>
      <c r="K1523" s="1012" t="s">
        <v>283</v>
      </c>
      <c r="L1523" s="1015">
        <v>18000000</v>
      </c>
      <c r="M1523" s="1015"/>
      <c r="N1523" s="1016">
        <v>18000</v>
      </c>
      <c r="O1523" s="1015">
        <v>1000</v>
      </c>
      <c r="P1523" s="1015"/>
      <c r="Q1523" s="1015"/>
      <c r="R1523" s="1015">
        <v>900000</v>
      </c>
      <c r="S1523" s="1016">
        <v>900</v>
      </c>
    </row>
    <row r="1524" spans="1:19">
      <c r="A1524" s="1012" t="s">
        <v>2356</v>
      </c>
      <c r="B1524" s="1012"/>
      <c r="C1524" s="1012" t="s">
        <v>2357</v>
      </c>
      <c r="D1524" s="1012" t="s">
        <v>2358</v>
      </c>
      <c r="E1524" s="1012" t="s">
        <v>105</v>
      </c>
      <c r="F1524" s="1013">
        <v>39805</v>
      </c>
      <c r="G1524" s="1012" t="s">
        <v>284</v>
      </c>
      <c r="H1524" s="1015">
        <v>25054000</v>
      </c>
      <c r="I1524" s="1015">
        <v>0</v>
      </c>
      <c r="J1524" s="1015">
        <v>27877966.16</v>
      </c>
      <c r="K1524" s="1012" t="s">
        <v>897</v>
      </c>
      <c r="L1524" s="1015"/>
      <c r="M1524" s="1015"/>
      <c r="N1524" s="1016"/>
      <c r="O1524" s="1015"/>
      <c r="P1524" s="1015"/>
      <c r="Q1524" s="1015"/>
      <c r="R1524" s="1015"/>
      <c r="S1524" s="1016"/>
    </row>
    <row r="1525" spans="1:19">
      <c r="A1525" s="1012" t="s">
        <v>2356</v>
      </c>
      <c r="B1525" s="1012" t="s">
        <v>283</v>
      </c>
      <c r="C1525" s="1012" t="s">
        <v>2357</v>
      </c>
      <c r="D1525" s="1012" t="s">
        <v>2358</v>
      </c>
      <c r="E1525" s="1012" t="s">
        <v>105</v>
      </c>
      <c r="F1525" s="1013">
        <v>41093</v>
      </c>
      <c r="G1525" s="1012" t="s">
        <v>283</v>
      </c>
      <c r="H1525" s="1015"/>
      <c r="I1525" s="1015"/>
      <c r="J1525" s="1015"/>
      <c r="K1525" s="1012" t="s">
        <v>283</v>
      </c>
      <c r="L1525" s="1015">
        <v>23384401.440000001</v>
      </c>
      <c r="M1525" s="1015">
        <v>-350766.02</v>
      </c>
      <c r="N1525" s="1016">
        <v>25054</v>
      </c>
      <c r="O1525" s="1015">
        <v>933.36</v>
      </c>
      <c r="P1525" s="1015">
        <v>-1669598.56</v>
      </c>
      <c r="Q1525" s="1015"/>
      <c r="R1525" s="1015"/>
      <c r="S1525" s="1016"/>
    </row>
    <row r="1526" spans="1:19">
      <c r="A1526" s="1012" t="s">
        <v>2356</v>
      </c>
      <c r="B1526" s="1012" t="s">
        <v>283</v>
      </c>
      <c r="C1526" s="1012" t="s">
        <v>2357</v>
      </c>
      <c r="D1526" s="1012" t="s">
        <v>2358</v>
      </c>
      <c r="E1526" s="1012" t="s">
        <v>105</v>
      </c>
      <c r="F1526" s="1013">
        <v>41129</v>
      </c>
      <c r="G1526" s="1012" t="s">
        <v>283</v>
      </c>
      <c r="H1526" s="1015"/>
      <c r="I1526" s="1015"/>
      <c r="J1526" s="1015"/>
      <c r="K1526" s="1012" t="s">
        <v>283</v>
      </c>
      <c r="L1526" s="1015"/>
      <c r="M1526" s="1015"/>
      <c r="N1526" s="1016"/>
      <c r="O1526" s="1015"/>
      <c r="P1526" s="1015"/>
      <c r="Q1526" s="1015"/>
      <c r="R1526" s="1015">
        <v>425000</v>
      </c>
      <c r="S1526" s="1016">
        <v>357234</v>
      </c>
    </row>
    <row r="1527" spans="1:19">
      <c r="A1527" s="1012" t="s">
        <v>2359</v>
      </c>
      <c r="B1527" s="1012" t="s">
        <v>904</v>
      </c>
      <c r="C1527" s="1012" t="s">
        <v>2360</v>
      </c>
      <c r="D1527" s="1012" t="s">
        <v>2361</v>
      </c>
      <c r="E1527" s="1012" t="s">
        <v>11</v>
      </c>
      <c r="F1527" s="1013">
        <v>39927</v>
      </c>
      <c r="G1527" s="1012" t="s">
        <v>285</v>
      </c>
      <c r="H1527" s="1015">
        <v>12660000</v>
      </c>
      <c r="I1527" s="1015">
        <v>0</v>
      </c>
      <c r="J1527" s="1015">
        <v>15362909.75</v>
      </c>
      <c r="K1527" s="1012" t="s">
        <v>1194</v>
      </c>
      <c r="L1527" s="1015"/>
      <c r="M1527" s="1015"/>
      <c r="N1527" s="1016"/>
      <c r="O1527" s="1015"/>
      <c r="P1527" s="1015"/>
      <c r="Q1527" s="1015"/>
      <c r="R1527" s="1015"/>
      <c r="S1527" s="1016"/>
    </row>
    <row r="1528" spans="1:19">
      <c r="A1528" s="1012" t="s">
        <v>2359</v>
      </c>
      <c r="B1528" s="1012" t="s">
        <v>283</v>
      </c>
      <c r="C1528" s="1012" t="s">
        <v>2360</v>
      </c>
      <c r="D1528" s="1012" t="s">
        <v>2361</v>
      </c>
      <c r="E1528" s="1012" t="s">
        <v>11</v>
      </c>
      <c r="F1528" s="1013">
        <v>41023</v>
      </c>
      <c r="G1528" s="1012" t="s">
        <v>283</v>
      </c>
      <c r="H1528" s="1015"/>
      <c r="I1528" s="1015"/>
      <c r="J1528" s="1015"/>
      <c r="K1528" s="1012" t="s">
        <v>283</v>
      </c>
      <c r="L1528" s="1015">
        <v>12660000</v>
      </c>
      <c r="M1528" s="1015"/>
      <c r="N1528" s="1016">
        <v>12660</v>
      </c>
      <c r="O1528" s="1015">
        <v>1000</v>
      </c>
      <c r="P1528" s="1015"/>
      <c r="Q1528" s="1015"/>
      <c r="R1528" s="1015">
        <v>633000</v>
      </c>
      <c r="S1528" s="1016">
        <v>633</v>
      </c>
    </row>
    <row r="1529" spans="1:19">
      <c r="A1529" s="1012" t="s">
        <v>2362</v>
      </c>
      <c r="B1529" s="1012" t="s">
        <v>904</v>
      </c>
      <c r="C1529" s="1012" t="s">
        <v>2363</v>
      </c>
      <c r="D1529" s="1012" t="s">
        <v>2364</v>
      </c>
      <c r="E1529" s="1012" t="s">
        <v>60</v>
      </c>
      <c r="F1529" s="1013">
        <v>39892</v>
      </c>
      <c r="G1529" s="1012" t="s">
        <v>285</v>
      </c>
      <c r="H1529" s="1015">
        <v>3900000</v>
      </c>
      <c r="I1529" s="1015">
        <v>0</v>
      </c>
      <c r="J1529" s="1015">
        <v>3809874.42</v>
      </c>
      <c r="K1529" s="1012" t="s">
        <v>897</v>
      </c>
      <c r="L1529" s="1015"/>
      <c r="M1529" s="1015"/>
      <c r="N1529" s="1016"/>
      <c r="O1529" s="1015"/>
      <c r="P1529" s="1015"/>
      <c r="Q1529" s="1015"/>
      <c r="R1529" s="1015"/>
      <c r="S1529" s="1016"/>
    </row>
    <row r="1530" spans="1:19">
      <c r="A1530" s="1012" t="s">
        <v>2362</v>
      </c>
      <c r="B1530" s="1012" t="s">
        <v>283</v>
      </c>
      <c r="C1530" s="1012" t="s">
        <v>2363</v>
      </c>
      <c r="D1530" s="1012" t="s">
        <v>2364</v>
      </c>
      <c r="E1530" s="1012" t="s">
        <v>60</v>
      </c>
      <c r="F1530" s="1013">
        <v>41213</v>
      </c>
      <c r="G1530" s="1012" t="s">
        <v>283</v>
      </c>
      <c r="H1530" s="1015"/>
      <c r="I1530" s="1015"/>
      <c r="J1530" s="1015"/>
      <c r="K1530" s="1012" t="s">
        <v>283</v>
      </c>
      <c r="L1530" s="1015">
        <v>2944500</v>
      </c>
      <c r="M1530" s="1015"/>
      <c r="N1530" s="1016">
        <v>3900</v>
      </c>
      <c r="O1530" s="1015">
        <v>755</v>
      </c>
      <c r="P1530" s="1015">
        <v>-955500</v>
      </c>
      <c r="Q1530" s="1015"/>
      <c r="R1530" s="1015">
        <v>122225</v>
      </c>
      <c r="S1530" s="1016">
        <v>195</v>
      </c>
    </row>
    <row r="1531" spans="1:19">
      <c r="A1531" s="1012" t="s">
        <v>2362</v>
      </c>
      <c r="B1531" s="1012" t="s">
        <v>283</v>
      </c>
      <c r="C1531" s="1012" t="s">
        <v>2363</v>
      </c>
      <c r="D1531" s="1012" t="s">
        <v>2364</v>
      </c>
      <c r="E1531" s="1012" t="s">
        <v>60</v>
      </c>
      <c r="F1531" s="1013">
        <v>41285</v>
      </c>
      <c r="G1531" s="1012" t="s">
        <v>283</v>
      </c>
      <c r="H1531" s="1015"/>
      <c r="I1531" s="1015"/>
      <c r="J1531" s="1015"/>
      <c r="K1531" s="1012" t="s">
        <v>283</v>
      </c>
      <c r="L1531" s="1015"/>
      <c r="M1531" s="1015">
        <v>-25000</v>
      </c>
      <c r="N1531" s="1016"/>
      <c r="O1531" s="1015"/>
      <c r="P1531" s="1015"/>
      <c r="Q1531" s="1015"/>
      <c r="R1531" s="1015"/>
      <c r="S1531" s="1016"/>
    </row>
    <row r="1532" spans="1:19">
      <c r="A1532" s="1012" t="s">
        <v>2365</v>
      </c>
      <c r="B1532" s="1012" t="s">
        <v>923</v>
      </c>
      <c r="C1532" s="1012" t="s">
        <v>2366</v>
      </c>
      <c r="D1532" s="1012" t="s">
        <v>2367</v>
      </c>
      <c r="E1532" s="1012" t="s">
        <v>19</v>
      </c>
      <c r="F1532" s="1013">
        <v>39878</v>
      </c>
      <c r="G1532" s="1012" t="s">
        <v>285</v>
      </c>
      <c r="H1532" s="1015">
        <v>12325000</v>
      </c>
      <c r="I1532" s="1015">
        <v>0</v>
      </c>
      <c r="J1532" s="1015">
        <v>15985994.66</v>
      </c>
      <c r="K1532" s="1012" t="s">
        <v>1194</v>
      </c>
      <c r="L1532" s="1015"/>
      <c r="M1532" s="1015"/>
      <c r="N1532" s="1016"/>
      <c r="O1532" s="1015"/>
      <c r="P1532" s="1015"/>
      <c r="Q1532" s="1015"/>
      <c r="R1532" s="1015"/>
      <c r="S1532" s="1016"/>
    </row>
    <row r="1533" spans="1:19">
      <c r="A1533" s="1012" t="s">
        <v>2365</v>
      </c>
      <c r="B1533" s="1012" t="s">
        <v>283</v>
      </c>
      <c r="C1533" s="1012" t="s">
        <v>2366</v>
      </c>
      <c r="D1533" s="1012" t="s">
        <v>2367</v>
      </c>
      <c r="E1533" s="1012" t="s">
        <v>19</v>
      </c>
      <c r="F1533" s="1013">
        <v>41535</v>
      </c>
      <c r="G1533" s="1012" t="s">
        <v>283</v>
      </c>
      <c r="H1533" s="1015"/>
      <c r="I1533" s="1015"/>
      <c r="J1533" s="1015"/>
      <c r="K1533" s="1012" t="s">
        <v>283</v>
      </c>
      <c r="L1533" s="1015">
        <v>12325000</v>
      </c>
      <c r="M1533" s="1015"/>
      <c r="N1533" s="1016">
        <v>12325</v>
      </c>
      <c r="O1533" s="1015">
        <v>1000</v>
      </c>
      <c r="P1533" s="1015"/>
      <c r="Q1533" s="1015"/>
      <c r="R1533" s="1015">
        <v>616000</v>
      </c>
      <c r="S1533" s="1016">
        <v>616</v>
      </c>
    </row>
    <row r="1534" spans="1:19">
      <c r="A1534" s="1012" t="s">
        <v>2368</v>
      </c>
      <c r="B1534" s="1012" t="s">
        <v>1913</v>
      </c>
      <c r="C1534" s="1012" t="s">
        <v>2369</v>
      </c>
      <c r="D1534" s="1012" t="s">
        <v>2370</v>
      </c>
      <c r="E1534" s="1012" t="s">
        <v>217</v>
      </c>
      <c r="F1534" s="1013">
        <v>40067</v>
      </c>
      <c r="G1534" s="1012" t="s">
        <v>285</v>
      </c>
      <c r="H1534" s="1015">
        <v>1500000</v>
      </c>
      <c r="I1534" s="1015">
        <v>0</v>
      </c>
      <c r="J1534" s="1015">
        <v>1730162.66</v>
      </c>
      <c r="K1534" s="1012" t="s">
        <v>1194</v>
      </c>
      <c r="L1534" s="1015"/>
      <c r="M1534" s="1015"/>
      <c r="N1534" s="1016"/>
      <c r="O1534" s="1015"/>
      <c r="P1534" s="1015"/>
      <c r="Q1534" s="1015"/>
      <c r="R1534" s="1015"/>
      <c r="S1534" s="1016"/>
    </row>
    <row r="1535" spans="1:19">
      <c r="A1535" s="1012" t="s">
        <v>2368</v>
      </c>
      <c r="B1535" s="1012" t="s">
        <v>283</v>
      </c>
      <c r="C1535" s="1012" t="s">
        <v>2369</v>
      </c>
      <c r="D1535" s="1012" t="s">
        <v>2370</v>
      </c>
      <c r="E1535" s="1012" t="s">
        <v>217</v>
      </c>
      <c r="F1535" s="1013">
        <v>40780</v>
      </c>
      <c r="G1535" s="1012" t="s">
        <v>283</v>
      </c>
      <c r="H1535" s="1015"/>
      <c r="I1535" s="1015"/>
      <c r="J1535" s="1015"/>
      <c r="K1535" s="1012" t="s">
        <v>283</v>
      </c>
      <c r="L1535" s="1015">
        <v>1500000</v>
      </c>
      <c r="M1535" s="1015"/>
      <c r="N1535" s="1016">
        <v>1500</v>
      </c>
      <c r="O1535" s="1015">
        <v>1000</v>
      </c>
      <c r="P1535" s="1015"/>
      <c r="Q1535" s="1015"/>
      <c r="R1535" s="1015">
        <v>71000</v>
      </c>
      <c r="S1535" s="1016">
        <v>71</v>
      </c>
    </row>
    <row r="1536" spans="1:19">
      <c r="A1536" s="1012" t="s">
        <v>32</v>
      </c>
      <c r="B1536" s="1012" t="s">
        <v>1192</v>
      </c>
      <c r="C1536" s="1012" t="s">
        <v>2371</v>
      </c>
      <c r="D1536" s="1012" t="s">
        <v>1285</v>
      </c>
      <c r="E1536" s="1012" t="s">
        <v>89</v>
      </c>
      <c r="F1536" s="1013">
        <v>39850</v>
      </c>
      <c r="G1536" s="1012" t="s">
        <v>7</v>
      </c>
      <c r="H1536" s="1015">
        <v>3000000</v>
      </c>
      <c r="I1536" s="1015">
        <v>0</v>
      </c>
      <c r="J1536" s="1015">
        <v>3227916.67</v>
      </c>
      <c r="K1536" s="1012" t="s">
        <v>1194</v>
      </c>
      <c r="L1536" s="1015"/>
      <c r="M1536" s="1015"/>
      <c r="N1536" s="1016"/>
      <c r="O1536" s="1015"/>
      <c r="P1536" s="1015"/>
      <c r="Q1536" s="1015"/>
      <c r="R1536" s="1015"/>
      <c r="S1536" s="1016"/>
    </row>
    <row r="1537" spans="1:19">
      <c r="A1537" s="1012" t="s">
        <v>32</v>
      </c>
      <c r="B1537" s="1012" t="s">
        <v>283</v>
      </c>
      <c r="C1537" s="1012" t="s">
        <v>2371</v>
      </c>
      <c r="D1537" s="1012" t="s">
        <v>1285</v>
      </c>
      <c r="E1537" s="1012" t="s">
        <v>89</v>
      </c>
      <c r="F1537" s="1013">
        <v>40403</v>
      </c>
      <c r="G1537" s="1012" t="s">
        <v>283</v>
      </c>
      <c r="H1537" s="1015"/>
      <c r="I1537" s="1015"/>
      <c r="J1537" s="1015"/>
      <c r="K1537" s="1012" t="s">
        <v>283</v>
      </c>
      <c r="L1537" s="1015">
        <v>3000000</v>
      </c>
      <c r="M1537" s="1015"/>
      <c r="N1537" s="1016">
        <v>3000</v>
      </c>
      <c r="O1537" s="1015">
        <v>1000</v>
      </c>
      <c r="P1537" s="1015"/>
      <c r="Q1537" s="1015"/>
      <c r="R1537" s="1015"/>
      <c r="S1537" s="1016"/>
    </row>
    <row r="1538" spans="1:19">
      <c r="A1538" s="1012" t="s">
        <v>2372</v>
      </c>
      <c r="B1538" s="1012" t="s">
        <v>2373</v>
      </c>
      <c r="C1538" s="1012" t="s">
        <v>2374</v>
      </c>
      <c r="D1538" s="1012" t="s">
        <v>1354</v>
      </c>
      <c r="E1538" s="1012" t="s">
        <v>188</v>
      </c>
      <c r="F1538" s="1013">
        <v>39836</v>
      </c>
      <c r="G1538" s="1012" t="s">
        <v>285</v>
      </c>
      <c r="H1538" s="1015">
        <v>6800000</v>
      </c>
      <c r="I1538" s="1015">
        <v>0</v>
      </c>
      <c r="J1538" s="1015">
        <v>207947.78</v>
      </c>
      <c r="K1538" s="1012" t="s">
        <v>1097</v>
      </c>
      <c r="L1538" s="1015"/>
      <c r="M1538" s="1015"/>
      <c r="N1538" s="1016"/>
      <c r="O1538" s="1015"/>
      <c r="P1538" s="1015"/>
      <c r="Q1538" s="1015"/>
      <c r="R1538" s="1015"/>
      <c r="S1538" s="1016"/>
    </row>
    <row r="1539" spans="1:19">
      <c r="A1539" s="1012" t="s">
        <v>2372</v>
      </c>
      <c r="B1539" s="1012" t="s">
        <v>283</v>
      </c>
      <c r="C1539" s="1012" t="s">
        <v>2374</v>
      </c>
      <c r="D1539" s="1012" t="s">
        <v>1354</v>
      </c>
      <c r="E1539" s="1012" t="s">
        <v>188</v>
      </c>
      <c r="F1539" s="1013">
        <v>40487</v>
      </c>
      <c r="G1539" s="1012" t="s">
        <v>283</v>
      </c>
      <c r="H1539" s="1015"/>
      <c r="I1539" s="1015"/>
      <c r="J1539" s="1015"/>
      <c r="K1539" s="1012" t="s">
        <v>283</v>
      </c>
      <c r="L1539" s="1015"/>
      <c r="M1539" s="1015"/>
      <c r="N1539" s="1016"/>
      <c r="O1539" s="1015"/>
      <c r="P1539" s="1015">
        <v>-6800000</v>
      </c>
      <c r="Q1539" s="1015"/>
      <c r="R1539" s="1015"/>
      <c r="S1539" s="1016"/>
    </row>
    <row r="1540" spans="1:19">
      <c r="A1540" s="1012" t="s">
        <v>2375</v>
      </c>
      <c r="B1540" s="1012" t="s">
        <v>3032</v>
      </c>
      <c r="C1540" s="1012" t="s">
        <v>2376</v>
      </c>
      <c r="D1540" s="1012" t="s">
        <v>2377</v>
      </c>
      <c r="E1540" s="1012" t="s">
        <v>893</v>
      </c>
      <c r="F1540" s="1013">
        <v>39878</v>
      </c>
      <c r="G1540" s="1012" t="s">
        <v>285</v>
      </c>
      <c r="H1540" s="1015">
        <v>4389000</v>
      </c>
      <c r="I1540" s="1015">
        <v>0</v>
      </c>
      <c r="J1540" s="1015">
        <v>984999</v>
      </c>
      <c r="K1540" s="1012" t="s">
        <v>897</v>
      </c>
      <c r="L1540" s="1015"/>
      <c r="M1540" s="1015"/>
      <c r="N1540" s="1016"/>
      <c r="O1540" s="1015"/>
      <c r="P1540" s="1015"/>
      <c r="Q1540" s="1015"/>
      <c r="R1540" s="1015"/>
      <c r="S1540" s="1016"/>
    </row>
    <row r="1541" spans="1:19">
      <c r="A1541" s="1012" t="s">
        <v>2375</v>
      </c>
      <c r="B1541" s="1012" t="s">
        <v>283</v>
      </c>
      <c r="C1541" s="1012" t="s">
        <v>2376</v>
      </c>
      <c r="D1541" s="1012" t="s">
        <v>2377</v>
      </c>
      <c r="E1541" s="1012" t="s">
        <v>893</v>
      </c>
      <c r="F1541" s="1013">
        <v>43242</v>
      </c>
      <c r="G1541" s="1012" t="s">
        <v>283</v>
      </c>
      <c r="H1541" s="1015"/>
      <c r="I1541" s="1015"/>
      <c r="J1541" s="1015"/>
      <c r="K1541" s="1012" t="s">
        <v>283</v>
      </c>
      <c r="L1541" s="1015">
        <v>700000</v>
      </c>
      <c r="M1541" s="1015"/>
      <c r="N1541" s="1016">
        <v>4389</v>
      </c>
      <c r="O1541" s="1015">
        <v>159.489633</v>
      </c>
      <c r="P1541" s="1015">
        <v>-3689000</v>
      </c>
      <c r="Q1541" s="1015"/>
      <c r="R1541" s="1015"/>
      <c r="S1541" s="1016"/>
    </row>
    <row r="1542" spans="1:19">
      <c r="A1542" s="1012" t="s">
        <v>2378</v>
      </c>
      <c r="B1542" s="1012" t="s">
        <v>858</v>
      </c>
      <c r="C1542" s="1012" t="s">
        <v>2379</v>
      </c>
      <c r="D1542" s="1012" t="s">
        <v>975</v>
      </c>
      <c r="E1542" s="1012" t="s">
        <v>60</v>
      </c>
      <c r="F1542" s="1013">
        <v>39794</v>
      </c>
      <c r="G1542" s="1012" t="s">
        <v>284</v>
      </c>
      <c r="H1542" s="1015">
        <v>95000000</v>
      </c>
      <c r="I1542" s="1015">
        <v>0</v>
      </c>
      <c r="J1542" s="1015">
        <v>111918194.45</v>
      </c>
      <c r="K1542" s="1012" t="s">
        <v>1194</v>
      </c>
      <c r="L1542" s="1015"/>
      <c r="M1542" s="1015"/>
      <c r="N1542" s="1016"/>
      <c r="O1542" s="1015"/>
      <c r="P1542" s="1015"/>
      <c r="Q1542" s="1015"/>
      <c r="R1542" s="1015"/>
      <c r="S1542" s="1016"/>
    </row>
    <row r="1543" spans="1:19">
      <c r="A1543" s="1012" t="s">
        <v>2378</v>
      </c>
      <c r="B1543" s="1012" t="s">
        <v>283</v>
      </c>
      <c r="C1543" s="1012" t="s">
        <v>2379</v>
      </c>
      <c r="D1543" s="1012" t="s">
        <v>975</v>
      </c>
      <c r="E1543" s="1012" t="s">
        <v>60</v>
      </c>
      <c r="F1543" s="1013">
        <v>40905</v>
      </c>
      <c r="G1543" s="1012" t="s">
        <v>283</v>
      </c>
      <c r="H1543" s="1015"/>
      <c r="I1543" s="1015"/>
      <c r="J1543" s="1015"/>
      <c r="K1543" s="1012" t="s">
        <v>283</v>
      </c>
      <c r="L1543" s="1015">
        <v>23750000</v>
      </c>
      <c r="M1543" s="1015"/>
      <c r="N1543" s="1016">
        <v>23750</v>
      </c>
      <c r="O1543" s="1015">
        <v>1000</v>
      </c>
      <c r="P1543" s="1015"/>
      <c r="Q1543" s="1015"/>
      <c r="R1543" s="1015"/>
      <c r="S1543" s="1016"/>
    </row>
    <row r="1544" spans="1:19">
      <c r="A1544" s="1012" t="s">
        <v>2378</v>
      </c>
      <c r="B1544" s="1012" t="s">
        <v>283</v>
      </c>
      <c r="C1544" s="1012" t="s">
        <v>2379</v>
      </c>
      <c r="D1544" s="1012" t="s">
        <v>975</v>
      </c>
      <c r="E1544" s="1012" t="s">
        <v>60</v>
      </c>
      <c r="F1544" s="1013">
        <v>41080</v>
      </c>
      <c r="G1544" s="1012" t="s">
        <v>283</v>
      </c>
      <c r="H1544" s="1015"/>
      <c r="I1544" s="1015"/>
      <c r="J1544" s="1015"/>
      <c r="K1544" s="1012" t="s">
        <v>283</v>
      </c>
      <c r="L1544" s="1015">
        <v>71250000</v>
      </c>
      <c r="M1544" s="1015"/>
      <c r="N1544" s="1016">
        <v>71250</v>
      </c>
      <c r="O1544" s="1015">
        <v>1000</v>
      </c>
      <c r="P1544" s="1015"/>
      <c r="Q1544" s="1015"/>
      <c r="R1544" s="1015"/>
      <c r="S1544" s="1016"/>
    </row>
    <row r="1545" spans="1:19">
      <c r="A1545" s="1012" t="s">
        <v>2378</v>
      </c>
      <c r="B1545" s="1012" t="s">
        <v>283</v>
      </c>
      <c r="C1545" s="1012" t="s">
        <v>2379</v>
      </c>
      <c r="D1545" s="1012" t="s">
        <v>975</v>
      </c>
      <c r="E1545" s="1012" t="s">
        <v>60</v>
      </c>
      <c r="F1545" s="1013">
        <v>41108</v>
      </c>
      <c r="G1545" s="1012" t="s">
        <v>283</v>
      </c>
      <c r="H1545" s="1015"/>
      <c r="I1545" s="1015"/>
      <c r="J1545" s="1015"/>
      <c r="K1545" s="1012" t="s">
        <v>283</v>
      </c>
      <c r="L1545" s="1015"/>
      <c r="M1545" s="1015"/>
      <c r="N1545" s="1016"/>
      <c r="O1545" s="1015"/>
      <c r="P1545" s="1015"/>
      <c r="Q1545" s="1015"/>
      <c r="R1545" s="1015">
        <v>755000</v>
      </c>
      <c r="S1545" s="1016">
        <v>267455</v>
      </c>
    </row>
    <row r="1546" spans="1:19">
      <c r="A1546" s="1012" t="s">
        <v>2380</v>
      </c>
      <c r="B1546" s="1012" t="s">
        <v>899</v>
      </c>
      <c r="C1546" s="1012" t="s">
        <v>2381</v>
      </c>
      <c r="D1546" s="1012" t="s">
        <v>1360</v>
      </c>
      <c r="E1546" s="1012" t="s">
        <v>166</v>
      </c>
      <c r="F1546" s="1013">
        <v>39801</v>
      </c>
      <c r="G1546" s="1012" t="s">
        <v>285</v>
      </c>
      <c r="H1546" s="1015">
        <v>87631000</v>
      </c>
      <c r="I1546" s="1015">
        <v>0</v>
      </c>
      <c r="J1546" s="1015">
        <v>105252939.77</v>
      </c>
      <c r="K1546" s="1012" t="s">
        <v>1194</v>
      </c>
      <c r="L1546" s="1015"/>
      <c r="M1546" s="1015"/>
      <c r="N1546" s="1016"/>
      <c r="O1546" s="1015"/>
      <c r="P1546" s="1015"/>
      <c r="Q1546" s="1015"/>
      <c r="R1546" s="1015"/>
      <c r="S1546" s="1016"/>
    </row>
    <row r="1547" spans="1:19">
      <c r="A1547" s="1012" t="s">
        <v>2380</v>
      </c>
      <c r="B1547" s="1012" t="s">
        <v>283</v>
      </c>
      <c r="C1547" s="1012" t="s">
        <v>2381</v>
      </c>
      <c r="D1547" s="1012" t="s">
        <v>1360</v>
      </c>
      <c r="E1547" s="1012" t="s">
        <v>166</v>
      </c>
      <c r="F1547" s="1013">
        <v>40813</v>
      </c>
      <c r="G1547" s="1012" t="s">
        <v>283</v>
      </c>
      <c r="H1547" s="1015"/>
      <c r="I1547" s="1015"/>
      <c r="J1547" s="1015"/>
      <c r="K1547" s="1012" t="s">
        <v>283</v>
      </c>
      <c r="L1547" s="1015">
        <v>87631000</v>
      </c>
      <c r="M1547" s="1015"/>
      <c r="N1547" s="1016">
        <v>87631</v>
      </c>
      <c r="O1547" s="1015">
        <v>1000</v>
      </c>
      <c r="P1547" s="1015"/>
      <c r="Q1547" s="1015"/>
      <c r="R1547" s="1015">
        <v>4382000</v>
      </c>
      <c r="S1547" s="1016">
        <v>4382</v>
      </c>
    </row>
    <row r="1548" spans="1:19">
      <c r="A1548" s="1012" t="s">
        <v>2382</v>
      </c>
      <c r="B1548" s="1012" t="s">
        <v>1080</v>
      </c>
      <c r="C1548" s="1012" t="s">
        <v>2383</v>
      </c>
      <c r="D1548" s="1012" t="s">
        <v>920</v>
      </c>
      <c r="E1548" s="1012" t="s">
        <v>109</v>
      </c>
      <c r="F1548" s="1013">
        <v>40011</v>
      </c>
      <c r="G1548" s="1012" t="s">
        <v>921</v>
      </c>
      <c r="H1548" s="1015">
        <v>2500000</v>
      </c>
      <c r="I1548" s="1015">
        <v>0</v>
      </c>
      <c r="J1548" s="1015">
        <v>3103618.4</v>
      </c>
      <c r="K1548" s="1012" t="s">
        <v>897</v>
      </c>
      <c r="L1548" s="1015"/>
      <c r="M1548" s="1015"/>
      <c r="N1548" s="1016"/>
      <c r="O1548" s="1015"/>
      <c r="P1548" s="1015"/>
      <c r="Q1548" s="1015"/>
      <c r="R1548" s="1015"/>
      <c r="S1548" s="1016"/>
    </row>
    <row r="1549" spans="1:19">
      <c r="A1549" s="1012" t="s">
        <v>2382</v>
      </c>
      <c r="B1549" s="1012" t="s">
        <v>283</v>
      </c>
      <c r="C1549" s="1012" t="s">
        <v>2383</v>
      </c>
      <c r="D1549" s="1012" t="s">
        <v>920</v>
      </c>
      <c r="E1549" s="1012" t="s">
        <v>109</v>
      </c>
      <c r="F1549" s="1013">
        <v>41390</v>
      </c>
      <c r="G1549" s="1012" t="s">
        <v>283</v>
      </c>
      <c r="H1549" s="1015"/>
      <c r="I1549" s="1015"/>
      <c r="J1549" s="1015"/>
      <c r="K1549" s="1012" t="s">
        <v>283</v>
      </c>
      <c r="L1549" s="1015">
        <v>120000</v>
      </c>
      <c r="M1549" s="1015"/>
      <c r="N1549" s="1016">
        <v>120000</v>
      </c>
      <c r="O1549" s="1015">
        <v>1.0015000000000001</v>
      </c>
      <c r="P1549" s="1015"/>
      <c r="Q1549" s="1015">
        <v>180</v>
      </c>
      <c r="R1549" s="1015"/>
      <c r="S1549" s="1016"/>
    </row>
    <row r="1550" spans="1:19">
      <c r="A1550" s="1012" t="s">
        <v>2382</v>
      </c>
      <c r="B1550" s="1012" t="s">
        <v>283</v>
      </c>
      <c r="C1550" s="1012" t="s">
        <v>2383</v>
      </c>
      <c r="D1550" s="1012" t="s">
        <v>920</v>
      </c>
      <c r="E1550" s="1012" t="s">
        <v>109</v>
      </c>
      <c r="F1550" s="1013">
        <v>41393</v>
      </c>
      <c r="G1550" s="1012" t="s">
        <v>283</v>
      </c>
      <c r="H1550" s="1015"/>
      <c r="I1550" s="1015"/>
      <c r="J1550" s="1015"/>
      <c r="K1550" s="1012" t="s">
        <v>283</v>
      </c>
      <c r="L1550" s="1015">
        <v>2380000</v>
      </c>
      <c r="M1550" s="1015"/>
      <c r="N1550" s="1016">
        <v>2380000</v>
      </c>
      <c r="O1550" s="1015">
        <v>1.0015000000000001</v>
      </c>
      <c r="P1550" s="1015"/>
      <c r="Q1550" s="1015">
        <v>3570</v>
      </c>
      <c r="R1550" s="1015">
        <v>90582.47</v>
      </c>
      <c r="S1550" s="1016">
        <v>107000</v>
      </c>
    </row>
    <row r="1551" spans="1:19">
      <c r="A1551" s="1012" t="s">
        <v>2382</v>
      </c>
      <c r="B1551" s="1012" t="s">
        <v>283</v>
      </c>
      <c r="C1551" s="1012" t="s">
        <v>2383</v>
      </c>
      <c r="D1551" s="1012" t="s">
        <v>920</v>
      </c>
      <c r="E1551" s="1012" t="s">
        <v>109</v>
      </c>
      <c r="F1551" s="1013">
        <v>41425</v>
      </c>
      <c r="G1551" s="1012" t="s">
        <v>283</v>
      </c>
      <c r="H1551" s="1015"/>
      <c r="I1551" s="1015"/>
      <c r="J1551" s="1015"/>
      <c r="K1551" s="1012" t="s">
        <v>283</v>
      </c>
      <c r="L1551" s="1015"/>
      <c r="M1551" s="1015">
        <v>-25000</v>
      </c>
      <c r="N1551" s="1016"/>
      <c r="O1551" s="1015"/>
      <c r="P1551" s="1015"/>
      <c r="Q1551" s="1015"/>
      <c r="R1551" s="1015"/>
      <c r="S1551" s="1016"/>
    </row>
    <row r="1552" spans="1:19">
      <c r="A1552" s="1012" t="s">
        <v>2384</v>
      </c>
      <c r="B1552" s="1012"/>
      <c r="C1552" s="1012" t="s">
        <v>2385</v>
      </c>
      <c r="D1552" s="1012" t="s">
        <v>1611</v>
      </c>
      <c r="E1552" s="1012" t="s">
        <v>6</v>
      </c>
      <c r="F1552" s="1013">
        <v>39843</v>
      </c>
      <c r="G1552" s="1012" t="s">
        <v>284</v>
      </c>
      <c r="H1552" s="1015">
        <v>11949000</v>
      </c>
      <c r="I1552" s="1015">
        <v>0</v>
      </c>
      <c r="J1552" s="1015">
        <v>13764140.41</v>
      </c>
      <c r="K1552" s="1012" t="s">
        <v>897</v>
      </c>
      <c r="L1552" s="1015"/>
      <c r="M1552" s="1015"/>
      <c r="N1552" s="1016"/>
      <c r="O1552" s="1015"/>
      <c r="P1552" s="1015"/>
      <c r="Q1552" s="1015"/>
      <c r="R1552" s="1015"/>
      <c r="S1552" s="1016"/>
    </row>
    <row r="1553" spans="1:19">
      <c r="A1553" s="1012" t="s">
        <v>2384</v>
      </c>
      <c r="B1553" s="1012" t="s">
        <v>283</v>
      </c>
      <c r="C1553" s="1012" t="s">
        <v>2385</v>
      </c>
      <c r="D1553" s="1012" t="s">
        <v>1611</v>
      </c>
      <c r="E1553" s="1012" t="s">
        <v>6</v>
      </c>
      <c r="F1553" s="1013">
        <v>41393</v>
      </c>
      <c r="G1553" s="1012" t="s">
        <v>283</v>
      </c>
      <c r="H1553" s="1015"/>
      <c r="I1553" s="1015"/>
      <c r="J1553" s="1015"/>
      <c r="K1553" s="1012" t="s">
        <v>283</v>
      </c>
      <c r="L1553" s="1015">
        <v>11949000</v>
      </c>
      <c r="M1553" s="1015"/>
      <c r="N1553" s="1016">
        <v>11949</v>
      </c>
      <c r="O1553" s="1015">
        <v>1091.1099999999999</v>
      </c>
      <c r="P1553" s="1015"/>
      <c r="Q1553" s="1015">
        <v>1088673.3899999999</v>
      </c>
      <c r="R1553" s="1015"/>
      <c r="S1553" s="1016"/>
    </row>
    <row r="1554" spans="1:19">
      <c r="A1554" s="1012" t="s">
        <v>2384</v>
      </c>
      <c r="B1554" s="1012" t="s">
        <v>283</v>
      </c>
      <c r="C1554" s="1012" t="s">
        <v>2385</v>
      </c>
      <c r="D1554" s="1012" t="s">
        <v>1611</v>
      </c>
      <c r="E1554" s="1012" t="s">
        <v>6</v>
      </c>
      <c r="F1554" s="1013">
        <v>41416</v>
      </c>
      <c r="G1554" s="1012" t="s">
        <v>283</v>
      </c>
      <c r="H1554" s="1015"/>
      <c r="I1554" s="1015"/>
      <c r="J1554" s="1015"/>
      <c r="K1554" s="1012" t="s">
        <v>283</v>
      </c>
      <c r="L1554" s="1015"/>
      <c r="M1554" s="1015"/>
      <c r="N1554" s="1016"/>
      <c r="O1554" s="1015"/>
      <c r="P1554" s="1015"/>
      <c r="Q1554" s="1015"/>
      <c r="R1554" s="1015">
        <v>234500</v>
      </c>
      <c r="S1554" s="1016">
        <v>237712</v>
      </c>
    </row>
    <row r="1555" spans="1:19">
      <c r="A1555" s="1012" t="s">
        <v>2384</v>
      </c>
      <c r="B1555" s="1012" t="s">
        <v>283</v>
      </c>
      <c r="C1555" s="1012" t="s">
        <v>2385</v>
      </c>
      <c r="D1555" s="1012" t="s">
        <v>1611</v>
      </c>
      <c r="E1555" s="1012" t="s">
        <v>6</v>
      </c>
      <c r="F1555" s="1013">
        <v>41425</v>
      </c>
      <c r="G1555" s="1012" t="s">
        <v>283</v>
      </c>
      <c r="H1555" s="1015"/>
      <c r="I1555" s="1015"/>
      <c r="J1555" s="1015"/>
      <c r="K1555" s="1012" t="s">
        <v>283</v>
      </c>
      <c r="L1555" s="1015"/>
      <c r="M1555" s="1015">
        <v>-130376.73</v>
      </c>
      <c r="N1555" s="1016"/>
      <c r="O1555" s="1015"/>
      <c r="P1555" s="1015"/>
      <c r="Q1555" s="1015"/>
      <c r="R1555" s="1015"/>
      <c r="S1555" s="1016"/>
    </row>
    <row r="1556" spans="1:19">
      <c r="A1556" s="1012" t="s">
        <v>2386</v>
      </c>
      <c r="B1556" s="1012" t="s">
        <v>2387</v>
      </c>
      <c r="C1556" s="1012" t="s">
        <v>2388</v>
      </c>
      <c r="D1556" s="1012" t="s">
        <v>1601</v>
      </c>
      <c r="E1556" s="1012" t="s">
        <v>1602</v>
      </c>
      <c r="F1556" s="1013">
        <v>39787</v>
      </c>
      <c r="G1556" s="1012" t="s">
        <v>284</v>
      </c>
      <c r="H1556" s="1015">
        <v>935000000</v>
      </c>
      <c r="I1556" s="1015">
        <v>0</v>
      </c>
      <c r="J1556" s="1015">
        <v>1220280000</v>
      </c>
      <c r="K1556" s="1012" t="s">
        <v>1194</v>
      </c>
      <c r="L1556" s="1015"/>
      <c r="M1556" s="1015"/>
      <c r="N1556" s="1016"/>
      <c r="O1556" s="1015"/>
      <c r="P1556" s="1015"/>
      <c r="Q1556" s="1015"/>
      <c r="R1556" s="1015"/>
      <c r="S1556" s="1016"/>
    </row>
    <row r="1557" spans="1:19">
      <c r="A1557" s="1012" t="s">
        <v>2386</v>
      </c>
      <c r="B1557" s="1012" t="s">
        <v>283</v>
      </c>
      <c r="C1557" s="1012" t="s">
        <v>2388</v>
      </c>
      <c r="D1557" s="1012" t="s">
        <v>1601</v>
      </c>
      <c r="E1557" s="1012" t="s">
        <v>1602</v>
      </c>
      <c r="F1557" s="1013">
        <v>41822</v>
      </c>
      <c r="G1557" s="1012" t="s">
        <v>283</v>
      </c>
      <c r="H1557" s="1015"/>
      <c r="I1557" s="1015"/>
      <c r="J1557" s="1015"/>
      <c r="K1557" s="1012" t="s">
        <v>283</v>
      </c>
      <c r="L1557" s="1015">
        <v>935000000</v>
      </c>
      <c r="M1557" s="1015"/>
      <c r="N1557" s="1016">
        <v>935000</v>
      </c>
      <c r="O1557" s="1015">
        <v>1000</v>
      </c>
      <c r="P1557" s="1015"/>
      <c r="Q1557" s="1015"/>
      <c r="R1557" s="1015"/>
      <c r="S1557" s="1016"/>
    </row>
    <row r="1558" spans="1:19">
      <c r="A1558" s="1012" t="s">
        <v>2386</v>
      </c>
      <c r="B1558" s="1012" t="s">
        <v>283</v>
      </c>
      <c r="C1558" s="1012" t="s">
        <v>2388</v>
      </c>
      <c r="D1558" s="1012" t="s">
        <v>1601</v>
      </c>
      <c r="E1558" s="1012" t="s">
        <v>1602</v>
      </c>
      <c r="F1558" s="1013">
        <v>41843</v>
      </c>
      <c r="G1558" s="1012" t="s">
        <v>283</v>
      </c>
      <c r="H1558" s="1015"/>
      <c r="I1558" s="1015"/>
      <c r="J1558" s="1015"/>
      <c r="K1558" s="1012" t="s">
        <v>283</v>
      </c>
      <c r="L1558" s="1015"/>
      <c r="M1558" s="1015"/>
      <c r="N1558" s="1016"/>
      <c r="O1558" s="1015"/>
      <c r="P1558" s="1015"/>
      <c r="Q1558" s="1015"/>
      <c r="R1558" s="1015">
        <v>3000000</v>
      </c>
      <c r="S1558" s="1016">
        <v>2093283.6</v>
      </c>
    </row>
    <row r="1559" spans="1:19">
      <c r="A1559" s="1012" t="s">
        <v>2389</v>
      </c>
      <c r="B1559" s="1012"/>
      <c r="C1559" s="1012" t="s">
        <v>2390</v>
      </c>
      <c r="D1559" s="1012" t="s">
        <v>1366</v>
      </c>
      <c r="E1559" s="1012" t="s">
        <v>1307</v>
      </c>
      <c r="F1559" s="1013">
        <v>39773</v>
      </c>
      <c r="G1559" s="1012" t="s">
        <v>284</v>
      </c>
      <c r="H1559" s="1015">
        <v>35000000</v>
      </c>
      <c r="I1559" s="1015">
        <v>0</v>
      </c>
      <c r="J1559" s="1015">
        <v>8233333.3300000001</v>
      </c>
      <c r="K1559" s="1012" t="s">
        <v>897</v>
      </c>
      <c r="L1559" s="1015"/>
      <c r="M1559" s="1015"/>
      <c r="N1559" s="1016"/>
      <c r="O1559" s="1015"/>
      <c r="P1559" s="1015"/>
      <c r="Q1559" s="1015"/>
      <c r="R1559" s="1015"/>
      <c r="S1559" s="1016"/>
    </row>
    <row r="1560" spans="1:19">
      <c r="A1560" s="1012" t="s">
        <v>2389</v>
      </c>
      <c r="B1560" s="1012" t="s">
        <v>283</v>
      </c>
      <c r="C1560" s="1012" t="s">
        <v>2390</v>
      </c>
      <c r="D1560" s="1012" t="s">
        <v>1366</v>
      </c>
      <c r="E1560" s="1012" t="s">
        <v>1307</v>
      </c>
      <c r="F1560" s="1013">
        <v>41976</v>
      </c>
      <c r="G1560" s="1012" t="s">
        <v>283</v>
      </c>
      <c r="H1560" s="1015"/>
      <c r="I1560" s="1015"/>
      <c r="J1560" s="1015"/>
      <c r="K1560" s="1012" t="s">
        <v>283</v>
      </c>
      <c r="L1560" s="1015">
        <v>2693800</v>
      </c>
      <c r="M1560" s="1015"/>
      <c r="N1560" s="1016">
        <v>26938</v>
      </c>
      <c r="O1560" s="1015">
        <v>100</v>
      </c>
      <c r="P1560" s="1015">
        <v>-24244200</v>
      </c>
      <c r="Q1560" s="1015"/>
      <c r="R1560" s="1015"/>
      <c r="S1560" s="1016"/>
    </row>
    <row r="1561" spans="1:19">
      <c r="A1561" s="1012" t="s">
        <v>2389</v>
      </c>
      <c r="B1561" s="1012" t="s">
        <v>283</v>
      </c>
      <c r="C1561" s="1012" t="s">
        <v>2390</v>
      </c>
      <c r="D1561" s="1012" t="s">
        <v>1366</v>
      </c>
      <c r="E1561" s="1012" t="s">
        <v>1307</v>
      </c>
      <c r="F1561" s="1013">
        <v>41977</v>
      </c>
      <c r="G1561" s="1012" t="s">
        <v>283</v>
      </c>
      <c r="H1561" s="1015"/>
      <c r="I1561" s="1015"/>
      <c r="J1561" s="1015"/>
      <c r="K1561" s="1012" t="s">
        <v>283</v>
      </c>
      <c r="L1561" s="1015">
        <v>806200</v>
      </c>
      <c r="M1561" s="1015"/>
      <c r="N1561" s="1016">
        <v>8062</v>
      </c>
      <c r="O1561" s="1015">
        <v>100</v>
      </c>
      <c r="P1561" s="1015">
        <v>-7255800</v>
      </c>
      <c r="Q1561" s="1015"/>
      <c r="R1561" s="1015"/>
      <c r="S1561" s="1016"/>
    </row>
    <row r="1562" spans="1:19">
      <c r="A1562" s="1012" t="s">
        <v>2389</v>
      </c>
      <c r="B1562" s="1012" t="s">
        <v>283</v>
      </c>
      <c r="C1562" s="1012" t="s">
        <v>2390</v>
      </c>
      <c r="D1562" s="1012" t="s">
        <v>1366</v>
      </c>
      <c r="E1562" s="1012" t="s">
        <v>1307</v>
      </c>
      <c r="F1562" s="1013">
        <v>42013</v>
      </c>
      <c r="G1562" s="1012" t="s">
        <v>283</v>
      </c>
      <c r="H1562" s="1015"/>
      <c r="I1562" s="1015"/>
      <c r="J1562" s="1015"/>
      <c r="K1562" s="1012" t="s">
        <v>283</v>
      </c>
      <c r="L1562" s="1015"/>
      <c r="M1562" s="1015">
        <v>-50000</v>
      </c>
      <c r="N1562" s="1016"/>
      <c r="O1562" s="1015"/>
      <c r="P1562" s="1015"/>
      <c r="Q1562" s="1015"/>
      <c r="R1562" s="1015"/>
      <c r="S1562" s="1016"/>
    </row>
    <row r="1563" spans="1:19">
      <c r="A1563" s="1012" t="s">
        <v>2391</v>
      </c>
      <c r="B1563" s="1012" t="s">
        <v>923</v>
      </c>
      <c r="C1563" s="1012" t="s">
        <v>2392</v>
      </c>
      <c r="D1563" s="1012" t="s">
        <v>2393</v>
      </c>
      <c r="E1563" s="1012" t="s">
        <v>946</v>
      </c>
      <c r="F1563" s="1013">
        <v>39906</v>
      </c>
      <c r="G1563" s="1012" t="s">
        <v>285</v>
      </c>
      <c r="H1563" s="1015">
        <v>2800000</v>
      </c>
      <c r="I1563" s="1015">
        <v>0</v>
      </c>
      <c r="J1563" s="1015">
        <v>3596579.2</v>
      </c>
      <c r="K1563" s="1012" t="s">
        <v>897</v>
      </c>
      <c r="L1563" s="1015"/>
      <c r="M1563" s="1015"/>
      <c r="N1563" s="1016"/>
      <c r="O1563" s="1015"/>
      <c r="P1563" s="1015"/>
      <c r="Q1563" s="1015"/>
      <c r="R1563" s="1015"/>
      <c r="S1563" s="1016"/>
    </row>
    <row r="1564" spans="1:19">
      <c r="A1564" s="1012" t="s">
        <v>2391</v>
      </c>
      <c r="B1564" s="1012" t="s">
        <v>283</v>
      </c>
      <c r="C1564" s="1012" t="s">
        <v>2392</v>
      </c>
      <c r="D1564" s="1012" t="s">
        <v>2393</v>
      </c>
      <c r="E1564" s="1012" t="s">
        <v>946</v>
      </c>
      <c r="F1564" s="1013">
        <v>42184</v>
      </c>
      <c r="G1564" s="1012" t="s">
        <v>283</v>
      </c>
      <c r="H1564" s="1015"/>
      <c r="I1564" s="1015"/>
      <c r="J1564" s="1015"/>
      <c r="K1564" s="1012" t="s">
        <v>283</v>
      </c>
      <c r="L1564" s="1015">
        <v>2800000</v>
      </c>
      <c r="M1564" s="1015"/>
      <c r="N1564" s="1016">
        <v>2800</v>
      </c>
      <c r="O1564" s="1015">
        <v>1187.6099999999999</v>
      </c>
      <c r="P1564" s="1015"/>
      <c r="Q1564" s="1015">
        <v>525308</v>
      </c>
      <c r="R1564" s="1015">
        <v>164018.20000000001</v>
      </c>
      <c r="S1564" s="1016">
        <v>140</v>
      </c>
    </row>
    <row r="1565" spans="1:19">
      <c r="A1565" s="1012" t="s">
        <v>2391</v>
      </c>
      <c r="B1565" s="1012" t="s">
        <v>283</v>
      </c>
      <c r="C1565" s="1012" t="s">
        <v>2392</v>
      </c>
      <c r="D1565" s="1012" t="s">
        <v>2393</v>
      </c>
      <c r="E1565" s="1012" t="s">
        <v>946</v>
      </c>
      <c r="F1565" s="1013">
        <v>42222</v>
      </c>
      <c r="G1565" s="1012" t="s">
        <v>283</v>
      </c>
      <c r="H1565" s="1015"/>
      <c r="I1565" s="1015"/>
      <c r="J1565" s="1015"/>
      <c r="K1565" s="1012" t="s">
        <v>283</v>
      </c>
      <c r="L1565" s="1015"/>
      <c r="M1565" s="1015">
        <v>-25000</v>
      </c>
      <c r="N1565" s="1016"/>
      <c r="O1565" s="1015"/>
      <c r="P1565" s="1015"/>
      <c r="Q1565" s="1015"/>
      <c r="R1565" s="1015"/>
      <c r="S1565" s="1016"/>
    </row>
    <row r="1566" spans="1:19">
      <c r="A1566" s="1012" t="s">
        <v>96</v>
      </c>
      <c r="B1566" s="1012" t="s">
        <v>1877</v>
      </c>
      <c r="C1566" s="1012" t="s">
        <v>2394</v>
      </c>
      <c r="D1566" s="1012" t="s">
        <v>2395</v>
      </c>
      <c r="E1566" s="1012" t="s">
        <v>89</v>
      </c>
      <c r="F1566" s="1013">
        <v>39941</v>
      </c>
      <c r="G1566" s="1012" t="s">
        <v>67</v>
      </c>
      <c r="H1566" s="1015">
        <v>6784000</v>
      </c>
      <c r="I1566" s="1015">
        <v>0</v>
      </c>
      <c r="J1566" s="1015">
        <v>7444215.1200000001</v>
      </c>
      <c r="K1566" s="1012" t="s">
        <v>1194</v>
      </c>
      <c r="L1566" s="1015"/>
      <c r="M1566" s="1015"/>
      <c r="N1566" s="1016"/>
      <c r="O1566" s="1015"/>
      <c r="P1566" s="1015"/>
      <c r="Q1566" s="1015"/>
      <c r="R1566" s="1015"/>
      <c r="S1566" s="1016"/>
    </row>
    <row r="1567" spans="1:19">
      <c r="A1567" s="1012" t="s">
        <v>96</v>
      </c>
      <c r="B1567" s="1012" t="s">
        <v>283</v>
      </c>
      <c r="C1567" s="1012" t="s">
        <v>2394</v>
      </c>
      <c r="D1567" s="1012" t="s">
        <v>2395</v>
      </c>
      <c r="E1567" s="1012" t="s">
        <v>89</v>
      </c>
      <c r="F1567" s="1013">
        <v>40403</v>
      </c>
      <c r="G1567" s="1012" t="s">
        <v>283</v>
      </c>
      <c r="H1567" s="1015"/>
      <c r="I1567" s="1015"/>
      <c r="J1567" s="1015"/>
      <c r="K1567" s="1012" t="s">
        <v>283</v>
      </c>
      <c r="L1567" s="1015">
        <v>6784000</v>
      </c>
      <c r="M1567" s="1015"/>
      <c r="N1567" s="1016">
        <v>6784000</v>
      </c>
      <c r="O1567" s="1015">
        <v>1</v>
      </c>
      <c r="P1567" s="1015"/>
      <c r="Q1567" s="1015"/>
      <c r="R1567" s="1015"/>
      <c r="S1567" s="1016"/>
    </row>
    <row r="1568" spans="1:19">
      <c r="A1568" s="1012" t="s">
        <v>2396</v>
      </c>
      <c r="B1568" s="1012" t="s">
        <v>2397</v>
      </c>
      <c r="C1568" s="1012" t="s">
        <v>2398</v>
      </c>
      <c r="D1568" s="1012" t="s">
        <v>2399</v>
      </c>
      <c r="E1568" s="1012" t="s">
        <v>893</v>
      </c>
      <c r="F1568" s="1013">
        <v>39892</v>
      </c>
      <c r="G1568" s="1012" t="s">
        <v>285</v>
      </c>
      <c r="H1568" s="1015">
        <v>9500000</v>
      </c>
      <c r="I1568" s="1015">
        <v>0</v>
      </c>
      <c r="J1568" s="1015">
        <v>467412.5</v>
      </c>
      <c r="K1568" s="1012" t="s">
        <v>2928</v>
      </c>
      <c r="L1568" s="1015"/>
      <c r="M1568" s="1015"/>
      <c r="N1568" s="1016"/>
      <c r="O1568" s="1015"/>
      <c r="P1568" s="1015"/>
      <c r="Q1568" s="1015"/>
      <c r="R1568" s="1015"/>
      <c r="S1568" s="1016"/>
    </row>
    <row r="1569" spans="1:19">
      <c r="A1569" s="1012" t="s">
        <v>2396</v>
      </c>
      <c r="B1569" s="1012" t="s">
        <v>283</v>
      </c>
      <c r="C1569" s="1012" t="s">
        <v>2398</v>
      </c>
      <c r="D1569" s="1012" t="s">
        <v>2399</v>
      </c>
      <c r="E1569" s="1012" t="s">
        <v>893</v>
      </c>
      <c r="F1569" s="1013">
        <v>41135</v>
      </c>
      <c r="G1569" s="1012" t="s">
        <v>283</v>
      </c>
      <c r="H1569" s="1015"/>
      <c r="I1569" s="1015"/>
      <c r="J1569" s="1015"/>
      <c r="K1569" s="1012" t="s">
        <v>283</v>
      </c>
      <c r="L1569" s="1015"/>
      <c r="M1569" s="1015"/>
      <c r="N1569" s="1016"/>
      <c r="O1569" s="1015"/>
      <c r="P1569" s="1015">
        <v>-9500000</v>
      </c>
      <c r="Q1569" s="1015"/>
      <c r="R1569" s="1015"/>
      <c r="S1569" s="1016"/>
    </row>
    <row r="1570" spans="1:19">
      <c r="A1570" s="1012" t="s">
        <v>2400</v>
      </c>
      <c r="B1570" s="1012"/>
      <c r="C1570" s="1012" t="s">
        <v>2401</v>
      </c>
      <c r="D1570" s="1012" t="s">
        <v>2402</v>
      </c>
      <c r="E1570" s="1012" t="s">
        <v>1236</v>
      </c>
      <c r="F1570" s="1013">
        <v>40088</v>
      </c>
      <c r="G1570" s="1012" t="s">
        <v>284</v>
      </c>
      <c r="H1570" s="1015">
        <v>22252000</v>
      </c>
      <c r="I1570" s="1015">
        <v>0</v>
      </c>
      <c r="J1570" s="1015">
        <v>28727240.289999999</v>
      </c>
      <c r="K1570" s="1012" t="s">
        <v>897</v>
      </c>
      <c r="L1570" s="1015"/>
      <c r="M1570" s="1015"/>
      <c r="N1570" s="1016"/>
      <c r="O1570" s="1015"/>
      <c r="P1570" s="1015"/>
      <c r="Q1570" s="1015"/>
      <c r="R1570" s="1015"/>
      <c r="S1570" s="1016"/>
    </row>
    <row r="1571" spans="1:19">
      <c r="A1571" s="1012" t="s">
        <v>2400</v>
      </c>
      <c r="B1571" s="1012" t="s">
        <v>283</v>
      </c>
      <c r="C1571" s="1012" t="s">
        <v>2401</v>
      </c>
      <c r="D1571" s="1012" t="s">
        <v>2402</v>
      </c>
      <c r="E1571" s="1012" t="s">
        <v>1236</v>
      </c>
      <c r="F1571" s="1013">
        <v>41129</v>
      </c>
      <c r="G1571" s="1012" t="s">
        <v>283</v>
      </c>
      <c r="H1571" s="1015"/>
      <c r="I1571" s="1015"/>
      <c r="J1571" s="1015"/>
      <c r="K1571" s="1012" t="s">
        <v>283</v>
      </c>
      <c r="L1571" s="1015">
        <v>1678618.89</v>
      </c>
      <c r="M1571" s="1015"/>
      <c r="N1571" s="1016">
        <v>1863</v>
      </c>
      <c r="O1571" s="1015">
        <v>901.03</v>
      </c>
      <c r="P1571" s="1015">
        <v>-184381.11</v>
      </c>
      <c r="Q1571" s="1015"/>
      <c r="R1571" s="1015"/>
      <c r="S1571" s="1016"/>
    </row>
    <row r="1572" spans="1:19">
      <c r="A1572" s="1012" t="s">
        <v>2400</v>
      </c>
      <c r="B1572" s="1012" t="s">
        <v>283</v>
      </c>
      <c r="C1572" s="1012" t="s">
        <v>2401</v>
      </c>
      <c r="D1572" s="1012" t="s">
        <v>2402</v>
      </c>
      <c r="E1572" s="1012" t="s">
        <v>1236</v>
      </c>
      <c r="F1572" s="1013">
        <v>41130</v>
      </c>
      <c r="G1572" s="1012" t="s">
        <v>283</v>
      </c>
      <c r="H1572" s="1015"/>
      <c r="I1572" s="1015"/>
      <c r="J1572" s="1015"/>
      <c r="K1572" s="1012" t="s">
        <v>283</v>
      </c>
      <c r="L1572" s="1015">
        <v>8575102.5099999998</v>
      </c>
      <c r="M1572" s="1015"/>
      <c r="N1572" s="1016">
        <v>9517</v>
      </c>
      <c r="O1572" s="1015">
        <v>901.03</v>
      </c>
      <c r="P1572" s="1015">
        <v>-941897.49</v>
      </c>
      <c r="Q1572" s="1015"/>
      <c r="R1572" s="1015"/>
      <c r="S1572" s="1016"/>
    </row>
    <row r="1573" spans="1:19">
      <c r="A1573" s="1012" t="s">
        <v>2400</v>
      </c>
      <c r="B1573" s="1012" t="s">
        <v>283</v>
      </c>
      <c r="C1573" s="1012" t="s">
        <v>2401</v>
      </c>
      <c r="D1573" s="1012" t="s">
        <v>2402</v>
      </c>
      <c r="E1573" s="1012" t="s">
        <v>1236</v>
      </c>
      <c r="F1573" s="1013">
        <v>41131</v>
      </c>
      <c r="G1573" s="1012" t="s">
        <v>283</v>
      </c>
      <c r="H1573" s="1015"/>
      <c r="I1573" s="1015"/>
      <c r="J1573" s="1015"/>
      <c r="K1573" s="1012" t="s">
        <v>283</v>
      </c>
      <c r="L1573" s="1015">
        <v>9795998.1600000001</v>
      </c>
      <c r="M1573" s="1015"/>
      <c r="N1573" s="1016">
        <v>10872</v>
      </c>
      <c r="O1573" s="1015">
        <v>901.03</v>
      </c>
      <c r="P1573" s="1015">
        <v>-1076001.8400000001</v>
      </c>
      <c r="Q1573" s="1015"/>
      <c r="R1573" s="1015"/>
      <c r="S1573" s="1016"/>
    </row>
    <row r="1574" spans="1:19">
      <c r="A1574" s="1012" t="s">
        <v>2400</v>
      </c>
      <c r="B1574" s="1012" t="s">
        <v>283</v>
      </c>
      <c r="C1574" s="1012" t="s">
        <v>2401</v>
      </c>
      <c r="D1574" s="1012" t="s">
        <v>2402</v>
      </c>
      <c r="E1574" s="1012" t="s">
        <v>1236</v>
      </c>
      <c r="F1574" s="1013">
        <v>41163</v>
      </c>
      <c r="G1574" s="1012" t="s">
        <v>283</v>
      </c>
      <c r="H1574" s="1015"/>
      <c r="I1574" s="1015"/>
      <c r="J1574" s="1015"/>
      <c r="K1574" s="1012" t="s">
        <v>283</v>
      </c>
      <c r="L1574" s="1015"/>
      <c r="M1574" s="1015">
        <v>-200497.2</v>
      </c>
      <c r="N1574" s="1016"/>
      <c r="O1574" s="1015"/>
      <c r="P1574" s="1015"/>
      <c r="Q1574" s="1015"/>
      <c r="R1574" s="1015"/>
      <c r="S1574" s="1016"/>
    </row>
    <row r="1575" spans="1:19">
      <c r="A1575" s="1012" t="s">
        <v>2400</v>
      </c>
      <c r="B1575" s="1012" t="s">
        <v>283</v>
      </c>
      <c r="C1575" s="1012" t="s">
        <v>2401</v>
      </c>
      <c r="D1575" s="1012" t="s">
        <v>2402</v>
      </c>
      <c r="E1575" s="1012" t="s">
        <v>1236</v>
      </c>
      <c r="F1575" s="1013">
        <v>42130</v>
      </c>
      <c r="G1575" s="1012" t="s">
        <v>283</v>
      </c>
      <c r="H1575" s="1015"/>
      <c r="I1575" s="1015"/>
      <c r="J1575" s="1015"/>
      <c r="K1575" s="1012" t="s">
        <v>283</v>
      </c>
      <c r="L1575" s="1015"/>
      <c r="M1575" s="1015"/>
      <c r="N1575" s="1016"/>
      <c r="O1575" s="1015"/>
      <c r="P1575" s="1015"/>
      <c r="Q1575" s="1015"/>
      <c r="R1575" s="1015">
        <v>5675000</v>
      </c>
      <c r="S1575" s="1016">
        <v>636377.93000000005</v>
      </c>
    </row>
    <row r="1576" spans="1:19">
      <c r="A1576" s="1012" t="s">
        <v>2403</v>
      </c>
      <c r="B1576" s="1012" t="s">
        <v>918</v>
      </c>
      <c r="C1576" s="1012" t="s">
        <v>2404</v>
      </c>
      <c r="D1576" s="1012" t="s">
        <v>1911</v>
      </c>
      <c r="E1576" s="1012" t="s">
        <v>1863</v>
      </c>
      <c r="F1576" s="1013">
        <v>39955</v>
      </c>
      <c r="G1576" s="1012" t="s">
        <v>921</v>
      </c>
      <c r="H1576" s="1015">
        <v>6349000</v>
      </c>
      <c r="I1576" s="1015">
        <v>0</v>
      </c>
      <c r="J1576" s="1015">
        <v>8778669.1099999994</v>
      </c>
      <c r="K1576" s="1012" t="s">
        <v>897</v>
      </c>
      <c r="L1576" s="1015"/>
      <c r="M1576" s="1015"/>
      <c r="N1576" s="1016"/>
      <c r="O1576" s="1015"/>
      <c r="P1576" s="1015"/>
      <c r="Q1576" s="1015"/>
      <c r="R1576" s="1015"/>
      <c r="S1576" s="1016"/>
    </row>
    <row r="1577" spans="1:19">
      <c r="A1577" s="1012" t="s">
        <v>2403</v>
      </c>
      <c r="B1577" s="1012" t="s">
        <v>283</v>
      </c>
      <c r="C1577" s="1012" t="s">
        <v>2404</v>
      </c>
      <c r="D1577" s="1012" t="s">
        <v>1911</v>
      </c>
      <c r="E1577" s="1012" t="s">
        <v>1863</v>
      </c>
      <c r="F1577" s="1013">
        <v>41477</v>
      </c>
      <c r="G1577" s="1012" t="s">
        <v>283</v>
      </c>
      <c r="H1577" s="1015"/>
      <c r="I1577" s="1015"/>
      <c r="J1577" s="1015"/>
      <c r="K1577" s="1012" t="s">
        <v>283</v>
      </c>
      <c r="L1577" s="1015">
        <v>6349000</v>
      </c>
      <c r="M1577" s="1015"/>
      <c r="N1577" s="1016">
        <v>6349000</v>
      </c>
      <c r="O1577" s="1015">
        <v>1.23742</v>
      </c>
      <c r="P1577" s="1015"/>
      <c r="Q1577" s="1015">
        <v>1507379.58</v>
      </c>
      <c r="R1577" s="1015">
        <v>478590.75</v>
      </c>
      <c r="S1577" s="1016">
        <v>317000</v>
      </c>
    </row>
    <row r="1578" spans="1:19">
      <c r="A1578" s="1012" t="s">
        <v>2403</v>
      </c>
      <c r="B1578" s="1012" t="s">
        <v>283</v>
      </c>
      <c r="C1578" s="1012" t="s">
        <v>2404</v>
      </c>
      <c r="D1578" s="1012" t="s">
        <v>1911</v>
      </c>
      <c r="E1578" s="1012" t="s">
        <v>1863</v>
      </c>
      <c r="F1578" s="1013">
        <v>41529</v>
      </c>
      <c r="G1578" s="1012" t="s">
        <v>283</v>
      </c>
      <c r="H1578" s="1015"/>
      <c r="I1578" s="1015"/>
      <c r="J1578" s="1015"/>
      <c r="K1578" s="1012" t="s">
        <v>283</v>
      </c>
      <c r="L1578" s="1015"/>
      <c r="M1578" s="1015">
        <v>-78563.8</v>
      </c>
      <c r="N1578" s="1016"/>
      <c r="O1578" s="1015"/>
      <c r="P1578" s="1015"/>
      <c r="Q1578" s="1015"/>
      <c r="R1578" s="1015"/>
      <c r="S1578" s="1016"/>
    </row>
    <row r="1579" spans="1:19">
      <c r="A1579" s="1012" t="s">
        <v>2405</v>
      </c>
      <c r="B1579" s="1012" t="s">
        <v>923</v>
      </c>
      <c r="C1579" s="1012" t="s">
        <v>2406</v>
      </c>
      <c r="D1579" s="1012" t="s">
        <v>2407</v>
      </c>
      <c r="E1579" s="1012" t="s">
        <v>6</v>
      </c>
      <c r="F1579" s="1013">
        <v>39864</v>
      </c>
      <c r="G1579" s="1012" t="s">
        <v>285</v>
      </c>
      <c r="H1579" s="1015">
        <v>4000000</v>
      </c>
      <c r="I1579" s="1015">
        <v>0</v>
      </c>
      <c r="J1579" s="1015">
        <v>4300522.22</v>
      </c>
      <c r="K1579" s="1012" t="s">
        <v>1194</v>
      </c>
      <c r="L1579" s="1015"/>
      <c r="M1579" s="1015"/>
      <c r="N1579" s="1016"/>
      <c r="O1579" s="1015"/>
      <c r="P1579" s="1015"/>
      <c r="Q1579" s="1015"/>
      <c r="R1579" s="1015"/>
      <c r="S1579" s="1016"/>
    </row>
    <row r="1580" spans="1:19">
      <c r="A1580" s="1012" t="s">
        <v>2405</v>
      </c>
      <c r="B1580" s="1012" t="s">
        <v>283</v>
      </c>
      <c r="C1580" s="1012" t="s">
        <v>2406</v>
      </c>
      <c r="D1580" s="1012" t="s">
        <v>2407</v>
      </c>
      <c r="E1580" s="1012" t="s">
        <v>6</v>
      </c>
      <c r="F1580" s="1013">
        <v>41670</v>
      </c>
      <c r="G1580" s="1012" t="s">
        <v>283</v>
      </c>
      <c r="H1580" s="1015"/>
      <c r="I1580" s="1015"/>
      <c r="J1580" s="1015"/>
      <c r="K1580" s="1012" t="s">
        <v>283</v>
      </c>
      <c r="L1580" s="1015">
        <v>4000000</v>
      </c>
      <c r="M1580" s="1015"/>
      <c r="N1580" s="1016">
        <v>4000</v>
      </c>
      <c r="O1580" s="1015">
        <v>1000</v>
      </c>
      <c r="P1580" s="1015"/>
      <c r="Q1580" s="1015"/>
      <c r="R1580" s="1015">
        <v>200000</v>
      </c>
      <c r="S1580" s="1016">
        <v>200</v>
      </c>
    </row>
    <row r="1581" spans="1:19">
      <c r="A1581" s="1012" t="s">
        <v>2408</v>
      </c>
      <c r="B1581" s="1012" t="s">
        <v>2409</v>
      </c>
      <c r="C1581" s="1012" t="s">
        <v>2410</v>
      </c>
      <c r="D1581" s="1012" t="s">
        <v>2172</v>
      </c>
      <c r="E1581" s="1012" t="s">
        <v>1179</v>
      </c>
      <c r="F1581" s="1013">
        <v>39857</v>
      </c>
      <c r="G1581" s="1012" t="s">
        <v>284</v>
      </c>
      <c r="H1581" s="1015">
        <v>41400000</v>
      </c>
      <c r="I1581" s="1015">
        <v>0</v>
      </c>
      <c r="J1581" s="1015">
        <v>42446500</v>
      </c>
      <c r="K1581" s="1012" t="s">
        <v>1194</v>
      </c>
      <c r="L1581" s="1015"/>
      <c r="M1581" s="1015"/>
      <c r="N1581" s="1016"/>
      <c r="O1581" s="1015"/>
      <c r="P1581" s="1015"/>
      <c r="Q1581" s="1015"/>
      <c r="R1581" s="1015"/>
      <c r="S1581" s="1016"/>
    </row>
    <row r="1582" spans="1:19">
      <c r="A1582" s="1012" t="s">
        <v>2408</v>
      </c>
      <c r="B1582" s="1012" t="s">
        <v>283</v>
      </c>
      <c r="C1582" s="1012" t="s">
        <v>2410</v>
      </c>
      <c r="D1582" s="1012" t="s">
        <v>2172</v>
      </c>
      <c r="E1582" s="1012" t="s">
        <v>1179</v>
      </c>
      <c r="F1582" s="1013">
        <v>41373</v>
      </c>
      <c r="G1582" s="1012" t="s">
        <v>283</v>
      </c>
      <c r="H1582" s="1015"/>
      <c r="I1582" s="1015"/>
      <c r="J1582" s="1015"/>
      <c r="K1582" s="1012" t="s">
        <v>283</v>
      </c>
      <c r="L1582" s="1015">
        <v>41400000</v>
      </c>
      <c r="M1582" s="1015"/>
      <c r="N1582" s="1016">
        <v>41400</v>
      </c>
      <c r="O1582" s="1015">
        <v>1000</v>
      </c>
      <c r="P1582" s="1015"/>
      <c r="Q1582" s="1015"/>
      <c r="R1582" s="1015"/>
      <c r="S1582" s="1016"/>
    </row>
    <row r="1583" spans="1:19">
      <c r="A1583" s="1012" t="s">
        <v>2411</v>
      </c>
      <c r="B1583" s="1012" t="s">
        <v>970</v>
      </c>
      <c r="C1583" s="1012" t="s">
        <v>2412</v>
      </c>
      <c r="D1583" s="1012" t="s">
        <v>2306</v>
      </c>
      <c r="E1583" s="1012" t="s">
        <v>6</v>
      </c>
      <c r="F1583" s="1013">
        <v>40137</v>
      </c>
      <c r="G1583" s="1012" t="s">
        <v>285</v>
      </c>
      <c r="H1583" s="1015">
        <v>10800000</v>
      </c>
      <c r="I1583" s="1015">
        <v>0</v>
      </c>
      <c r="J1583" s="1015">
        <v>11077694.890000001</v>
      </c>
      <c r="K1583" s="1012" t="s">
        <v>897</v>
      </c>
      <c r="L1583" s="1015"/>
      <c r="M1583" s="1015"/>
      <c r="N1583" s="1016"/>
      <c r="O1583" s="1015"/>
      <c r="P1583" s="1015"/>
      <c r="Q1583" s="1015"/>
      <c r="R1583" s="1015"/>
      <c r="S1583" s="1016"/>
    </row>
    <row r="1584" spans="1:19">
      <c r="A1584" s="1012" t="s">
        <v>2411</v>
      </c>
      <c r="B1584" s="1012" t="s">
        <v>283</v>
      </c>
      <c r="C1584" s="1012" t="s">
        <v>2412</v>
      </c>
      <c r="D1584" s="1012" t="s">
        <v>2306</v>
      </c>
      <c r="E1584" s="1012" t="s">
        <v>6</v>
      </c>
      <c r="F1584" s="1013">
        <v>41253</v>
      </c>
      <c r="G1584" s="1012" t="s">
        <v>283</v>
      </c>
      <c r="H1584" s="1015"/>
      <c r="I1584" s="1015"/>
      <c r="J1584" s="1015"/>
      <c r="K1584" s="1012" t="s">
        <v>283</v>
      </c>
      <c r="L1584" s="1015">
        <v>262635.09999999998</v>
      </c>
      <c r="M1584" s="1015"/>
      <c r="N1584" s="1016">
        <v>310</v>
      </c>
      <c r="O1584" s="1015">
        <v>847.21</v>
      </c>
      <c r="P1584" s="1015">
        <v>-47364.9</v>
      </c>
      <c r="Q1584" s="1015"/>
      <c r="R1584" s="1015">
        <v>83086.12</v>
      </c>
      <c r="S1584" s="1016">
        <v>97</v>
      </c>
    </row>
    <row r="1585" spans="1:19">
      <c r="A1585" s="1012" t="s">
        <v>2411</v>
      </c>
      <c r="B1585" s="1012" t="s">
        <v>283</v>
      </c>
      <c r="C1585" s="1012" t="s">
        <v>2412</v>
      </c>
      <c r="D1585" s="1012" t="s">
        <v>2306</v>
      </c>
      <c r="E1585" s="1012" t="s">
        <v>6</v>
      </c>
      <c r="F1585" s="1013">
        <v>41254</v>
      </c>
      <c r="G1585" s="1012" t="s">
        <v>283</v>
      </c>
      <c r="H1585" s="1015"/>
      <c r="I1585" s="1015"/>
      <c r="J1585" s="1015"/>
      <c r="K1585" s="1012" t="s">
        <v>283</v>
      </c>
      <c r="L1585" s="1015">
        <v>8887232.9000000004</v>
      </c>
      <c r="M1585" s="1015"/>
      <c r="N1585" s="1016">
        <v>10490</v>
      </c>
      <c r="O1585" s="1015">
        <v>847.21</v>
      </c>
      <c r="P1585" s="1015">
        <v>-1602767.1</v>
      </c>
      <c r="Q1585" s="1015"/>
      <c r="R1585" s="1015">
        <v>195295.2</v>
      </c>
      <c r="S1585" s="1016">
        <v>228</v>
      </c>
    </row>
    <row r="1586" spans="1:19">
      <c r="A1586" s="1012" t="s">
        <v>2411</v>
      </c>
      <c r="B1586" s="1012" t="s">
        <v>283</v>
      </c>
      <c r="C1586" s="1012" t="s">
        <v>2412</v>
      </c>
      <c r="D1586" s="1012" t="s">
        <v>2306</v>
      </c>
      <c r="E1586" s="1012" t="s">
        <v>6</v>
      </c>
      <c r="F1586" s="1013">
        <v>41285</v>
      </c>
      <c r="G1586" s="1012" t="s">
        <v>283</v>
      </c>
      <c r="H1586" s="1015"/>
      <c r="I1586" s="1015"/>
      <c r="J1586" s="1015"/>
      <c r="K1586" s="1012" t="s">
        <v>283</v>
      </c>
      <c r="L1586" s="1015"/>
      <c r="M1586" s="1015">
        <v>-91498.68</v>
      </c>
      <c r="N1586" s="1016"/>
      <c r="O1586" s="1015"/>
      <c r="P1586" s="1015"/>
      <c r="Q1586" s="1015"/>
      <c r="R1586" s="1015"/>
      <c r="S1586" s="1016"/>
    </row>
    <row r="1587" spans="1:19">
      <c r="A1587" s="1012" t="s">
        <v>2413</v>
      </c>
      <c r="B1587" s="1012" t="s">
        <v>2414</v>
      </c>
      <c r="C1587" s="1012" t="s">
        <v>2415</v>
      </c>
      <c r="D1587" s="1012" t="s">
        <v>2416</v>
      </c>
      <c r="E1587" s="1012" t="s">
        <v>89</v>
      </c>
      <c r="F1587" s="1013">
        <v>39836</v>
      </c>
      <c r="G1587" s="1012" t="s">
        <v>284</v>
      </c>
      <c r="H1587" s="1015">
        <v>25083000</v>
      </c>
      <c r="I1587" s="1015">
        <v>0</v>
      </c>
      <c r="J1587" s="1015">
        <v>2271405</v>
      </c>
      <c r="K1587" s="1012" t="s">
        <v>1097</v>
      </c>
      <c r="L1587" s="1015"/>
      <c r="M1587" s="1015"/>
      <c r="N1587" s="1016"/>
      <c r="O1587" s="1015"/>
      <c r="P1587" s="1015"/>
      <c r="Q1587" s="1015"/>
      <c r="R1587" s="1015"/>
      <c r="S1587" s="1016"/>
    </row>
    <row r="1588" spans="1:19">
      <c r="A1588" s="1012" t="s">
        <v>2413</v>
      </c>
      <c r="B1588" s="1012" t="s">
        <v>283</v>
      </c>
      <c r="C1588" s="1012" t="s">
        <v>2415</v>
      </c>
      <c r="D1588" s="1012" t="s">
        <v>2416</v>
      </c>
      <c r="E1588" s="1012" t="s">
        <v>89</v>
      </c>
      <c r="F1588" s="1013">
        <v>41215</v>
      </c>
      <c r="G1588" s="1012" t="s">
        <v>283</v>
      </c>
      <c r="H1588" s="1015"/>
      <c r="I1588" s="1015"/>
      <c r="J1588" s="1015"/>
      <c r="K1588" s="1012" t="s">
        <v>283</v>
      </c>
      <c r="L1588" s="1015"/>
      <c r="M1588" s="1015"/>
      <c r="N1588" s="1016"/>
      <c r="O1588" s="1015"/>
      <c r="P1588" s="1015">
        <v>-25083000</v>
      </c>
      <c r="Q1588" s="1015"/>
      <c r="R1588" s="1015"/>
      <c r="S1588" s="1016"/>
    </row>
    <row r="1589" spans="1:19">
      <c r="A1589" s="1012" t="s">
        <v>2417</v>
      </c>
      <c r="B1589" s="1012" t="s">
        <v>1208</v>
      </c>
      <c r="C1589" s="1012" t="s">
        <v>2418</v>
      </c>
      <c r="D1589" s="1012" t="s">
        <v>1483</v>
      </c>
      <c r="E1589" s="1012" t="s">
        <v>109</v>
      </c>
      <c r="F1589" s="1013">
        <v>39871</v>
      </c>
      <c r="G1589" s="1012" t="s">
        <v>285</v>
      </c>
      <c r="H1589" s="1015">
        <v>4960000</v>
      </c>
      <c r="I1589" s="1015">
        <v>0</v>
      </c>
      <c r="J1589" s="1015">
        <v>10836280.710000001</v>
      </c>
      <c r="K1589" s="1012" t="s">
        <v>1194</v>
      </c>
      <c r="L1589" s="1015"/>
      <c r="M1589" s="1015"/>
      <c r="N1589" s="1016"/>
      <c r="O1589" s="1015"/>
      <c r="P1589" s="1015"/>
      <c r="Q1589" s="1015"/>
      <c r="R1589" s="1015"/>
      <c r="S1589" s="1016"/>
    </row>
    <row r="1590" spans="1:19">
      <c r="A1590" s="1012" t="s">
        <v>2417</v>
      </c>
      <c r="B1590" s="1012" t="s">
        <v>283</v>
      </c>
      <c r="C1590" s="1012" t="s">
        <v>2418</v>
      </c>
      <c r="D1590" s="1012" t="s">
        <v>1483</v>
      </c>
      <c r="E1590" s="1012" t="s">
        <v>109</v>
      </c>
      <c r="F1590" s="1013">
        <v>40176</v>
      </c>
      <c r="G1590" s="1012" t="s">
        <v>283</v>
      </c>
      <c r="H1590" s="1015">
        <v>3262000</v>
      </c>
      <c r="I1590" s="1015"/>
      <c r="J1590" s="1015"/>
      <c r="K1590" s="1012" t="s">
        <v>283</v>
      </c>
      <c r="L1590" s="1015"/>
      <c r="M1590" s="1015"/>
      <c r="N1590" s="1016"/>
      <c r="O1590" s="1015"/>
      <c r="P1590" s="1015"/>
      <c r="Q1590" s="1015"/>
      <c r="R1590" s="1015"/>
      <c r="S1590" s="1016"/>
    </row>
    <row r="1591" spans="1:19">
      <c r="A1591" s="1012" t="s">
        <v>2417</v>
      </c>
      <c r="B1591" s="1012" t="s">
        <v>283</v>
      </c>
      <c r="C1591" s="1012" t="s">
        <v>2418</v>
      </c>
      <c r="D1591" s="1012" t="s">
        <v>1483</v>
      </c>
      <c r="E1591" s="1012" t="s">
        <v>109</v>
      </c>
      <c r="F1591" s="1013">
        <v>41815</v>
      </c>
      <c r="G1591" s="1012" t="s">
        <v>283</v>
      </c>
      <c r="H1591" s="1015"/>
      <c r="I1591" s="1015"/>
      <c r="J1591" s="1015"/>
      <c r="K1591" s="1012" t="s">
        <v>283</v>
      </c>
      <c r="L1591" s="1015">
        <v>8222000</v>
      </c>
      <c r="M1591" s="1015"/>
      <c r="N1591" s="1016">
        <v>8222</v>
      </c>
      <c r="O1591" s="1015">
        <v>1000</v>
      </c>
      <c r="P1591" s="1015"/>
      <c r="Q1591" s="1015"/>
      <c r="R1591" s="1015">
        <v>248000</v>
      </c>
      <c r="S1591" s="1016">
        <v>248</v>
      </c>
    </row>
    <row r="1592" spans="1:19">
      <c r="A1592" s="1012" t="s">
        <v>2419</v>
      </c>
      <c r="B1592" s="1012" t="s">
        <v>1635</v>
      </c>
      <c r="C1592" s="1012" t="s">
        <v>2420</v>
      </c>
      <c r="D1592" s="1012" t="s">
        <v>1285</v>
      </c>
      <c r="E1592" s="1012" t="s">
        <v>89</v>
      </c>
      <c r="F1592" s="1013">
        <v>39843</v>
      </c>
      <c r="G1592" s="1012" t="s">
        <v>284</v>
      </c>
      <c r="H1592" s="1015">
        <v>243815000</v>
      </c>
      <c r="I1592" s="1015">
        <v>0</v>
      </c>
      <c r="J1592" s="1015">
        <v>290552132.92000002</v>
      </c>
      <c r="K1592" s="1012" t="s">
        <v>1194</v>
      </c>
      <c r="L1592" s="1015"/>
      <c r="M1592" s="1015"/>
      <c r="N1592" s="1016"/>
      <c r="O1592" s="1015"/>
      <c r="P1592" s="1015"/>
      <c r="Q1592" s="1015"/>
      <c r="R1592" s="1015"/>
      <c r="S1592" s="1016"/>
    </row>
    <row r="1593" spans="1:19">
      <c r="A1593" s="1012" t="s">
        <v>2419</v>
      </c>
      <c r="B1593" s="1012" t="s">
        <v>283</v>
      </c>
      <c r="C1593" s="1012" t="s">
        <v>2420</v>
      </c>
      <c r="D1593" s="1012" t="s">
        <v>1285</v>
      </c>
      <c r="E1593" s="1012" t="s">
        <v>89</v>
      </c>
      <c r="F1593" s="1013">
        <v>41206</v>
      </c>
      <c r="G1593" s="1012" t="s">
        <v>283</v>
      </c>
      <c r="H1593" s="1015"/>
      <c r="I1593" s="1015"/>
      <c r="J1593" s="1015"/>
      <c r="K1593" s="1012" t="s">
        <v>283</v>
      </c>
      <c r="L1593" s="1015">
        <v>243815000</v>
      </c>
      <c r="M1593" s="1015"/>
      <c r="N1593" s="1016">
        <v>243815</v>
      </c>
      <c r="O1593" s="1015">
        <v>1000</v>
      </c>
      <c r="P1593" s="1015"/>
      <c r="Q1593" s="1015"/>
      <c r="R1593" s="1015"/>
      <c r="S1593" s="1016"/>
    </row>
    <row r="1594" spans="1:19">
      <c r="A1594" s="1012" t="s">
        <v>2419</v>
      </c>
      <c r="B1594" s="1012" t="s">
        <v>283</v>
      </c>
      <c r="C1594" s="1012" t="s">
        <v>2420</v>
      </c>
      <c r="D1594" s="1012" t="s">
        <v>1285</v>
      </c>
      <c r="E1594" s="1012" t="s">
        <v>89</v>
      </c>
      <c r="F1594" s="1013">
        <v>41227</v>
      </c>
      <c r="G1594" s="1012" t="s">
        <v>283</v>
      </c>
      <c r="H1594" s="1015"/>
      <c r="I1594" s="1015"/>
      <c r="J1594" s="1015"/>
      <c r="K1594" s="1012" t="s">
        <v>283</v>
      </c>
      <c r="L1594" s="1015"/>
      <c r="M1594" s="1015"/>
      <c r="N1594" s="1016"/>
      <c r="O1594" s="1015"/>
      <c r="P1594" s="1015"/>
      <c r="Q1594" s="1015"/>
      <c r="R1594" s="1015">
        <v>1225000</v>
      </c>
      <c r="S1594" s="1016">
        <v>645013</v>
      </c>
    </row>
    <row r="1595" spans="1:19">
      <c r="A1595" s="1012" t="s">
        <v>2421</v>
      </c>
      <c r="B1595" s="1012" t="s">
        <v>984</v>
      </c>
      <c r="C1595" s="1012" t="s">
        <v>2422</v>
      </c>
      <c r="D1595" s="1012" t="s">
        <v>2423</v>
      </c>
      <c r="E1595" s="1012" t="s">
        <v>105</v>
      </c>
      <c r="F1595" s="1013">
        <v>40088</v>
      </c>
      <c r="G1595" s="1012" t="s">
        <v>285</v>
      </c>
      <c r="H1595" s="1015">
        <v>4000000</v>
      </c>
      <c r="I1595" s="1015">
        <v>0</v>
      </c>
      <c r="J1595" s="1015">
        <v>4596311.8</v>
      </c>
      <c r="K1595" s="1012" t="s">
        <v>1194</v>
      </c>
      <c r="L1595" s="1015"/>
      <c r="M1595" s="1015"/>
      <c r="N1595" s="1016"/>
      <c r="O1595" s="1015"/>
      <c r="P1595" s="1015"/>
      <c r="Q1595" s="1015"/>
      <c r="R1595" s="1015"/>
      <c r="S1595" s="1016"/>
    </row>
    <row r="1596" spans="1:19">
      <c r="A1596" s="1012" t="s">
        <v>2421</v>
      </c>
      <c r="B1596" s="1012" t="s">
        <v>283</v>
      </c>
      <c r="C1596" s="1012" t="s">
        <v>2422</v>
      </c>
      <c r="D1596" s="1012" t="s">
        <v>2423</v>
      </c>
      <c r="E1596" s="1012" t="s">
        <v>105</v>
      </c>
      <c r="F1596" s="1013">
        <v>40801</v>
      </c>
      <c r="G1596" s="1012" t="s">
        <v>283</v>
      </c>
      <c r="H1596" s="1015"/>
      <c r="I1596" s="1015"/>
      <c r="J1596" s="1015"/>
      <c r="K1596" s="1012" t="s">
        <v>283</v>
      </c>
      <c r="L1596" s="1015">
        <v>4000000</v>
      </c>
      <c r="M1596" s="1015"/>
      <c r="N1596" s="1016">
        <v>4000</v>
      </c>
      <c r="O1596" s="1015">
        <v>1000</v>
      </c>
      <c r="P1596" s="1015"/>
      <c r="Q1596" s="1015"/>
      <c r="R1596" s="1015">
        <v>175000</v>
      </c>
      <c r="S1596" s="1016">
        <v>175</v>
      </c>
    </row>
    <row r="1597" spans="1:19">
      <c r="A1597" s="1012" t="s">
        <v>2424</v>
      </c>
      <c r="B1597" s="1012" t="s">
        <v>2425</v>
      </c>
      <c r="C1597" s="1012" t="s">
        <v>2426</v>
      </c>
      <c r="D1597" s="1012" t="s">
        <v>1060</v>
      </c>
      <c r="E1597" s="1012" t="s">
        <v>965</v>
      </c>
      <c r="F1597" s="1013">
        <v>39766</v>
      </c>
      <c r="G1597" s="1012" t="s">
        <v>284</v>
      </c>
      <c r="H1597" s="1015">
        <v>151500000</v>
      </c>
      <c r="I1597" s="1015">
        <v>0</v>
      </c>
      <c r="J1597" s="1015">
        <v>199100113.41</v>
      </c>
      <c r="K1597" s="1012" t="s">
        <v>897</v>
      </c>
      <c r="L1597" s="1015"/>
      <c r="M1597" s="1015"/>
      <c r="N1597" s="1016"/>
      <c r="O1597" s="1015"/>
      <c r="P1597" s="1015"/>
      <c r="Q1597" s="1015"/>
      <c r="R1597" s="1015"/>
      <c r="S1597" s="1016"/>
    </row>
    <row r="1598" spans="1:19">
      <c r="A1598" s="1012" t="s">
        <v>2424</v>
      </c>
      <c r="B1598" s="1012" t="s">
        <v>283</v>
      </c>
      <c r="C1598" s="1012" t="s">
        <v>2426</v>
      </c>
      <c r="D1598" s="1012" t="s">
        <v>1060</v>
      </c>
      <c r="E1598" s="1012" t="s">
        <v>965</v>
      </c>
      <c r="F1598" s="1013">
        <v>41142</v>
      </c>
      <c r="G1598" s="1012" t="s">
        <v>283</v>
      </c>
      <c r="H1598" s="1015"/>
      <c r="I1598" s="1015"/>
      <c r="J1598" s="1015"/>
      <c r="K1598" s="1012" t="s">
        <v>283</v>
      </c>
      <c r="L1598" s="1015">
        <v>151500000</v>
      </c>
      <c r="M1598" s="1015"/>
      <c r="N1598" s="1016">
        <v>151500</v>
      </c>
      <c r="O1598" s="1015">
        <v>1000</v>
      </c>
      <c r="P1598" s="1015"/>
      <c r="Q1598" s="1015"/>
      <c r="R1598" s="1015"/>
      <c r="S1598" s="1016"/>
    </row>
    <row r="1599" spans="1:19">
      <c r="A1599" s="1012" t="s">
        <v>2424</v>
      </c>
      <c r="B1599" s="1012" t="s">
        <v>283</v>
      </c>
      <c r="C1599" s="1012" t="s">
        <v>2426</v>
      </c>
      <c r="D1599" s="1012" t="s">
        <v>1060</v>
      </c>
      <c r="E1599" s="1012" t="s">
        <v>965</v>
      </c>
      <c r="F1599" s="1013">
        <v>41353</v>
      </c>
      <c r="G1599" s="1012" t="s">
        <v>283</v>
      </c>
      <c r="H1599" s="1015"/>
      <c r="I1599" s="1015"/>
      <c r="J1599" s="1015"/>
      <c r="K1599" s="1012" t="s">
        <v>283</v>
      </c>
      <c r="L1599" s="1015"/>
      <c r="M1599" s="1015"/>
      <c r="N1599" s="1016"/>
      <c r="O1599" s="1015"/>
      <c r="P1599" s="1015"/>
      <c r="Q1599" s="1015">
        <v>71.62</v>
      </c>
      <c r="R1599" s="1015"/>
      <c r="S1599" s="1016"/>
    </row>
    <row r="1600" spans="1:19">
      <c r="A1600" s="1012" t="s">
        <v>2424</v>
      </c>
      <c r="B1600" s="1012" t="s">
        <v>283</v>
      </c>
      <c r="C1600" s="1012" t="s">
        <v>2426</v>
      </c>
      <c r="D1600" s="1012" t="s">
        <v>1060</v>
      </c>
      <c r="E1600" s="1012" t="s">
        <v>965</v>
      </c>
      <c r="F1600" s="1013">
        <v>41358</v>
      </c>
      <c r="G1600" s="1012" t="s">
        <v>283</v>
      </c>
      <c r="H1600" s="1015"/>
      <c r="I1600" s="1015"/>
      <c r="J1600" s="1015"/>
      <c r="K1600" s="1012" t="s">
        <v>283</v>
      </c>
      <c r="L1600" s="1015"/>
      <c r="M1600" s="1015"/>
      <c r="N1600" s="1016"/>
      <c r="O1600" s="1015"/>
      <c r="P1600" s="1015"/>
      <c r="Q1600" s="1015">
        <v>19047005.120000001</v>
      </c>
      <c r="R1600" s="1015"/>
      <c r="S1600" s="1016"/>
    </row>
    <row r="1601" spans="1:19">
      <c r="A1601" s="1012" t="s">
        <v>2427</v>
      </c>
      <c r="B1601" s="1012" t="s">
        <v>2428</v>
      </c>
      <c r="C1601" s="1012" t="s">
        <v>2429</v>
      </c>
      <c r="D1601" s="1012" t="s">
        <v>1202</v>
      </c>
      <c r="E1601" s="1012" t="s">
        <v>11</v>
      </c>
      <c r="F1601" s="1013">
        <v>39885</v>
      </c>
      <c r="G1601" s="1012" t="s">
        <v>284</v>
      </c>
      <c r="H1601" s="1015">
        <v>9266000</v>
      </c>
      <c r="I1601" s="1015">
        <v>0</v>
      </c>
      <c r="J1601" s="1015">
        <v>5639391</v>
      </c>
      <c r="K1601" s="1012" t="s">
        <v>897</v>
      </c>
      <c r="L1601" s="1015"/>
      <c r="M1601" s="1015"/>
      <c r="N1601" s="1016"/>
      <c r="O1601" s="1015"/>
      <c r="P1601" s="1015"/>
      <c r="Q1601" s="1015"/>
      <c r="R1601" s="1015"/>
      <c r="S1601" s="1016"/>
    </row>
    <row r="1602" spans="1:19">
      <c r="A1602" s="1012" t="s">
        <v>2427</v>
      </c>
      <c r="B1602" s="1012" t="s">
        <v>283</v>
      </c>
      <c r="C1602" s="1012" t="s">
        <v>2429</v>
      </c>
      <c r="D1602" s="1012" t="s">
        <v>1202</v>
      </c>
      <c r="E1602" s="1012" t="s">
        <v>11</v>
      </c>
      <c r="F1602" s="1013">
        <v>41759</v>
      </c>
      <c r="G1602" s="1012" t="s">
        <v>283</v>
      </c>
      <c r="H1602" s="1015"/>
      <c r="I1602" s="1015"/>
      <c r="J1602" s="1015"/>
      <c r="K1602" s="1012" t="s">
        <v>283</v>
      </c>
      <c r="L1602" s="1015">
        <v>5096300</v>
      </c>
      <c r="M1602" s="1015"/>
      <c r="N1602" s="1016">
        <v>9266</v>
      </c>
      <c r="O1602" s="1015">
        <v>550</v>
      </c>
      <c r="P1602" s="1015">
        <v>-4169700</v>
      </c>
      <c r="Q1602" s="1015"/>
      <c r="R1602" s="1015"/>
      <c r="S1602" s="1016"/>
    </row>
    <row r="1603" spans="1:19">
      <c r="A1603" s="1012" t="s">
        <v>71</v>
      </c>
      <c r="B1603" s="1012" t="s">
        <v>890</v>
      </c>
      <c r="C1603" s="1012" t="s">
        <v>2430</v>
      </c>
      <c r="D1603" s="1012" t="s">
        <v>2431</v>
      </c>
      <c r="E1603" s="1012" t="s">
        <v>52</v>
      </c>
      <c r="F1603" s="1013">
        <v>39871</v>
      </c>
      <c r="G1603" s="1012" t="s">
        <v>285</v>
      </c>
      <c r="H1603" s="1015">
        <v>9270000</v>
      </c>
      <c r="I1603" s="1015">
        <v>0</v>
      </c>
      <c r="J1603" s="1015">
        <v>10536802</v>
      </c>
      <c r="K1603" s="1012" t="s">
        <v>1194</v>
      </c>
      <c r="L1603" s="1015"/>
      <c r="M1603" s="1015"/>
      <c r="N1603" s="1016"/>
      <c r="O1603" s="1015"/>
      <c r="P1603" s="1015"/>
      <c r="Q1603" s="1015"/>
      <c r="R1603" s="1015"/>
      <c r="S1603" s="1016"/>
    </row>
    <row r="1604" spans="1:19">
      <c r="A1604" s="1012" t="s">
        <v>71</v>
      </c>
      <c r="B1604" s="1012" t="s">
        <v>283</v>
      </c>
      <c r="C1604" s="1012" t="s">
        <v>2430</v>
      </c>
      <c r="D1604" s="1012" t="s">
        <v>2431</v>
      </c>
      <c r="E1604" s="1012" t="s">
        <v>52</v>
      </c>
      <c r="F1604" s="1013">
        <v>40450</v>
      </c>
      <c r="G1604" s="1012" t="s">
        <v>283</v>
      </c>
      <c r="H1604" s="1015"/>
      <c r="I1604" s="1015"/>
      <c r="J1604" s="1015"/>
      <c r="K1604" s="1012" t="s">
        <v>283</v>
      </c>
      <c r="L1604" s="1015">
        <v>9270000</v>
      </c>
      <c r="M1604" s="1015"/>
      <c r="N1604" s="1016">
        <v>9270</v>
      </c>
      <c r="O1604" s="1015">
        <v>1000</v>
      </c>
      <c r="P1604" s="1015"/>
      <c r="Q1604" s="1015"/>
      <c r="R1604" s="1015">
        <v>464000</v>
      </c>
      <c r="S1604" s="1016">
        <v>464</v>
      </c>
    </row>
    <row r="1605" spans="1:19">
      <c r="A1605" s="1012" t="s">
        <v>2432</v>
      </c>
      <c r="B1605" s="1012" t="s">
        <v>899</v>
      </c>
      <c r="C1605" s="1012" t="s">
        <v>2433</v>
      </c>
      <c r="D1605" s="1012" t="s">
        <v>2434</v>
      </c>
      <c r="E1605" s="1012" t="s">
        <v>188</v>
      </c>
      <c r="F1605" s="1013">
        <v>39829</v>
      </c>
      <c r="G1605" s="1012" t="s">
        <v>285</v>
      </c>
      <c r="H1605" s="1015">
        <v>4500000</v>
      </c>
      <c r="I1605" s="1015">
        <v>0</v>
      </c>
      <c r="J1605" s="1015">
        <v>5355156.75</v>
      </c>
      <c r="K1605" s="1012" t="s">
        <v>1194</v>
      </c>
      <c r="L1605" s="1015"/>
      <c r="M1605" s="1015"/>
      <c r="N1605" s="1016"/>
      <c r="O1605" s="1015"/>
      <c r="P1605" s="1015"/>
      <c r="Q1605" s="1015"/>
      <c r="R1605" s="1015"/>
      <c r="S1605" s="1016"/>
    </row>
    <row r="1606" spans="1:19">
      <c r="A1606" s="1012" t="s">
        <v>2432</v>
      </c>
      <c r="B1606" s="1012" t="s">
        <v>283</v>
      </c>
      <c r="C1606" s="1012" t="s">
        <v>2433</v>
      </c>
      <c r="D1606" s="1012" t="s">
        <v>2434</v>
      </c>
      <c r="E1606" s="1012" t="s">
        <v>188</v>
      </c>
      <c r="F1606" s="1013">
        <v>40766</v>
      </c>
      <c r="G1606" s="1012" t="s">
        <v>283</v>
      </c>
      <c r="H1606" s="1015"/>
      <c r="I1606" s="1015"/>
      <c r="J1606" s="1015"/>
      <c r="K1606" s="1012" t="s">
        <v>283</v>
      </c>
      <c r="L1606" s="1015">
        <v>4500000</v>
      </c>
      <c r="M1606" s="1015"/>
      <c r="N1606" s="1016">
        <v>4500</v>
      </c>
      <c r="O1606" s="1015">
        <v>1000</v>
      </c>
      <c r="P1606" s="1015"/>
      <c r="Q1606" s="1015"/>
      <c r="R1606" s="1015">
        <v>225000</v>
      </c>
      <c r="S1606" s="1016">
        <v>225</v>
      </c>
    </row>
    <row r="1607" spans="1:19">
      <c r="A1607" s="1012" t="s">
        <v>2435</v>
      </c>
      <c r="B1607" s="1012"/>
      <c r="C1607" s="1012" t="s">
        <v>2436</v>
      </c>
      <c r="D1607" s="1012" t="s">
        <v>2437</v>
      </c>
      <c r="E1607" s="1012" t="s">
        <v>996</v>
      </c>
      <c r="F1607" s="1013">
        <v>39829</v>
      </c>
      <c r="G1607" s="1012" t="s">
        <v>284</v>
      </c>
      <c r="H1607" s="1015">
        <v>32538000</v>
      </c>
      <c r="I1607" s="1015">
        <v>0</v>
      </c>
      <c r="J1607" s="1015">
        <v>35195847.130000003</v>
      </c>
      <c r="K1607" s="1012" t="s">
        <v>897</v>
      </c>
      <c r="L1607" s="1015"/>
      <c r="M1607" s="1015"/>
      <c r="N1607" s="1016"/>
      <c r="O1607" s="1015"/>
      <c r="P1607" s="1015"/>
      <c r="Q1607" s="1015"/>
      <c r="R1607" s="1015"/>
      <c r="S1607" s="1016"/>
    </row>
    <row r="1608" spans="1:19">
      <c r="A1608" s="1012" t="s">
        <v>2435</v>
      </c>
      <c r="B1608" s="1012" t="s">
        <v>283</v>
      </c>
      <c r="C1608" s="1012" t="s">
        <v>2436</v>
      </c>
      <c r="D1608" s="1012" t="s">
        <v>2437</v>
      </c>
      <c r="E1608" s="1012" t="s">
        <v>996</v>
      </c>
      <c r="F1608" s="1013">
        <v>41093</v>
      </c>
      <c r="G1608" s="1012" t="s">
        <v>283</v>
      </c>
      <c r="H1608" s="1015"/>
      <c r="I1608" s="1015"/>
      <c r="J1608" s="1015"/>
      <c r="K1608" s="1012" t="s">
        <v>283</v>
      </c>
      <c r="L1608" s="1015">
        <v>28893744</v>
      </c>
      <c r="M1608" s="1015">
        <v>-433406.16</v>
      </c>
      <c r="N1608" s="1016">
        <v>32538</v>
      </c>
      <c r="O1608" s="1015">
        <v>888</v>
      </c>
      <c r="P1608" s="1015">
        <v>-3644256</v>
      </c>
      <c r="Q1608" s="1015"/>
      <c r="R1608" s="1015"/>
      <c r="S1608" s="1016"/>
    </row>
    <row r="1609" spans="1:19">
      <c r="A1609" s="1012" t="s">
        <v>2435</v>
      </c>
      <c r="B1609" s="1012" t="s">
        <v>283</v>
      </c>
      <c r="C1609" s="1012" t="s">
        <v>2436</v>
      </c>
      <c r="D1609" s="1012" t="s">
        <v>2437</v>
      </c>
      <c r="E1609" s="1012" t="s">
        <v>996</v>
      </c>
      <c r="F1609" s="1013">
        <v>41129</v>
      </c>
      <c r="G1609" s="1012" t="s">
        <v>283</v>
      </c>
      <c r="H1609" s="1015"/>
      <c r="I1609" s="1015"/>
      <c r="J1609" s="1015"/>
      <c r="K1609" s="1012" t="s">
        <v>283</v>
      </c>
      <c r="L1609" s="1015"/>
      <c r="M1609" s="1015"/>
      <c r="N1609" s="1016"/>
      <c r="O1609" s="1015"/>
      <c r="P1609" s="1015"/>
      <c r="Q1609" s="1015"/>
      <c r="R1609" s="1015">
        <v>1100000</v>
      </c>
      <c r="S1609" s="1016">
        <v>778421</v>
      </c>
    </row>
    <row r="1610" spans="1:19">
      <c r="A1610" s="1012" t="s">
        <v>2438</v>
      </c>
      <c r="B1610" s="1012" t="s">
        <v>1011</v>
      </c>
      <c r="C1610" s="1012" t="s">
        <v>2439</v>
      </c>
      <c r="D1610" s="1012" t="s">
        <v>2440</v>
      </c>
      <c r="E1610" s="1012" t="s">
        <v>89</v>
      </c>
      <c r="F1610" s="1013">
        <v>39857</v>
      </c>
      <c r="G1610" s="1012" t="s">
        <v>284</v>
      </c>
      <c r="H1610" s="1015">
        <v>38237000</v>
      </c>
      <c r="I1610" s="1015">
        <v>0</v>
      </c>
      <c r="J1610" s="1015">
        <v>44286567.329999998</v>
      </c>
      <c r="K1610" s="1012" t="s">
        <v>1194</v>
      </c>
      <c r="L1610" s="1015"/>
      <c r="M1610" s="1015"/>
      <c r="N1610" s="1016"/>
      <c r="O1610" s="1015"/>
      <c r="P1610" s="1015"/>
      <c r="Q1610" s="1015"/>
      <c r="R1610" s="1015"/>
      <c r="S1610" s="1016"/>
    </row>
    <row r="1611" spans="1:19">
      <c r="A1611" s="1012" t="s">
        <v>2438</v>
      </c>
      <c r="B1611" s="1012" t="s">
        <v>283</v>
      </c>
      <c r="C1611" s="1012" t="s">
        <v>2439</v>
      </c>
      <c r="D1611" s="1012" t="s">
        <v>2440</v>
      </c>
      <c r="E1611" s="1012" t="s">
        <v>89</v>
      </c>
      <c r="F1611" s="1013">
        <v>40801</v>
      </c>
      <c r="G1611" s="1012" t="s">
        <v>283</v>
      </c>
      <c r="H1611" s="1015"/>
      <c r="I1611" s="1015"/>
      <c r="J1611" s="1015"/>
      <c r="K1611" s="1012" t="s">
        <v>283</v>
      </c>
      <c r="L1611" s="1015">
        <v>38237000</v>
      </c>
      <c r="M1611" s="1015"/>
      <c r="N1611" s="1016">
        <v>38237</v>
      </c>
      <c r="O1611" s="1015">
        <v>1000</v>
      </c>
      <c r="P1611" s="1015"/>
      <c r="Q1611" s="1015"/>
      <c r="R1611" s="1015"/>
      <c r="S1611" s="1016"/>
    </row>
    <row r="1612" spans="1:19">
      <c r="A1612" s="1012" t="s">
        <v>2438</v>
      </c>
      <c r="B1612" s="1012" t="s">
        <v>283</v>
      </c>
      <c r="C1612" s="1012" t="s">
        <v>2439</v>
      </c>
      <c r="D1612" s="1012" t="s">
        <v>2440</v>
      </c>
      <c r="E1612" s="1012" t="s">
        <v>89</v>
      </c>
      <c r="F1612" s="1013">
        <v>40863</v>
      </c>
      <c r="G1612" s="1012" t="s">
        <v>283</v>
      </c>
      <c r="H1612" s="1015"/>
      <c r="I1612" s="1015"/>
      <c r="J1612" s="1015"/>
      <c r="K1612" s="1012" t="s">
        <v>283</v>
      </c>
      <c r="L1612" s="1015"/>
      <c r="M1612" s="1015"/>
      <c r="N1612" s="1016"/>
      <c r="O1612" s="1015"/>
      <c r="P1612" s="1015"/>
      <c r="Q1612" s="1015"/>
      <c r="R1612" s="1015">
        <v>1100000</v>
      </c>
      <c r="S1612" s="1016">
        <v>521888</v>
      </c>
    </row>
    <row r="1613" spans="1:19">
      <c r="A1613" s="1012" t="s">
        <v>2441</v>
      </c>
      <c r="B1613" s="1012" t="s">
        <v>923</v>
      </c>
      <c r="C1613" s="1012" t="s">
        <v>2442</v>
      </c>
      <c r="D1613" s="1012" t="s">
        <v>1430</v>
      </c>
      <c r="E1613" s="1012" t="s">
        <v>105</v>
      </c>
      <c r="F1613" s="1013">
        <v>40116</v>
      </c>
      <c r="G1613" s="1012" t="s">
        <v>285</v>
      </c>
      <c r="H1613" s="1015">
        <v>6229000</v>
      </c>
      <c r="I1613" s="1015">
        <v>0</v>
      </c>
      <c r="J1613" s="1015">
        <v>7190593.3300000001</v>
      </c>
      <c r="K1613" s="1012" t="s">
        <v>1194</v>
      </c>
      <c r="L1613" s="1015"/>
      <c r="M1613" s="1015"/>
      <c r="N1613" s="1016"/>
      <c r="O1613" s="1015"/>
      <c r="P1613" s="1015"/>
      <c r="Q1613" s="1015"/>
      <c r="R1613" s="1015"/>
      <c r="S1613" s="1016"/>
    </row>
    <row r="1614" spans="1:19">
      <c r="A1614" s="1012" t="s">
        <v>2441</v>
      </c>
      <c r="B1614" s="1012" t="s">
        <v>283</v>
      </c>
      <c r="C1614" s="1012" t="s">
        <v>2442</v>
      </c>
      <c r="D1614" s="1012" t="s">
        <v>1430</v>
      </c>
      <c r="E1614" s="1012" t="s">
        <v>105</v>
      </c>
      <c r="F1614" s="1013">
        <v>41547</v>
      </c>
      <c r="G1614" s="1012" t="s">
        <v>283</v>
      </c>
      <c r="H1614" s="1015"/>
      <c r="I1614" s="1015"/>
      <c r="J1614" s="1015"/>
      <c r="K1614" s="1012" t="s">
        <v>283</v>
      </c>
      <c r="L1614" s="1015">
        <v>6229000</v>
      </c>
      <c r="M1614" s="1015"/>
      <c r="N1614" s="1016">
        <v>6229</v>
      </c>
      <c r="O1614" s="1015">
        <v>1000</v>
      </c>
      <c r="P1614" s="1015"/>
      <c r="Q1614" s="1015"/>
      <c r="R1614" s="1015">
        <v>311000</v>
      </c>
      <c r="S1614" s="1016">
        <v>311</v>
      </c>
    </row>
    <row r="1615" spans="1:19">
      <c r="A1615" s="1012" t="s">
        <v>2443</v>
      </c>
      <c r="B1615" s="1012" t="s">
        <v>970</v>
      </c>
      <c r="C1615" s="1012" t="s">
        <v>2444</v>
      </c>
      <c r="D1615" s="1012" t="s">
        <v>2445</v>
      </c>
      <c r="E1615" s="1012" t="s">
        <v>19</v>
      </c>
      <c r="F1615" s="1013">
        <v>39983</v>
      </c>
      <c r="G1615" s="1012" t="s">
        <v>285</v>
      </c>
      <c r="H1615" s="1015">
        <v>8900000</v>
      </c>
      <c r="I1615" s="1015">
        <v>0</v>
      </c>
      <c r="J1615" s="1015">
        <v>9139863.6099999994</v>
      </c>
      <c r="K1615" s="1012" t="s">
        <v>897</v>
      </c>
      <c r="L1615" s="1015"/>
      <c r="M1615" s="1015"/>
      <c r="N1615" s="1016"/>
      <c r="O1615" s="1015"/>
      <c r="P1615" s="1015"/>
      <c r="Q1615" s="1015"/>
      <c r="R1615" s="1015"/>
      <c r="S1615" s="1016"/>
    </row>
    <row r="1616" spans="1:19">
      <c r="A1616" s="1012" t="s">
        <v>2443</v>
      </c>
      <c r="B1616" s="1012" t="s">
        <v>283</v>
      </c>
      <c r="C1616" s="1012" t="s">
        <v>2444</v>
      </c>
      <c r="D1616" s="1012" t="s">
        <v>2445</v>
      </c>
      <c r="E1616" s="1012" t="s">
        <v>19</v>
      </c>
      <c r="F1616" s="1013">
        <v>41542</v>
      </c>
      <c r="G1616" s="1012" t="s">
        <v>283</v>
      </c>
      <c r="H1616" s="1015"/>
      <c r="I1616" s="1015"/>
      <c r="J1616" s="1015"/>
      <c r="K1616" s="1012" t="s">
        <v>283</v>
      </c>
      <c r="L1616" s="1015">
        <v>8073279</v>
      </c>
      <c r="M1616" s="1015"/>
      <c r="N1616" s="1016">
        <v>8900</v>
      </c>
      <c r="O1616" s="1015">
        <v>907.11</v>
      </c>
      <c r="P1616" s="1015">
        <v>-826721</v>
      </c>
      <c r="Q1616" s="1015"/>
      <c r="R1616" s="1015">
        <v>253383.25</v>
      </c>
      <c r="S1616" s="1016">
        <v>268</v>
      </c>
    </row>
    <row r="1617" spans="1:19">
      <c r="A1617" s="1012" t="s">
        <v>2443</v>
      </c>
      <c r="B1617" s="1012" t="s">
        <v>283</v>
      </c>
      <c r="C1617" s="1012" t="s">
        <v>2444</v>
      </c>
      <c r="D1617" s="1012" t="s">
        <v>2445</v>
      </c>
      <c r="E1617" s="1012" t="s">
        <v>19</v>
      </c>
      <c r="F1617" s="1013">
        <v>41576</v>
      </c>
      <c r="G1617" s="1012" t="s">
        <v>283</v>
      </c>
      <c r="H1617" s="1015"/>
      <c r="I1617" s="1015"/>
      <c r="J1617" s="1015"/>
      <c r="K1617" s="1012" t="s">
        <v>283</v>
      </c>
      <c r="L1617" s="1015"/>
      <c r="M1617" s="1015">
        <v>-80732.789999999994</v>
      </c>
      <c r="N1617" s="1016"/>
      <c r="O1617" s="1015"/>
      <c r="P1617" s="1015"/>
      <c r="Q1617" s="1015"/>
      <c r="R1617" s="1015"/>
      <c r="S1617" s="1016"/>
    </row>
    <row r="1618" spans="1:19">
      <c r="A1618" s="1012" t="s">
        <v>2446</v>
      </c>
      <c r="B1618" s="1012" t="s">
        <v>899</v>
      </c>
      <c r="C1618" s="1012" t="s">
        <v>2447</v>
      </c>
      <c r="D1618" s="1012" t="s">
        <v>2448</v>
      </c>
      <c r="E1618" s="1012" t="s">
        <v>6</v>
      </c>
      <c r="F1618" s="1013">
        <v>39829</v>
      </c>
      <c r="G1618" s="1012" t="s">
        <v>285</v>
      </c>
      <c r="H1618" s="1015">
        <v>3800000</v>
      </c>
      <c r="I1618" s="1015">
        <v>0</v>
      </c>
      <c r="J1618" s="1015">
        <v>4510626.3899999997</v>
      </c>
      <c r="K1618" s="1012" t="s">
        <v>1194</v>
      </c>
      <c r="L1618" s="1015"/>
      <c r="M1618" s="1015"/>
      <c r="N1618" s="1016"/>
      <c r="O1618" s="1015"/>
      <c r="P1618" s="1015"/>
      <c r="Q1618" s="1015"/>
      <c r="R1618" s="1015"/>
      <c r="S1618" s="1016"/>
    </row>
    <row r="1619" spans="1:19">
      <c r="A1619" s="1012" t="s">
        <v>2446</v>
      </c>
      <c r="B1619" s="1012" t="s">
        <v>283</v>
      </c>
      <c r="C1619" s="1012" t="s">
        <v>2447</v>
      </c>
      <c r="D1619" s="1012" t="s">
        <v>2448</v>
      </c>
      <c r="E1619" s="1012" t="s">
        <v>6</v>
      </c>
      <c r="F1619" s="1013">
        <v>40745</v>
      </c>
      <c r="G1619" s="1012" t="s">
        <v>283</v>
      </c>
      <c r="H1619" s="1015"/>
      <c r="I1619" s="1015"/>
      <c r="J1619" s="1015"/>
      <c r="K1619" s="1012" t="s">
        <v>283</v>
      </c>
      <c r="L1619" s="1015">
        <v>3800000</v>
      </c>
      <c r="M1619" s="1015"/>
      <c r="N1619" s="1016">
        <v>3800</v>
      </c>
      <c r="O1619" s="1015">
        <v>1000</v>
      </c>
      <c r="P1619" s="1015"/>
      <c r="Q1619" s="1015"/>
      <c r="R1619" s="1015">
        <v>190000</v>
      </c>
      <c r="S1619" s="1016">
        <v>190</v>
      </c>
    </row>
    <row r="1620" spans="1:19">
      <c r="A1620" s="1012" t="s">
        <v>2449</v>
      </c>
      <c r="B1620" s="1012" t="s">
        <v>899</v>
      </c>
      <c r="C1620" s="1012" t="s">
        <v>2450</v>
      </c>
      <c r="D1620" s="1012" t="s">
        <v>2451</v>
      </c>
      <c r="E1620" s="1012" t="s">
        <v>109</v>
      </c>
      <c r="F1620" s="1013">
        <v>39822</v>
      </c>
      <c r="G1620" s="1012" t="s">
        <v>285</v>
      </c>
      <c r="H1620" s="1015">
        <v>2995000</v>
      </c>
      <c r="I1620" s="1015">
        <v>0</v>
      </c>
      <c r="J1620" s="1015">
        <v>3570810.92</v>
      </c>
      <c r="K1620" s="1012" t="s">
        <v>1194</v>
      </c>
      <c r="L1620" s="1015"/>
      <c r="M1620" s="1015"/>
      <c r="N1620" s="1016"/>
      <c r="O1620" s="1015"/>
      <c r="P1620" s="1015"/>
      <c r="Q1620" s="1015"/>
      <c r="R1620" s="1015"/>
      <c r="S1620" s="1016"/>
    </row>
    <row r="1621" spans="1:19">
      <c r="A1621" s="1012" t="s">
        <v>2449</v>
      </c>
      <c r="B1621" s="1012" t="s">
        <v>283</v>
      </c>
      <c r="C1621" s="1012" t="s">
        <v>2450</v>
      </c>
      <c r="D1621" s="1012" t="s">
        <v>2451</v>
      </c>
      <c r="E1621" s="1012" t="s">
        <v>109</v>
      </c>
      <c r="F1621" s="1013">
        <v>40773</v>
      </c>
      <c r="G1621" s="1012" t="s">
        <v>283</v>
      </c>
      <c r="H1621" s="1015"/>
      <c r="I1621" s="1015"/>
      <c r="J1621" s="1015"/>
      <c r="K1621" s="1012" t="s">
        <v>283</v>
      </c>
      <c r="L1621" s="1015">
        <v>2995000</v>
      </c>
      <c r="M1621" s="1015"/>
      <c r="N1621" s="1016">
        <v>2995</v>
      </c>
      <c r="O1621" s="1015">
        <v>1000</v>
      </c>
      <c r="P1621" s="1015"/>
      <c r="Q1621" s="1015"/>
      <c r="R1621" s="1015">
        <v>150000</v>
      </c>
      <c r="S1621" s="1016">
        <v>150</v>
      </c>
    </row>
    <row r="1622" spans="1:19">
      <c r="A1622" s="1012" t="s">
        <v>2452</v>
      </c>
      <c r="B1622" s="1012" t="s">
        <v>2453</v>
      </c>
      <c r="C1622" s="1012" t="s">
        <v>2454</v>
      </c>
      <c r="D1622" s="1012" t="s">
        <v>2455</v>
      </c>
      <c r="E1622" s="1012" t="s">
        <v>893</v>
      </c>
      <c r="F1622" s="1013">
        <v>39878</v>
      </c>
      <c r="G1622" s="1012" t="s">
        <v>285</v>
      </c>
      <c r="H1622" s="1015">
        <v>9982000</v>
      </c>
      <c r="I1622" s="1015">
        <v>0</v>
      </c>
      <c r="J1622" s="1015">
        <v>8755019</v>
      </c>
      <c r="K1622" s="1012" t="s">
        <v>897</v>
      </c>
      <c r="L1622" s="1015"/>
      <c r="M1622" s="1015"/>
      <c r="N1622" s="1016"/>
      <c r="O1622" s="1015"/>
      <c r="P1622" s="1015"/>
      <c r="Q1622" s="1015"/>
      <c r="R1622" s="1015"/>
      <c r="S1622" s="1016"/>
    </row>
    <row r="1623" spans="1:19">
      <c r="A1623" s="1012" t="s">
        <v>2452</v>
      </c>
      <c r="B1623" s="1012" t="s">
        <v>283</v>
      </c>
      <c r="C1623" s="1012" t="s">
        <v>2454</v>
      </c>
      <c r="D1623" s="1012" t="s">
        <v>2455</v>
      </c>
      <c r="E1623" s="1012" t="s">
        <v>893</v>
      </c>
      <c r="F1623" s="1013">
        <v>41929</v>
      </c>
      <c r="G1623" s="1012" t="s">
        <v>283</v>
      </c>
      <c r="H1623" s="1015"/>
      <c r="I1623" s="1015"/>
      <c r="J1623" s="1015"/>
      <c r="K1623" s="1012" t="s">
        <v>283</v>
      </c>
      <c r="L1623" s="1015">
        <v>7970737.5</v>
      </c>
      <c r="M1623" s="1015"/>
      <c r="N1623" s="1016">
        <v>1449225</v>
      </c>
      <c r="O1623" s="1015">
        <v>5.5</v>
      </c>
      <c r="P1623" s="1015">
        <v>-2011262.5001000001</v>
      </c>
      <c r="Q1623" s="1015"/>
      <c r="R1623" s="1015"/>
      <c r="S1623" s="1016"/>
    </row>
    <row r="1624" spans="1:19">
      <c r="A1624" s="1012" t="s">
        <v>2456</v>
      </c>
      <c r="B1624" s="1012" t="s">
        <v>899</v>
      </c>
      <c r="C1624" s="1012" t="s">
        <v>2457</v>
      </c>
      <c r="D1624" s="1012" t="s">
        <v>2458</v>
      </c>
      <c r="E1624" s="1012" t="s">
        <v>937</v>
      </c>
      <c r="F1624" s="1013">
        <v>39871</v>
      </c>
      <c r="G1624" s="1012" t="s">
        <v>285</v>
      </c>
      <c r="H1624" s="1015">
        <v>2655000</v>
      </c>
      <c r="I1624" s="1015">
        <v>0</v>
      </c>
      <c r="J1624" s="1015">
        <v>3135328</v>
      </c>
      <c r="K1624" s="1012" t="s">
        <v>1194</v>
      </c>
      <c r="L1624" s="1015"/>
      <c r="M1624" s="1015"/>
      <c r="N1624" s="1016"/>
      <c r="O1624" s="1015"/>
      <c r="P1624" s="1015"/>
      <c r="Q1624" s="1015"/>
      <c r="R1624" s="1015"/>
      <c r="S1624" s="1016"/>
    </row>
    <row r="1625" spans="1:19">
      <c r="A1625" s="1012" t="s">
        <v>2456</v>
      </c>
      <c r="B1625" s="1012" t="s">
        <v>283</v>
      </c>
      <c r="C1625" s="1012" t="s">
        <v>2457</v>
      </c>
      <c r="D1625" s="1012" t="s">
        <v>2458</v>
      </c>
      <c r="E1625" s="1012" t="s">
        <v>937</v>
      </c>
      <c r="F1625" s="1013">
        <v>40745</v>
      </c>
      <c r="G1625" s="1012" t="s">
        <v>283</v>
      </c>
      <c r="H1625" s="1015"/>
      <c r="I1625" s="1015"/>
      <c r="J1625" s="1015"/>
      <c r="K1625" s="1012" t="s">
        <v>283</v>
      </c>
      <c r="L1625" s="1015">
        <v>2655000</v>
      </c>
      <c r="M1625" s="1015"/>
      <c r="N1625" s="1016">
        <v>2655</v>
      </c>
      <c r="O1625" s="1015">
        <v>1000</v>
      </c>
      <c r="P1625" s="1015"/>
      <c r="Q1625" s="1015"/>
      <c r="R1625" s="1015">
        <v>133000</v>
      </c>
      <c r="S1625" s="1016">
        <v>133</v>
      </c>
    </row>
    <row r="1626" spans="1:19">
      <c r="A1626" s="1012" t="s">
        <v>2459</v>
      </c>
      <c r="B1626" s="1012" t="s">
        <v>2460</v>
      </c>
      <c r="C1626" s="1012" t="s">
        <v>2461</v>
      </c>
      <c r="D1626" s="1012" t="s">
        <v>2462</v>
      </c>
      <c r="E1626" s="1012" t="s">
        <v>188</v>
      </c>
      <c r="F1626" s="1013">
        <v>40109</v>
      </c>
      <c r="G1626" s="1012" t="s">
        <v>285</v>
      </c>
      <c r="H1626" s="1015">
        <v>12700000</v>
      </c>
      <c r="I1626" s="1015">
        <v>0</v>
      </c>
      <c r="J1626" s="1015">
        <v>14594338.99</v>
      </c>
      <c r="K1626" s="1012" t="s">
        <v>1194</v>
      </c>
      <c r="L1626" s="1015"/>
      <c r="M1626" s="1015"/>
      <c r="N1626" s="1016"/>
      <c r="O1626" s="1015"/>
      <c r="P1626" s="1015"/>
      <c r="Q1626" s="1015"/>
      <c r="R1626" s="1015"/>
      <c r="S1626" s="1016"/>
    </row>
    <row r="1627" spans="1:19">
      <c r="A1627" s="1012" t="s">
        <v>2459</v>
      </c>
      <c r="B1627" s="1012" t="s">
        <v>283</v>
      </c>
      <c r="C1627" s="1012" t="s">
        <v>2461</v>
      </c>
      <c r="D1627" s="1012" t="s">
        <v>2462</v>
      </c>
      <c r="E1627" s="1012" t="s">
        <v>188</v>
      </c>
      <c r="F1627" s="1013">
        <v>40934</v>
      </c>
      <c r="G1627" s="1012" t="s">
        <v>283</v>
      </c>
      <c r="H1627" s="1015"/>
      <c r="I1627" s="1015"/>
      <c r="J1627" s="1015"/>
      <c r="K1627" s="1012" t="s">
        <v>283</v>
      </c>
      <c r="L1627" s="1015">
        <v>12700000</v>
      </c>
      <c r="M1627" s="1015"/>
      <c r="N1627" s="1016">
        <v>12700</v>
      </c>
      <c r="O1627" s="1015">
        <v>1000</v>
      </c>
      <c r="P1627" s="1015"/>
      <c r="Q1627" s="1015"/>
      <c r="R1627" s="1015">
        <v>381000</v>
      </c>
      <c r="S1627" s="1016">
        <v>381</v>
      </c>
    </row>
    <row r="1628" spans="1:19">
      <c r="A1628" s="1012" t="s">
        <v>2463</v>
      </c>
      <c r="B1628" s="1012" t="s">
        <v>904</v>
      </c>
      <c r="C1628" s="1012" t="s">
        <v>2464</v>
      </c>
      <c r="D1628" s="1012" t="s">
        <v>2465</v>
      </c>
      <c r="E1628" s="1012" t="s">
        <v>11</v>
      </c>
      <c r="F1628" s="1013">
        <v>39857</v>
      </c>
      <c r="G1628" s="1012" t="s">
        <v>285</v>
      </c>
      <c r="H1628" s="1015">
        <v>1500000</v>
      </c>
      <c r="I1628" s="1015">
        <v>0</v>
      </c>
      <c r="J1628" s="1015">
        <v>1718159.5</v>
      </c>
      <c r="K1628" s="1012" t="s">
        <v>897</v>
      </c>
      <c r="L1628" s="1015"/>
      <c r="M1628" s="1015"/>
      <c r="N1628" s="1016"/>
      <c r="O1628" s="1015"/>
      <c r="P1628" s="1015"/>
      <c r="Q1628" s="1015"/>
      <c r="R1628" s="1015"/>
      <c r="S1628" s="1016"/>
    </row>
    <row r="1629" spans="1:19">
      <c r="A1629" s="1012" t="s">
        <v>2463</v>
      </c>
      <c r="B1629" s="1012" t="s">
        <v>283</v>
      </c>
      <c r="C1629" s="1012" t="s">
        <v>2464</v>
      </c>
      <c r="D1629" s="1012" t="s">
        <v>2465</v>
      </c>
      <c r="E1629" s="1012" t="s">
        <v>11</v>
      </c>
      <c r="F1629" s="1013">
        <v>41221</v>
      </c>
      <c r="G1629" s="1012" t="s">
        <v>283</v>
      </c>
      <c r="H1629" s="1015"/>
      <c r="I1629" s="1015"/>
      <c r="J1629" s="1015"/>
      <c r="K1629" s="1012" t="s">
        <v>283</v>
      </c>
      <c r="L1629" s="1015">
        <v>246975</v>
      </c>
      <c r="M1629" s="1015"/>
      <c r="N1629" s="1016">
        <v>267</v>
      </c>
      <c r="O1629" s="1015">
        <v>925</v>
      </c>
      <c r="P1629" s="1015">
        <v>-20025</v>
      </c>
      <c r="Q1629" s="1015"/>
      <c r="R1629" s="1015"/>
      <c r="S1629" s="1016"/>
    </row>
    <row r="1630" spans="1:19">
      <c r="A1630" s="1012" t="s">
        <v>2463</v>
      </c>
      <c r="B1630" s="1012" t="s">
        <v>283</v>
      </c>
      <c r="C1630" s="1012" t="s">
        <v>2464</v>
      </c>
      <c r="D1630" s="1012" t="s">
        <v>2465</v>
      </c>
      <c r="E1630" s="1012" t="s">
        <v>11</v>
      </c>
      <c r="F1630" s="1013">
        <v>41222</v>
      </c>
      <c r="G1630" s="1012" t="s">
        <v>283</v>
      </c>
      <c r="H1630" s="1015"/>
      <c r="I1630" s="1015"/>
      <c r="J1630" s="1015"/>
      <c r="K1630" s="1012" t="s">
        <v>283</v>
      </c>
      <c r="L1630" s="1015">
        <v>1140525</v>
      </c>
      <c r="M1630" s="1015"/>
      <c r="N1630" s="1016">
        <v>1233</v>
      </c>
      <c r="O1630" s="1015">
        <v>925</v>
      </c>
      <c r="P1630" s="1015">
        <v>-92475</v>
      </c>
      <c r="Q1630" s="1015"/>
      <c r="R1630" s="1015">
        <v>50000</v>
      </c>
      <c r="S1630" s="1016">
        <v>75</v>
      </c>
    </row>
    <row r="1631" spans="1:19">
      <c r="A1631" s="1012" t="s">
        <v>2463</v>
      </c>
      <c r="B1631" s="1012" t="s">
        <v>283</v>
      </c>
      <c r="C1631" s="1012" t="s">
        <v>2464</v>
      </c>
      <c r="D1631" s="1012" t="s">
        <v>2465</v>
      </c>
      <c r="E1631" s="1012" t="s">
        <v>11</v>
      </c>
      <c r="F1631" s="1013">
        <v>41285</v>
      </c>
      <c r="G1631" s="1012" t="s">
        <v>283</v>
      </c>
      <c r="H1631" s="1015"/>
      <c r="I1631" s="1015"/>
      <c r="J1631" s="1015"/>
      <c r="K1631" s="1012" t="s">
        <v>283</v>
      </c>
      <c r="L1631" s="1015"/>
      <c r="M1631" s="1015">
        <v>-13875</v>
      </c>
      <c r="N1631" s="1016"/>
      <c r="O1631" s="1015"/>
      <c r="P1631" s="1015"/>
      <c r="Q1631" s="1015"/>
      <c r="R1631" s="1015"/>
      <c r="S1631" s="1016"/>
    </row>
    <row r="1632" spans="1:19">
      <c r="A1632" s="1012" t="s">
        <v>2463</v>
      </c>
      <c r="B1632" s="1012" t="s">
        <v>283</v>
      </c>
      <c r="C1632" s="1012" t="s">
        <v>2464</v>
      </c>
      <c r="D1632" s="1012" t="s">
        <v>2465</v>
      </c>
      <c r="E1632" s="1012" t="s">
        <v>11</v>
      </c>
      <c r="F1632" s="1013">
        <v>41359</v>
      </c>
      <c r="G1632" s="1012" t="s">
        <v>283</v>
      </c>
      <c r="H1632" s="1015"/>
      <c r="I1632" s="1015"/>
      <c r="J1632" s="1015"/>
      <c r="K1632" s="1012" t="s">
        <v>283</v>
      </c>
      <c r="L1632" s="1015"/>
      <c r="M1632" s="1015">
        <v>-11125</v>
      </c>
      <c r="N1632" s="1016"/>
      <c r="O1632" s="1015"/>
      <c r="P1632" s="1015"/>
      <c r="Q1632" s="1015"/>
      <c r="R1632" s="1015"/>
      <c r="S1632" s="1016"/>
    </row>
    <row r="1633" spans="1:19">
      <c r="A1633" s="1012" t="s">
        <v>2466</v>
      </c>
      <c r="B1633" s="1012" t="s">
        <v>858</v>
      </c>
      <c r="C1633" s="1012" t="s">
        <v>2467</v>
      </c>
      <c r="D1633" s="1012" t="s">
        <v>1077</v>
      </c>
      <c r="E1633" s="1012" t="s">
        <v>15</v>
      </c>
      <c r="F1633" s="1013">
        <v>39766</v>
      </c>
      <c r="G1633" s="1012" t="s">
        <v>284</v>
      </c>
      <c r="H1633" s="1015">
        <v>3500000000</v>
      </c>
      <c r="I1633" s="1015">
        <v>0</v>
      </c>
      <c r="J1633" s="1015">
        <v>4138055555.5500002</v>
      </c>
      <c r="K1633" s="1012" t="s">
        <v>1194</v>
      </c>
      <c r="L1633" s="1015"/>
      <c r="M1633" s="1015"/>
      <c r="N1633" s="1016"/>
      <c r="O1633" s="1015"/>
      <c r="P1633" s="1015"/>
      <c r="Q1633" s="1015"/>
      <c r="R1633" s="1015"/>
      <c r="S1633" s="1016"/>
    </row>
    <row r="1634" spans="1:19">
      <c r="A1634" s="1012" t="s">
        <v>2466</v>
      </c>
      <c r="B1634" s="1012" t="s">
        <v>283</v>
      </c>
      <c r="C1634" s="1012" t="s">
        <v>2467</v>
      </c>
      <c r="D1634" s="1012" t="s">
        <v>1077</v>
      </c>
      <c r="E1634" s="1012" t="s">
        <v>15</v>
      </c>
      <c r="F1634" s="1013">
        <v>41003</v>
      </c>
      <c r="G1634" s="1012" t="s">
        <v>283</v>
      </c>
      <c r="H1634" s="1015"/>
      <c r="I1634" s="1015"/>
      <c r="J1634" s="1015"/>
      <c r="K1634" s="1012" t="s">
        <v>283</v>
      </c>
      <c r="L1634" s="1015">
        <v>3500000000</v>
      </c>
      <c r="M1634" s="1015"/>
      <c r="N1634" s="1016">
        <v>3500000</v>
      </c>
      <c r="O1634" s="1015">
        <v>1000</v>
      </c>
      <c r="P1634" s="1015"/>
      <c r="Q1634" s="1015"/>
      <c r="R1634" s="1015"/>
      <c r="S1634" s="1016"/>
    </row>
    <row r="1635" spans="1:19">
      <c r="A1635" s="1012" t="s">
        <v>2466</v>
      </c>
      <c r="B1635" s="1012" t="s">
        <v>283</v>
      </c>
      <c r="C1635" s="1012" t="s">
        <v>2467</v>
      </c>
      <c r="D1635" s="1012" t="s">
        <v>1077</v>
      </c>
      <c r="E1635" s="1012" t="s">
        <v>15</v>
      </c>
      <c r="F1635" s="1013">
        <v>41031</v>
      </c>
      <c r="G1635" s="1012" t="s">
        <v>283</v>
      </c>
      <c r="H1635" s="1015"/>
      <c r="I1635" s="1015"/>
      <c r="J1635" s="1015"/>
      <c r="K1635" s="1012" t="s">
        <v>283</v>
      </c>
      <c r="L1635" s="1015"/>
      <c r="M1635" s="1015"/>
      <c r="N1635" s="1016"/>
      <c r="O1635" s="1015"/>
      <c r="P1635" s="1015"/>
      <c r="Q1635" s="1015"/>
      <c r="R1635" s="1015">
        <v>45000000</v>
      </c>
      <c r="S1635" s="1016">
        <v>48253677</v>
      </c>
    </row>
    <row r="1636" spans="1:19">
      <c r="A1636" s="1012" t="s">
        <v>2468</v>
      </c>
      <c r="B1636" s="1012" t="s">
        <v>923</v>
      </c>
      <c r="C1636" s="1012" t="s">
        <v>2469</v>
      </c>
      <c r="D1636" s="1012" t="s">
        <v>2470</v>
      </c>
      <c r="E1636" s="1012" t="s">
        <v>996</v>
      </c>
      <c r="F1636" s="1013">
        <v>39857</v>
      </c>
      <c r="G1636" s="1012" t="s">
        <v>285</v>
      </c>
      <c r="H1636" s="1015">
        <v>40000000</v>
      </c>
      <c r="I1636" s="1015">
        <v>0</v>
      </c>
      <c r="J1636" s="1015">
        <v>45820950.799999997</v>
      </c>
      <c r="K1636" s="1012" t="s">
        <v>897</v>
      </c>
      <c r="L1636" s="1015"/>
      <c r="M1636" s="1015"/>
      <c r="N1636" s="1016"/>
      <c r="O1636" s="1015"/>
      <c r="P1636" s="1015"/>
      <c r="Q1636" s="1015"/>
      <c r="R1636" s="1015"/>
      <c r="S1636" s="1016"/>
    </row>
    <row r="1637" spans="1:19">
      <c r="A1637" s="1012" t="s">
        <v>2468</v>
      </c>
      <c r="B1637" s="1012" t="s">
        <v>283</v>
      </c>
      <c r="C1637" s="1012" t="s">
        <v>2469</v>
      </c>
      <c r="D1637" s="1012" t="s">
        <v>2470</v>
      </c>
      <c r="E1637" s="1012" t="s">
        <v>996</v>
      </c>
      <c r="F1637" s="1013">
        <v>41542</v>
      </c>
      <c r="G1637" s="1012" t="s">
        <v>283</v>
      </c>
      <c r="H1637" s="1015"/>
      <c r="I1637" s="1015"/>
      <c r="J1637" s="1015"/>
      <c r="K1637" s="1012" t="s">
        <v>283</v>
      </c>
      <c r="L1637" s="1015">
        <v>40000000</v>
      </c>
      <c r="M1637" s="1015"/>
      <c r="N1637" s="1016">
        <v>40000</v>
      </c>
      <c r="O1637" s="1015">
        <v>1004.9</v>
      </c>
      <c r="P1637" s="1015"/>
      <c r="Q1637" s="1015">
        <v>196000</v>
      </c>
      <c r="R1637" s="1015">
        <v>2199799.7999999998</v>
      </c>
      <c r="S1637" s="1016">
        <v>2000</v>
      </c>
    </row>
    <row r="1638" spans="1:19">
      <c r="A1638" s="1012" t="s">
        <v>2468</v>
      </c>
      <c r="B1638" s="1012" t="s">
        <v>283</v>
      </c>
      <c r="C1638" s="1012" t="s">
        <v>2469</v>
      </c>
      <c r="D1638" s="1012" t="s">
        <v>2470</v>
      </c>
      <c r="E1638" s="1012" t="s">
        <v>996</v>
      </c>
      <c r="F1638" s="1013">
        <v>41576</v>
      </c>
      <c r="G1638" s="1012" t="s">
        <v>283</v>
      </c>
      <c r="H1638" s="1015"/>
      <c r="I1638" s="1015"/>
      <c r="J1638" s="1015"/>
      <c r="K1638" s="1012" t="s">
        <v>283</v>
      </c>
      <c r="L1638" s="1015"/>
      <c r="M1638" s="1015">
        <v>-401960</v>
      </c>
      <c r="N1638" s="1016"/>
      <c r="O1638" s="1015"/>
      <c r="P1638" s="1015"/>
      <c r="Q1638" s="1015"/>
      <c r="R1638" s="1015"/>
      <c r="S1638" s="1016"/>
    </row>
    <row r="1639" spans="1:19">
      <c r="A1639" s="1012" t="s">
        <v>2471</v>
      </c>
      <c r="B1639" s="1012" t="s">
        <v>904</v>
      </c>
      <c r="C1639" s="1012" t="s">
        <v>2472</v>
      </c>
      <c r="D1639" s="1012" t="s">
        <v>2473</v>
      </c>
      <c r="E1639" s="1012" t="s">
        <v>217</v>
      </c>
      <c r="F1639" s="1013">
        <v>39871</v>
      </c>
      <c r="G1639" s="1012" t="s">
        <v>285</v>
      </c>
      <c r="H1639" s="1015">
        <v>10900000</v>
      </c>
      <c r="I1639" s="1015">
        <v>0</v>
      </c>
      <c r="J1639" s="1015">
        <v>9630106.9299999997</v>
      </c>
      <c r="K1639" s="1012" t="s">
        <v>897</v>
      </c>
      <c r="L1639" s="1015"/>
      <c r="M1639" s="1015"/>
      <c r="N1639" s="1016"/>
      <c r="O1639" s="1015"/>
      <c r="P1639" s="1015"/>
      <c r="Q1639" s="1015"/>
      <c r="R1639" s="1015"/>
      <c r="S1639" s="1016"/>
    </row>
    <row r="1640" spans="1:19">
      <c r="A1640" s="1012" t="s">
        <v>2471</v>
      </c>
      <c r="B1640" s="1012" t="s">
        <v>283</v>
      </c>
      <c r="C1640" s="1012" t="s">
        <v>2472</v>
      </c>
      <c r="D1640" s="1012" t="s">
        <v>2473</v>
      </c>
      <c r="E1640" s="1012" t="s">
        <v>217</v>
      </c>
      <c r="F1640" s="1013">
        <v>41325</v>
      </c>
      <c r="G1640" s="1012" t="s">
        <v>283</v>
      </c>
      <c r="H1640" s="1015"/>
      <c r="I1640" s="1015"/>
      <c r="J1640" s="1015"/>
      <c r="K1640" s="1012" t="s">
        <v>283</v>
      </c>
      <c r="L1640" s="1015">
        <v>8966340</v>
      </c>
      <c r="M1640" s="1015"/>
      <c r="N1640" s="1016">
        <v>10900</v>
      </c>
      <c r="O1640" s="1015">
        <v>822.6</v>
      </c>
      <c r="P1640" s="1015">
        <v>-1933660</v>
      </c>
      <c r="Q1640" s="1015"/>
      <c r="R1640" s="1015">
        <v>476206.83</v>
      </c>
      <c r="S1640" s="1016">
        <v>545</v>
      </c>
    </row>
    <row r="1641" spans="1:19">
      <c r="A1641" s="1012" t="s">
        <v>2471</v>
      </c>
      <c r="B1641" s="1012" t="s">
        <v>283</v>
      </c>
      <c r="C1641" s="1012" t="s">
        <v>2472</v>
      </c>
      <c r="D1641" s="1012" t="s">
        <v>2473</v>
      </c>
      <c r="E1641" s="1012" t="s">
        <v>217</v>
      </c>
      <c r="F1641" s="1013">
        <v>41359</v>
      </c>
      <c r="G1641" s="1012" t="s">
        <v>283</v>
      </c>
      <c r="H1641" s="1015"/>
      <c r="I1641" s="1015"/>
      <c r="J1641" s="1015"/>
      <c r="K1641" s="1012" t="s">
        <v>283</v>
      </c>
      <c r="L1641" s="1015"/>
      <c r="M1641" s="1015">
        <v>-89663.4</v>
      </c>
      <c r="N1641" s="1016"/>
      <c r="O1641" s="1015"/>
      <c r="P1641" s="1015"/>
      <c r="Q1641" s="1015"/>
      <c r="R1641" s="1015"/>
      <c r="S1641" s="1016"/>
    </row>
    <row r="1642" spans="1:19">
      <c r="A1642" s="1012" t="s">
        <v>2474</v>
      </c>
      <c r="B1642" s="1012" t="s">
        <v>2475</v>
      </c>
      <c r="C1642" s="1012" t="s">
        <v>2476</v>
      </c>
      <c r="D1642" s="1012" t="s">
        <v>2477</v>
      </c>
      <c r="E1642" s="1012" t="s">
        <v>965</v>
      </c>
      <c r="F1642" s="1013">
        <v>39822</v>
      </c>
      <c r="G1642" s="1012" t="s">
        <v>285</v>
      </c>
      <c r="H1642" s="1015">
        <v>5983000</v>
      </c>
      <c r="I1642" s="1015">
        <v>0</v>
      </c>
      <c r="J1642" s="1015">
        <v>195637</v>
      </c>
      <c r="K1642" s="1012" t="s">
        <v>1097</v>
      </c>
      <c r="L1642" s="1015"/>
      <c r="M1642" s="1015"/>
      <c r="N1642" s="1016"/>
      <c r="O1642" s="1015"/>
      <c r="P1642" s="1015"/>
      <c r="Q1642" s="1015"/>
      <c r="R1642" s="1015"/>
      <c r="S1642" s="1016"/>
    </row>
    <row r="1643" spans="1:19">
      <c r="A1643" s="1012" t="s">
        <v>2474</v>
      </c>
      <c r="B1643" s="1012" t="s">
        <v>283</v>
      </c>
      <c r="C1643" s="1012" t="s">
        <v>2476</v>
      </c>
      <c r="D1643" s="1012" t="s">
        <v>2477</v>
      </c>
      <c r="E1643" s="1012" t="s">
        <v>965</v>
      </c>
      <c r="F1643" s="1013">
        <v>41929</v>
      </c>
      <c r="G1643" s="1012" t="s">
        <v>283</v>
      </c>
      <c r="H1643" s="1015"/>
      <c r="I1643" s="1015"/>
      <c r="J1643" s="1015"/>
      <c r="K1643" s="1012" t="s">
        <v>283</v>
      </c>
      <c r="L1643" s="1015"/>
      <c r="M1643" s="1015"/>
      <c r="N1643" s="1016"/>
      <c r="O1643" s="1015"/>
      <c r="P1643" s="1015">
        <v>-5983000</v>
      </c>
      <c r="Q1643" s="1015"/>
      <c r="R1643" s="1015"/>
      <c r="S1643" s="1016"/>
    </row>
    <row r="1644" spans="1:19">
      <c r="A1644" s="1012" t="s">
        <v>2478</v>
      </c>
      <c r="B1644" s="1012" t="s">
        <v>1591</v>
      </c>
      <c r="C1644" s="1012" t="s">
        <v>2479</v>
      </c>
      <c r="D1644" s="1012" t="s">
        <v>2480</v>
      </c>
      <c r="E1644" s="1012" t="s">
        <v>217</v>
      </c>
      <c r="F1644" s="1013">
        <v>39976</v>
      </c>
      <c r="G1644" s="1012" t="s">
        <v>921</v>
      </c>
      <c r="H1644" s="1015">
        <v>15000000</v>
      </c>
      <c r="I1644" s="1015">
        <v>0</v>
      </c>
      <c r="J1644" s="1015">
        <v>19928275</v>
      </c>
      <c r="K1644" s="1012" t="s">
        <v>1194</v>
      </c>
      <c r="L1644" s="1015"/>
      <c r="M1644" s="1015"/>
      <c r="N1644" s="1016"/>
      <c r="O1644" s="1015"/>
      <c r="P1644" s="1015"/>
      <c r="Q1644" s="1015"/>
      <c r="R1644" s="1015"/>
      <c r="S1644" s="1016"/>
    </row>
    <row r="1645" spans="1:19">
      <c r="A1645" s="1012" t="s">
        <v>2478</v>
      </c>
      <c r="B1645" s="1012" t="s">
        <v>283</v>
      </c>
      <c r="C1645" s="1012" t="s">
        <v>2479</v>
      </c>
      <c r="D1645" s="1012" t="s">
        <v>2480</v>
      </c>
      <c r="E1645" s="1012" t="s">
        <v>217</v>
      </c>
      <c r="F1645" s="1013">
        <v>41066</v>
      </c>
      <c r="G1645" s="1012" t="s">
        <v>283</v>
      </c>
      <c r="H1645" s="1015"/>
      <c r="I1645" s="1015"/>
      <c r="J1645" s="1015"/>
      <c r="K1645" s="1012" t="s">
        <v>283</v>
      </c>
      <c r="L1645" s="1015">
        <v>10500000</v>
      </c>
      <c r="M1645" s="1015"/>
      <c r="N1645" s="1016">
        <v>10500000</v>
      </c>
      <c r="O1645" s="1015">
        <v>1</v>
      </c>
      <c r="P1645" s="1015"/>
      <c r="Q1645" s="1015"/>
      <c r="R1645" s="1015"/>
      <c r="S1645" s="1016"/>
    </row>
    <row r="1646" spans="1:19">
      <c r="A1646" s="1012" t="s">
        <v>2478</v>
      </c>
      <c r="B1646" s="1012" t="s">
        <v>283</v>
      </c>
      <c r="C1646" s="1012" t="s">
        <v>2479</v>
      </c>
      <c r="D1646" s="1012" t="s">
        <v>2480</v>
      </c>
      <c r="E1646" s="1012" t="s">
        <v>217</v>
      </c>
      <c r="F1646" s="1013">
        <v>41409</v>
      </c>
      <c r="G1646" s="1012" t="s">
        <v>283</v>
      </c>
      <c r="H1646" s="1015"/>
      <c r="I1646" s="1015"/>
      <c r="J1646" s="1015"/>
      <c r="K1646" s="1012" t="s">
        <v>283</v>
      </c>
      <c r="L1646" s="1015">
        <v>4500000</v>
      </c>
      <c r="M1646" s="1015"/>
      <c r="N1646" s="1016">
        <v>4500000</v>
      </c>
      <c r="O1646" s="1015">
        <v>1</v>
      </c>
      <c r="P1646" s="1015"/>
      <c r="Q1646" s="1015"/>
      <c r="R1646" s="1015">
        <v>750000</v>
      </c>
      <c r="S1646" s="1016">
        <v>750000</v>
      </c>
    </row>
    <row r="1647" spans="1:19">
      <c r="A1647" s="1012" t="s">
        <v>2481</v>
      </c>
      <c r="B1647" s="1012" t="s">
        <v>1280</v>
      </c>
      <c r="C1647" s="1012" t="s">
        <v>2482</v>
      </c>
      <c r="D1647" s="1012" t="s">
        <v>1029</v>
      </c>
      <c r="E1647" s="1012" t="s">
        <v>42</v>
      </c>
      <c r="F1647" s="1013">
        <v>39948</v>
      </c>
      <c r="G1647" s="1012" t="s">
        <v>921</v>
      </c>
      <c r="H1647" s="1015">
        <v>1100000</v>
      </c>
      <c r="I1647" s="1015">
        <v>0</v>
      </c>
      <c r="J1647" s="1015">
        <v>1622708.57</v>
      </c>
      <c r="K1647" s="1012" t="s">
        <v>1194</v>
      </c>
      <c r="L1647" s="1015"/>
      <c r="M1647" s="1015"/>
      <c r="N1647" s="1016"/>
      <c r="O1647" s="1015"/>
      <c r="P1647" s="1015"/>
      <c r="Q1647" s="1015"/>
      <c r="R1647" s="1015"/>
      <c r="S1647" s="1016"/>
    </row>
    <row r="1648" spans="1:19">
      <c r="A1648" s="1012" t="s">
        <v>2481</v>
      </c>
      <c r="B1648" s="1012" t="s">
        <v>283</v>
      </c>
      <c r="C1648" s="1012" t="s">
        <v>2482</v>
      </c>
      <c r="D1648" s="1012" t="s">
        <v>1029</v>
      </c>
      <c r="E1648" s="1012" t="s">
        <v>42</v>
      </c>
      <c r="F1648" s="1013">
        <v>41773</v>
      </c>
      <c r="G1648" s="1012" t="s">
        <v>283</v>
      </c>
      <c r="H1648" s="1015"/>
      <c r="I1648" s="1015"/>
      <c r="J1648" s="1015"/>
      <c r="K1648" s="1012" t="s">
        <v>283</v>
      </c>
      <c r="L1648" s="1015">
        <v>1100000</v>
      </c>
      <c r="M1648" s="1015"/>
      <c r="N1648" s="1016">
        <v>1100000</v>
      </c>
      <c r="O1648" s="1015">
        <v>1</v>
      </c>
      <c r="P1648" s="1015"/>
      <c r="Q1648" s="1015"/>
      <c r="R1648" s="1015">
        <v>55000</v>
      </c>
      <c r="S1648" s="1016">
        <v>55000</v>
      </c>
    </row>
    <row r="1649" spans="1:19">
      <c r="A1649" s="1012" t="s">
        <v>2483</v>
      </c>
      <c r="B1649" s="1012" t="s">
        <v>2484</v>
      </c>
      <c r="C1649" s="1012" t="s">
        <v>2485</v>
      </c>
      <c r="D1649" s="1012" t="s">
        <v>1029</v>
      </c>
      <c r="E1649" s="1012" t="s">
        <v>42</v>
      </c>
      <c r="F1649" s="1013">
        <v>39843</v>
      </c>
      <c r="G1649" s="1012" t="s">
        <v>285</v>
      </c>
      <c r="H1649" s="1015">
        <v>25000000</v>
      </c>
      <c r="I1649" s="1015">
        <v>0</v>
      </c>
      <c r="J1649" s="1015">
        <v>738021</v>
      </c>
      <c r="K1649" s="1012" t="s">
        <v>1097</v>
      </c>
      <c r="L1649" s="1015"/>
      <c r="M1649" s="1015"/>
      <c r="N1649" s="1016"/>
      <c r="O1649" s="1015"/>
      <c r="P1649" s="1015"/>
      <c r="Q1649" s="1015"/>
      <c r="R1649" s="1015"/>
      <c r="S1649" s="1016"/>
    </row>
    <row r="1650" spans="1:19">
      <c r="A1650" s="1012" t="s">
        <v>2483</v>
      </c>
      <c r="B1650" s="1012" t="s">
        <v>283</v>
      </c>
      <c r="C1650" s="1012" t="s">
        <v>2485</v>
      </c>
      <c r="D1650" s="1012" t="s">
        <v>1029</v>
      </c>
      <c r="E1650" s="1012" t="s">
        <v>42</v>
      </c>
      <c r="F1650" s="1013">
        <v>41460</v>
      </c>
      <c r="G1650" s="1012" t="s">
        <v>283</v>
      </c>
      <c r="H1650" s="1015"/>
      <c r="I1650" s="1015"/>
      <c r="J1650" s="1015"/>
      <c r="K1650" s="1012" t="s">
        <v>283</v>
      </c>
      <c r="L1650" s="1015"/>
      <c r="M1650" s="1015"/>
      <c r="N1650" s="1016"/>
      <c r="O1650" s="1015"/>
      <c r="P1650" s="1015">
        <v>-25000000</v>
      </c>
      <c r="Q1650" s="1015"/>
      <c r="R1650" s="1015"/>
      <c r="S1650" s="1016"/>
    </row>
    <row r="1651" spans="1:19">
      <c r="A1651" s="1012" t="s">
        <v>2486</v>
      </c>
      <c r="B1651" s="1012"/>
      <c r="C1651" s="1012" t="s">
        <v>2487</v>
      </c>
      <c r="D1651" s="1012" t="s">
        <v>2488</v>
      </c>
      <c r="E1651" s="1012" t="s">
        <v>239</v>
      </c>
      <c r="F1651" s="1013">
        <v>39864</v>
      </c>
      <c r="G1651" s="1012" t="s">
        <v>284</v>
      </c>
      <c r="H1651" s="1015">
        <v>30407000</v>
      </c>
      <c r="I1651" s="1015">
        <v>0</v>
      </c>
      <c r="J1651" s="1015">
        <v>38451518.829999998</v>
      </c>
      <c r="K1651" s="1012" t="s">
        <v>897</v>
      </c>
      <c r="L1651" s="1015"/>
      <c r="M1651" s="1015"/>
      <c r="N1651" s="1016"/>
      <c r="O1651" s="1015"/>
      <c r="P1651" s="1015"/>
      <c r="Q1651" s="1015"/>
      <c r="R1651" s="1015"/>
      <c r="S1651" s="1016"/>
    </row>
    <row r="1652" spans="1:19">
      <c r="A1652" s="1012" t="s">
        <v>2486</v>
      </c>
      <c r="B1652" s="1012" t="s">
        <v>283</v>
      </c>
      <c r="C1652" s="1012" t="s">
        <v>2487</v>
      </c>
      <c r="D1652" s="1012" t="s">
        <v>2488</v>
      </c>
      <c r="E1652" s="1012" t="s">
        <v>239</v>
      </c>
      <c r="F1652" s="1013">
        <v>41821</v>
      </c>
      <c r="G1652" s="1012" t="s">
        <v>283</v>
      </c>
      <c r="H1652" s="1015"/>
      <c r="I1652" s="1015"/>
      <c r="J1652" s="1015"/>
      <c r="K1652" s="1012" t="s">
        <v>283</v>
      </c>
      <c r="L1652" s="1015">
        <v>9000000</v>
      </c>
      <c r="M1652" s="1015"/>
      <c r="N1652" s="1016">
        <v>9000</v>
      </c>
      <c r="O1652" s="1015">
        <v>1207.1099999999999</v>
      </c>
      <c r="P1652" s="1015"/>
      <c r="Q1652" s="1015">
        <v>1863990</v>
      </c>
      <c r="R1652" s="1015"/>
      <c r="S1652" s="1016"/>
    </row>
    <row r="1653" spans="1:19">
      <c r="A1653" s="1012" t="s">
        <v>2486</v>
      </c>
      <c r="B1653" s="1012" t="s">
        <v>283</v>
      </c>
      <c r="C1653" s="1012" t="s">
        <v>2487</v>
      </c>
      <c r="D1653" s="1012" t="s">
        <v>2488</v>
      </c>
      <c r="E1653" s="1012" t="s">
        <v>239</v>
      </c>
      <c r="F1653" s="1013">
        <v>41822</v>
      </c>
      <c r="G1653" s="1012" t="s">
        <v>283</v>
      </c>
      <c r="H1653" s="1015"/>
      <c r="I1653" s="1015"/>
      <c r="J1653" s="1015"/>
      <c r="K1653" s="1012" t="s">
        <v>283</v>
      </c>
      <c r="L1653" s="1015">
        <v>21407000</v>
      </c>
      <c r="M1653" s="1015"/>
      <c r="N1653" s="1016">
        <v>21407</v>
      </c>
      <c r="O1653" s="1015">
        <v>1207.1099999999999</v>
      </c>
      <c r="P1653" s="1015"/>
      <c r="Q1653" s="1015">
        <v>4433603.7699999996</v>
      </c>
      <c r="R1653" s="1015"/>
      <c r="S1653" s="1016"/>
    </row>
    <row r="1654" spans="1:19">
      <c r="A1654" s="1012" t="s">
        <v>2486</v>
      </c>
      <c r="B1654" s="1012" t="s">
        <v>283</v>
      </c>
      <c r="C1654" s="1012" t="s">
        <v>2487</v>
      </c>
      <c r="D1654" s="1012" t="s">
        <v>2488</v>
      </c>
      <c r="E1654" s="1012" t="s">
        <v>239</v>
      </c>
      <c r="F1654" s="1013">
        <v>41908</v>
      </c>
      <c r="G1654" s="1012" t="s">
        <v>283</v>
      </c>
      <c r="H1654" s="1015"/>
      <c r="I1654" s="1015"/>
      <c r="J1654" s="1015"/>
      <c r="K1654" s="1012" t="s">
        <v>283</v>
      </c>
      <c r="L1654" s="1015"/>
      <c r="M1654" s="1015">
        <v>-367045.94</v>
      </c>
      <c r="N1654" s="1016"/>
      <c r="O1654" s="1015"/>
      <c r="P1654" s="1015"/>
      <c r="Q1654" s="1015"/>
      <c r="R1654" s="1015"/>
      <c r="S1654" s="1016"/>
    </row>
    <row r="1655" spans="1:19">
      <c r="A1655" s="1012" t="s">
        <v>2486</v>
      </c>
      <c r="B1655" s="1012" t="s">
        <v>283</v>
      </c>
      <c r="C1655" s="1012" t="s">
        <v>2487</v>
      </c>
      <c r="D1655" s="1012" t="s">
        <v>2488</v>
      </c>
      <c r="E1655" s="1012" t="s">
        <v>239</v>
      </c>
      <c r="F1655" s="1013">
        <v>43159</v>
      </c>
      <c r="G1655" s="1012" t="s">
        <v>283</v>
      </c>
      <c r="H1655" s="1015"/>
      <c r="I1655" s="1015"/>
      <c r="J1655" s="1015"/>
      <c r="K1655" s="1012" t="s">
        <v>283</v>
      </c>
      <c r="L1655" s="1015"/>
      <c r="M1655" s="1015"/>
      <c r="N1655" s="1016"/>
      <c r="O1655" s="1015"/>
      <c r="P1655" s="1015"/>
      <c r="Q1655" s="1015"/>
      <c r="R1655" s="1015">
        <v>1755000</v>
      </c>
      <c r="S1655" s="1016">
        <v>1368040.82</v>
      </c>
    </row>
    <row r="1656" spans="1:19">
      <c r="A1656" s="1012" t="s">
        <v>2489</v>
      </c>
      <c r="B1656" s="1012" t="s">
        <v>858</v>
      </c>
      <c r="C1656" s="1012" t="s">
        <v>2490</v>
      </c>
      <c r="D1656" s="1012" t="s">
        <v>2491</v>
      </c>
      <c r="E1656" s="1012" t="s">
        <v>239</v>
      </c>
      <c r="F1656" s="1013">
        <v>39829</v>
      </c>
      <c r="G1656" s="1012" t="s">
        <v>284</v>
      </c>
      <c r="H1656" s="1015">
        <v>108676000</v>
      </c>
      <c r="I1656" s="1015">
        <v>0</v>
      </c>
      <c r="J1656" s="1015">
        <v>124916099.34</v>
      </c>
      <c r="K1656" s="1012" t="s">
        <v>1194</v>
      </c>
      <c r="L1656" s="1015"/>
      <c r="M1656" s="1015"/>
      <c r="N1656" s="1016"/>
      <c r="O1656" s="1015"/>
      <c r="P1656" s="1015"/>
      <c r="Q1656" s="1015"/>
      <c r="R1656" s="1015"/>
      <c r="S1656" s="1016"/>
    </row>
    <row r="1657" spans="1:19">
      <c r="A1657" s="1012" t="s">
        <v>2489</v>
      </c>
      <c r="B1657" s="1012" t="s">
        <v>283</v>
      </c>
      <c r="C1657" s="1012" t="s">
        <v>2490</v>
      </c>
      <c r="D1657" s="1012" t="s">
        <v>2491</v>
      </c>
      <c r="E1657" s="1012" t="s">
        <v>239</v>
      </c>
      <c r="F1657" s="1013">
        <v>40884</v>
      </c>
      <c r="G1657" s="1012" t="s">
        <v>283</v>
      </c>
      <c r="H1657" s="1015"/>
      <c r="I1657" s="1015"/>
      <c r="J1657" s="1015"/>
      <c r="K1657" s="1012" t="s">
        <v>283</v>
      </c>
      <c r="L1657" s="1015">
        <v>108676000</v>
      </c>
      <c r="M1657" s="1015"/>
      <c r="N1657" s="1016">
        <v>108676</v>
      </c>
      <c r="O1657" s="1015">
        <v>1000</v>
      </c>
      <c r="P1657" s="1015"/>
      <c r="Q1657" s="1015"/>
      <c r="R1657" s="1015"/>
      <c r="S1657" s="1016"/>
    </row>
    <row r="1658" spans="1:19">
      <c r="A1658" s="1012" t="s">
        <v>2489</v>
      </c>
      <c r="B1658" s="1012" t="s">
        <v>283</v>
      </c>
      <c r="C1658" s="1012" t="s">
        <v>2490</v>
      </c>
      <c r="D1658" s="1012" t="s">
        <v>2491</v>
      </c>
      <c r="E1658" s="1012" t="s">
        <v>239</v>
      </c>
      <c r="F1658" s="1013">
        <v>41436</v>
      </c>
      <c r="G1658" s="1012" t="s">
        <v>283</v>
      </c>
      <c r="H1658" s="1015"/>
      <c r="I1658" s="1015"/>
      <c r="J1658" s="1015"/>
      <c r="K1658" s="1012" t="s">
        <v>283</v>
      </c>
      <c r="L1658" s="1015"/>
      <c r="M1658" s="1015"/>
      <c r="N1658" s="1016"/>
      <c r="O1658" s="1015"/>
      <c r="P1658" s="1015"/>
      <c r="Q1658" s="1015"/>
      <c r="R1658" s="1015">
        <v>527361</v>
      </c>
      <c r="S1658" s="1016">
        <v>517012</v>
      </c>
    </row>
    <row r="1659" spans="1:19">
      <c r="A1659" s="1012" t="s">
        <v>2492</v>
      </c>
      <c r="B1659" s="1012" t="s">
        <v>923</v>
      </c>
      <c r="C1659" s="1012" t="s">
        <v>2968</v>
      </c>
      <c r="D1659" s="1012" t="s">
        <v>2493</v>
      </c>
      <c r="E1659" s="1012" t="s">
        <v>6</v>
      </c>
      <c r="F1659" s="1013">
        <v>39805</v>
      </c>
      <c r="G1659" s="1012" t="s">
        <v>285</v>
      </c>
      <c r="H1659" s="1015">
        <v>1549000</v>
      </c>
      <c r="I1659" s="1015">
        <v>0</v>
      </c>
      <c r="J1659" s="1015">
        <v>1646325</v>
      </c>
      <c r="K1659" s="1012" t="s">
        <v>1194</v>
      </c>
      <c r="L1659" s="1015"/>
      <c r="M1659" s="1015"/>
      <c r="N1659" s="1016"/>
      <c r="O1659" s="1015"/>
      <c r="P1659" s="1015"/>
      <c r="Q1659" s="1015"/>
      <c r="R1659" s="1015"/>
      <c r="S1659" s="1016"/>
    </row>
    <row r="1660" spans="1:19">
      <c r="A1660" s="1012" t="s">
        <v>2492</v>
      </c>
      <c r="B1660" s="1012" t="s">
        <v>283</v>
      </c>
      <c r="C1660" s="1012" t="s">
        <v>2968</v>
      </c>
      <c r="D1660" s="1012" t="s">
        <v>2493</v>
      </c>
      <c r="E1660" s="1012" t="s">
        <v>6</v>
      </c>
      <c r="F1660" s="1013">
        <v>42830</v>
      </c>
      <c r="G1660" s="1012" t="s">
        <v>283</v>
      </c>
      <c r="H1660" s="1015"/>
      <c r="I1660" s="1015"/>
      <c r="J1660" s="1015"/>
      <c r="K1660" s="1012" t="s">
        <v>283</v>
      </c>
      <c r="L1660" s="1015">
        <v>1549000</v>
      </c>
      <c r="M1660" s="1015"/>
      <c r="N1660" s="1016">
        <v>1549</v>
      </c>
      <c r="O1660" s="1015">
        <v>1000</v>
      </c>
      <c r="P1660" s="1015"/>
      <c r="Q1660" s="1015"/>
      <c r="R1660" s="1015">
        <v>77000</v>
      </c>
      <c r="S1660" s="1016">
        <v>77</v>
      </c>
    </row>
    <row r="1661" spans="1:19">
      <c r="A1661" s="1012" t="s">
        <v>2494</v>
      </c>
      <c r="B1661" s="1012" t="s">
        <v>1011</v>
      </c>
      <c r="C1661" s="1012" t="s">
        <v>2495</v>
      </c>
      <c r="D1661" s="1012" t="s">
        <v>2496</v>
      </c>
      <c r="E1661" s="1012" t="s">
        <v>149</v>
      </c>
      <c r="F1661" s="1013">
        <v>39885</v>
      </c>
      <c r="G1661" s="1012" t="s">
        <v>284</v>
      </c>
      <c r="H1661" s="1015">
        <v>8816000</v>
      </c>
      <c r="I1661" s="1015">
        <v>0</v>
      </c>
      <c r="J1661" s="1015">
        <v>10100960.439999999</v>
      </c>
      <c r="K1661" s="1012" t="s">
        <v>1194</v>
      </c>
      <c r="L1661" s="1015"/>
      <c r="M1661" s="1015"/>
      <c r="N1661" s="1016"/>
      <c r="O1661" s="1015"/>
      <c r="P1661" s="1015"/>
      <c r="Q1661" s="1015"/>
      <c r="R1661" s="1015"/>
      <c r="S1661" s="1016"/>
    </row>
    <row r="1662" spans="1:19">
      <c r="A1662" s="1012" t="s">
        <v>2494</v>
      </c>
      <c r="B1662" s="1012" t="s">
        <v>283</v>
      </c>
      <c r="C1662" s="1012" t="s">
        <v>2495</v>
      </c>
      <c r="D1662" s="1012" t="s">
        <v>2496</v>
      </c>
      <c r="E1662" s="1012" t="s">
        <v>149</v>
      </c>
      <c r="F1662" s="1013">
        <v>40780</v>
      </c>
      <c r="G1662" s="1012" t="s">
        <v>283</v>
      </c>
      <c r="H1662" s="1015"/>
      <c r="I1662" s="1015"/>
      <c r="J1662" s="1015"/>
      <c r="K1662" s="1012" t="s">
        <v>283</v>
      </c>
      <c r="L1662" s="1015">
        <v>8816000</v>
      </c>
      <c r="M1662" s="1015"/>
      <c r="N1662" s="1016">
        <v>8816</v>
      </c>
      <c r="O1662" s="1015">
        <v>1000</v>
      </c>
      <c r="P1662" s="1015"/>
      <c r="Q1662" s="1015"/>
      <c r="R1662" s="1015"/>
      <c r="S1662" s="1016"/>
    </row>
    <row r="1663" spans="1:19">
      <c r="A1663" s="1012" t="s">
        <v>2494</v>
      </c>
      <c r="B1663" s="1012" t="s">
        <v>283</v>
      </c>
      <c r="C1663" s="1012" t="s">
        <v>2495</v>
      </c>
      <c r="D1663" s="1012" t="s">
        <v>2496</v>
      </c>
      <c r="E1663" s="1012" t="s">
        <v>149</v>
      </c>
      <c r="F1663" s="1013">
        <v>40849</v>
      </c>
      <c r="G1663" s="1012" t="s">
        <v>283</v>
      </c>
      <c r="H1663" s="1015"/>
      <c r="I1663" s="1015"/>
      <c r="J1663" s="1015"/>
      <c r="K1663" s="1012" t="s">
        <v>283</v>
      </c>
      <c r="L1663" s="1015"/>
      <c r="M1663" s="1015"/>
      <c r="N1663" s="1016"/>
      <c r="O1663" s="1015"/>
      <c r="P1663" s="1015"/>
      <c r="Q1663" s="1015"/>
      <c r="R1663" s="1015">
        <v>205000</v>
      </c>
      <c r="S1663" s="1016">
        <v>57671</v>
      </c>
    </row>
    <row r="1664" spans="1:19">
      <c r="A1664" s="1012" t="s">
        <v>2497</v>
      </c>
      <c r="B1664" s="1012" t="s">
        <v>2498</v>
      </c>
      <c r="C1664" s="1012" t="s">
        <v>2499</v>
      </c>
      <c r="D1664" s="1012" t="s">
        <v>2500</v>
      </c>
      <c r="E1664" s="1012" t="s">
        <v>965</v>
      </c>
      <c r="F1664" s="1013">
        <v>39787</v>
      </c>
      <c r="G1664" s="1012" t="s">
        <v>284</v>
      </c>
      <c r="H1664" s="1015">
        <v>83094000</v>
      </c>
      <c r="I1664" s="1015">
        <v>0</v>
      </c>
      <c r="J1664" s="1015">
        <v>95137868.329999998</v>
      </c>
      <c r="K1664" s="1012" t="s">
        <v>1194</v>
      </c>
      <c r="L1664" s="1015"/>
      <c r="M1664" s="1015"/>
      <c r="N1664" s="1016"/>
      <c r="O1664" s="1015"/>
      <c r="P1664" s="1015"/>
      <c r="Q1664" s="1015"/>
      <c r="R1664" s="1015"/>
      <c r="S1664" s="1016"/>
    </row>
    <row r="1665" spans="1:19">
      <c r="A1665" s="1012" t="s">
        <v>2497</v>
      </c>
      <c r="B1665" s="1012" t="s">
        <v>283</v>
      </c>
      <c r="C1665" s="1012" t="s">
        <v>2499</v>
      </c>
      <c r="D1665" s="1012" t="s">
        <v>2500</v>
      </c>
      <c r="E1665" s="1012" t="s">
        <v>965</v>
      </c>
      <c r="F1665" s="1013">
        <v>40380</v>
      </c>
      <c r="G1665" s="1012" t="s">
        <v>283</v>
      </c>
      <c r="H1665" s="1015"/>
      <c r="I1665" s="1015"/>
      <c r="J1665" s="1015"/>
      <c r="K1665" s="1012" t="s">
        <v>283</v>
      </c>
      <c r="L1665" s="1015">
        <v>41547000</v>
      </c>
      <c r="M1665" s="1015"/>
      <c r="N1665" s="1016">
        <v>41547</v>
      </c>
      <c r="O1665" s="1015">
        <v>1000</v>
      </c>
      <c r="P1665" s="1015"/>
      <c r="Q1665" s="1015"/>
      <c r="R1665" s="1015"/>
      <c r="S1665" s="1016"/>
    </row>
    <row r="1666" spans="1:19">
      <c r="A1666" s="1012" t="s">
        <v>2497</v>
      </c>
      <c r="B1666" s="1012" t="s">
        <v>283</v>
      </c>
      <c r="C1666" s="1012" t="s">
        <v>2499</v>
      </c>
      <c r="D1666" s="1012" t="s">
        <v>2500</v>
      </c>
      <c r="E1666" s="1012" t="s">
        <v>965</v>
      </c>
      <c r="F1666" s="1013">
        <v>40527</v>
      </c>
      <c r="G1666" s="1012" t="s">
        <v>283</v>
      </c>
      <c r="H1666" s="1015"/>
      <c r="I1666" s="1015"/>
      <c r="J1666" s="1015"/>
      <c r="K1666" s="1012" t="s">
        <v>283</v>
      </c>
      <c r="L1666" s="1015">
        <v>41547000</v>
      </c>
      <c r="M1666" s="1015"/>
      <c r="N1666" s="1016">
        <v>41547</v>
      </c>
      <c r="O1666" s="1015">
        <v>1000</v>
      </c>
      <c r="P1666" s="1015"/>
      <c r="Q1666" s="1015"/>
      <c r="R1666" s="1015"/>
      <c r="S1666" s="1016"/>
    </row>
    <row r="1667" spans="1:19">
      <c r="A1667" s="1012" t="s">
        <v>2497</v>
      </c>
      <c r="B1667" s="1012" t="s">
        <v>283</v>
      </c>
      <c r="C1667" s="1012" t="s">
        <v>2499</v>
      </c>
      <c r="D1667" s="1012" t="s">
        <v>2500</v>
      </c>
      <c r="E1667" s="1012" t="s">
        <v>965</v>
      </c>
      <c r="F1667" s="1013">
        <v>40597</v>
      </c>
      <c r="G1667" s="1012" t="s">
        <v>283</v>
      </c>
      <c r="H1667" s="1015"/>
      <c r="I1667" s="1015"/>
      <c r="J1667" s="1015"/>
      <c r="K1667" s="1012" t="s">
        <v>283</v>
      </c>
      <c r="L1667" s="1015"/>
      <c r="M1667" s="1015"/>
      <c r="N1667" s="1016"/>
      <c r="O1667" s="1015"/>
      <c r="P1667" s="1015"/>
      <c r="Q1667" s="1015"/>
      <c r="R1667" s="1015">
        <v>4450000</v>
      </c>
      <c r="S1667" s="1016">
        <v>651547</v>
      </c>
    </row>
    <row r="1668" spans="1:19">
      <c r="A1668" s="1012" t="s">
        <v>2501</v>
      </c>
      <c r="B1668" s="1012" t="s">
        <v>904</v>
      </c>
      <c r="C1668" s="1012" t="s">
        <v>2502</v>
      </c>
      <c r="D1668" s="1012" t="s">
        <v>2503</v>
      </c>
      <c r="E1668" s="1012" t="s">
        <v>6</v>
      </c>
      <c r="F1668" s="1013">
        <v>39857</v>
      </c>
      <c r="G1668" s="1012" t="s">
        <v>285</v>
      </c>
      <c r="H1668" s="1015">
        <v>2900000</v>
      </c>
      <c r="I1668" s="1015">
        <v>0</v>
      </c>
      <c r="J1668" s="1015">
        <v>2697208.51</v>
      </c>
      <c r="K1668" s="1012" t="s">
        <v>897</v>
      </c>
      <c r="L1668" s="1015"/>
      <c r="M1668" s="1015"/>
      <c r="N1668" s="1016"/>
      <c r="O1668" s="1015"/>
      <c r="P1668" s="1015"/>
      <c r="Q1668" s="1015"/>
      <c r="R1668" s="1015"/>
      <c r="S1668" s="1016"/>
    </row>
    <row r="1669" spans="1:19">
      <c r="A1669" s="1012" t="s">
        <v>2501</v>
      </c>
      <c r="B1669" s="1012" t="s">
        <v>283</v>
      </c>
      <c r="C1669" s="1012" t="s">
        <v>2502</v>
      </c>
      <c r="D1669" s="1012" t="s">
        <v>2503</v>
      </c>
      <c r="E1669" s="1012" t="s">
        <v>6</v>
      </c>
      <c r="F1669" s="1013">
        <v>41341</v>
      </c>
      <c r="G1669" s="1012" t="s">
        <v>283</v>
      </c>
      <c r="H1669" s="1015"/>
      <c r="I1669" s="1015"/>
      <c r="J1669" s="1015"/>
      <c r="K1669" s="1012" t="s">
        <v>283</v>
      </c>
      <c r="L1669" s="1015">
        <v>2465029</v>
      </c>
      <c r="M1669" s="1015"/>
      <c r="N1669" s="1016">
        <v>2900</v>
      </c>
      <c r="O1669" s="1015">
        <v>850.01</v>
      </c>
      <c r="P1669" s="1015">
        <v>-434971</v>
      </c>
      <c r="Q1669" s="1015"/>
      <c r="R1669" s="1015">
        <v>98251.45</v>
      </c>
      <c r="S1669" s="1016">
        <v>145</v>
      </c>
    </row>
    <row r="1670" spans="1:19">
      <c r="A1670" s="1012" t="s">
        <v>2501</v>
      </c>
      <c r="B1670" s="1012" t="s">
        <v>283</v>
      </c>
      <c r="C1670" s="1012" t="s">
        <v>2502</v>
      </c>
      <c r="D1670" s="1012" t="s">
        <v>2503</v>
      </c>
      <c r="E1670" s="1012" t="s">
        <v>6</v>
      </c>
      <c r="F1670" s="1013">
        <v>41373</v>
      </c>
      <c r="G1670" s="1012" t="s">
        <v>283</v>
      </c>
      <c r="H1670" s="1015"/>
      <c r="I1670" s="1015"/>
      <c r="J1670" s="1015"/>
      <c r="K1670" s="1012" t="s">
        <v>283</v>
      </c>
      <c r="L1670" s="1015"/>
      <c r="M1670" s="1015">
        <v>-25000</v>
      </c>
      <c r="N1670" s="1016"/>
      <c r="O1670" s="1015"/>
      <c r="P1670" s="1015"/>
      <c r="Q1670" s="1015"/>
      <c r="R1670" s="1015"/>
      <c r="S1670" s="1016"/>
    </row>
    <row r="1671" spans="1:19">
      <c r="A1671" s="1012" t="s">
        <v>2504</v>
      </c>
      <c r="B1671" s="1012"/>
      <c r="C1671" s="1012" t="s">
        <v>2505</v>
      </c>
      <c r="D1671" s="1012" t="s">
        <v>2506</v>
      </c>
      <c r="E1671" s="1012" t="s">
        <v>6</v>
      </c>
      <c r="F1671" s="1013">
        <v>39801</v>
      </c>
      <c r="G1671" s="1012" t="s">
        <v>284</v>
      </c>
      <c r="H1671" s="1015">
        <v>4000000</v>
      </c>
      <c r="I1671" s="1015">
        <v>0</v>
      </c>
      <c r="J1671" s="1015">
        <v>3131111.11</v>
      </c>
      <c r="K1671" s="1012" t="s">
        <v>897</v>
      </c>
      <c r="L1671" s="1015"/>
      <c r="M1671" s="1015"/>
      <c r="N1671" s="1016"/>
      <c r="O1671" s="1015"/>
      <c r="P1671" s="1015"/>
      <c r="Q1671" s="1015"/>
      <c r="R1671" s="1015"/>
      <c r="S1671" s="1016"/>
    </row>
    <row r="1672" spans="1:19">
      <c r="A1672" s="1012" t="s">
        <v>2504</v>
      </c>
      <c r="B1672" s="1012" t="s">
        <v>283</v>
      </c>
      <c r="C1672" s="1012" t="s">
        <v>2505</v>
      </c>
      <c r="D1672" s="1012" t="s">
        <v>2506</v>
      </c>
      <c r="E1672" s="1012" t="s">
        <v>6</v>
      </c>
      <c r="F1672" s="1013">
        <v>40837</v>
      </c>
      <c r="G1672" s="1012" t="s">
        <v>283</v>
      </c>
      <c r="H1672" s="1015"/>
      <c r="I1672" s="1015"/>
      <c r="J1672" s="1015"/>
      <c r="K1672" s="1012" t="s">
        <v>283</v>
      </c>
      <c r="L1672" s="1015">
        <v>2800000</v>
      </c>
      <c r="M1672" s="1015"/>
      <c r="N1672" s="1016">
        <v>4000</v>
      </c>
      <c r="O1672" s="1015">
        <v>700</v>
      </c>
      <c r="P1672" s="1015">
        <v>-1200000</v>
      </c>
      <c r="Q1672" s="1015"/>
      <c r="R1672" s="1015"/>
      <c r="S1672" s="1016"/>
    </row>
    <row r="1673" spans="1:19">
      <c r="A1673" s="1012" t="s">
        <v>2507</v>
      </c>
      <c r="B1673" s="1012" t="s">
        <v>899</v>
      </c>
      <c r="C1673" s="1012" t="s">
        <v>2508</v>
      </c>
      <c r="D1673" s="1012" t="s">
        <v>2509</v>
      </c>
      <c r="E1673" s="1012" t="s">
        <v>149</v>
      </c>
      <c r="F1673" s="1013">
        <v>39899</v>
      </c>
      <c r="G1673" s="1012" t="s">
        <v>285</v>
      </c>
      <c r="H1673" s="1015">
        <v>4000000</v>
      </c>
      <c r="I1673" s="1015">
        <v>0</v>
      </c>
      <c r="J1673" s="1015">
        <v>4717144.78</v>
      </c>
      <c r="K1673" s="1012" t="s">
        <v>1194</v>
      </c>
      <c r="L1673" s="1015"/>
      <c r="M1673" s="1015"/>
      <c r="N1673" s="1016"/>
      <c r="O1673" s="1015"/>
      <c r="P1673" s="1015"/>
      <c r="Q1673" s="1015"/>
      <c r="R1673" s="1015"/>
      <c r="S1673" s="1016"/>
    </row>
    <row r="1674" spans="1:19">
      <c r="A1674" s="1012" t="s">
        <v>2507</v>
      </c>
      <c r="B1674" s="1012" t="s">
        <v>283</v>
      </c>
      <c r="C1674" s="1012" t="s">
        <v>2508</v>
      </c>
      <c r="D1674" s="1012" t="s">
        <v>2509</v>
      </c>
      <c r="E1674" s="1012" t="s">
        <v>149</v>
      </c>
      <c r="F1674" s="1013">
        <v>40766</v>
      </c>
      <c r="G1674" s="1012" t="s">
        <v>283</v>
      </c>
      <c r="H1674" s="1015"/>
      <c r="I1674" s="1015"/>
      <c r="J1674" s="1015"/>
      <c r="K1674" s="1012" t="s">
        <v>283</v>
      </c>
      <c r="L1674" s="1015">
        <v>4000000</v>
      </c>
      <c r="M1674" s="1015"/>
      <c r="N1674" s="1016">
        <v>4000</v>
      </c>
      <c r="O1674" s="1015">
        <v>1000</v>
      </c>
      <c r="P1674" s="1015"/>
      <c r="Q1674" s="1015"/>
      <c r="R1674" s="1015">
        <v>200000</v>
      </c>
      <c r="S1674" s="1016">
        <v>200</v>
      </c>
    </row>
    <row r="1675" spans="1:19">
      <c r="A1675" s="1012" t="s">
        <v>2510</v>
      </c>
      <c r="B1675" s="1012" t="s">
        <v>858</v>
      </c>
      <c r="C1675" s="1012" t="s">
        <v>2511</v>
      </c>
      <c r="D1675" s="1012" t="s">
        <v>1408</v>
      </c>
      <c r="E1675" s="1012" t="s">
        <v>11</v>
      </c>
      <c r="F1675" s="1013">
        <v>39829</v>
      </c>
      <c r="G1675" s="1012" t="s">
        <v>284</v>
      </c>
      <c r="H1675" s="1015">
        <v>64779000</v>
      </c>
      <c r="I1675" s="1015">
        <v>0</v>
      </c>
      <c r="J1675" s="1015">
        <v>67294638.840000004</v>
      </c>
      <c r="K1675" s="1012" t="s">
        <v>1194</v>
      </c>
      <c r="L1675" s="1015"/>
      <c r="M1675" s="1015"/>
      <c r="N1675" s="1016"/>
      <c r="O1675" s="1015"/>
      <c r="P1675" s="1015"/>
      <c r="Q1675" s="1015"/>
      <c r="R1675" s="1015"/>
      <c r="S1675" s="1016"/>
    </row>
    <row r="1676" spans="1:19">
      <c r="A1676" s="1012" t="s">
        <v>2510</v>
      </c>
      <c r="B1676" s="1012" t="s">
        <v>283</v>
      </c>
      <c r="C1676" s="1012" t="s">
        <v>2511</v>
      </c>
      <c r="D1676" s="1012" t="s">
        <v>1408</v>
      </c>
      <c r="E1676" s="1012" t="s">
        <v>11</v>
      </c>
      <c r="F1676" s="1013">
        <v>39953</v>
      </c>
      <c r="G1676" s="1012" t="s">
        <v>283</v>
      </c>
      <c r="H1676" s="1015"/>
      <c r="I1676" s="1015"/>
      <c r="J1676" s="1015"/>
      <c r="K1676" s="1012" t="s">
        <v>283</v>
      </c>
      <c r="L1676" s="1015">
        <v>64779000</v>
      </c>
      <c r="M1676" s="1015"/>
      <c r="N1676" s="1016">
        <v>64779</v>
      </c>
      <c r="O1676" s="1015">
        <v>1000</v>
      </c>
      <c r="P1676" s="1015"/>
      <c r="Q1676" s="1015"/>
      <c r="R1676" s="1015"/>
      <c r="S1676" s="1016"/>
    </row>
    <row r="1677" spans="1:19">
      <c r="A1677" s="1012" t="s">
        <v>2510</v>
      </c>
      <c r="B1677" s="1012" t="s">
        <v>283</v>
      </c>
      <c r="C1677" s="1012" t="s">
        <v>2511</v>
      </c>
      <c r="D1677" s="1012" t="s">
        <v>1408</v>
      </c>
      <c r="E1677" s="1012" t="s">
        <v>11</v>
      </c>
      <c r="F1677" s="1013">
        <v>39988</v>
      </c>
      <c r="G1677" s="1012" t="s">
        <v>283</v>
      </c>
      <c r="H1677" s="1015"/>
      <c r="I1677" s="1015"/>
      <c r="J1677" s="1015"/>
      <c r="K1677" s="1012" t="s">
        <v>283</v>
      </c>
      <c r="L1677" s="1015"/>
      <c r="M1677" s="1015"/>
      <c r="N1677" s="1016"/>
      <c r="O1677" s="1015"/>
      <c r="P1677" s="1015"/>
      <c r="Q1677" s="1015"/>
      <c r="R1677" s="1015">
        <v>1400000</v>
      </c>
      <c r="S1677" s="1016">
        <v>303083</v>
      </c>
    </row>
    <row r="1678" spans="1:19">
      <c r="A1678" s="1012" t="s">
        <v>2512</v>
      </c>
      <c r="B1678" s="1012"/>
      <c r="C1678" s="1012" t="s">
        <v>2513</v>
      </c>
      <c r="D1678" s="1012" t="s">
        <v>1888</v>
      </c>
      <c r="E1678" s="1012" t="s">
        <v>893</v>
      </c>
      <c r="F1678" s="1013">
        <v>39801</v>
      </c>
      <c r="G1678" s="1012" t="s">
        <v>284</v>
      </c>
      <c r="H1678" s="1015">
        <v>50000000</v>
      </c>
      <c r="I1678" s="1015">
        <v>0</v>
      </c>
      <c r="J1678" s="1015">
        <v>49045470.380000003</v>
      </c>
      <c r="K1678" s="1012" t="s">
        <v>897</v>
      </c>
      <c r="L1678" s="1015"/>
      <c r="M1678" s="1015"/>
      <c r="N1678" s="1016"/>
      <c r="O1678" s="1015"/>
      <c r="P1678" s="1015"/>
      <c r="Q1678" s="1015"/>
      <c r="R1678" s="1015"/>
      <c r="S1678" s="1016"/>
    </row>
    <row r="1679" spans="1:19">
      <c r="A1679" s="1012" t="s">
        <v>2512</v>
      </c>
      <c r="B1679" s="1012" t="s">
        <v>283</v>
      </c>
      <c r="C1679" s="1012" t="s">
        <v>2513</v>
      </c>
      <c r="D1679" s="1012" t="s">
        <v>1888</v>
      </c>
      <c r="E1679" s="1012" t="s">
        <v>893</v>
      </c>
      <c r="F1679" s="1013">
        <v>41002</v>
      </c>
      <c r="G1679" s="1012" t="s">
        <v>283</v>
      </c>
      <c r="H1679" s="1015"/>
      <c r="I1679" s="1015"/>
      <c r="J1679" s="1015"/>
      <c r="K1679" s="1012" t="s">
        <v>283</v>
      </c>
      <c r="L1679" s="1015">
        <v>41020000</v>
      </c>
      <c r="M1679" s="1015">
        <v>-615300</v>
      </c>
      <c r="N1679" s="1016">
        <v>2000</v>
      </c>
      <c r="O1679" s="1015">
        <v>20510</v>
      </c>
      <c r="P1679" s="1015">
        <v>-8980000</v>
      </c>
      <c r="Q1679" s="1015"/>
      <c r="R1679" s="1015"/>
      <c r="S1679" s="1016"/>
    </row>
    <row r="1680" spans="1:19">
      <c r="A1680" s="1012" t="s">
        <v>2512</v>
      </c>
      <c r="B1680" s="1012" t="s">
        <v>283</v>
      </c>
      <c r="C1680" s="1012" t="s">
        <v>2513</v>
      </c>
      <c r="D1680" s="1012" t="s">
        <v>1888</v>
      </c>
      <c r="E1680" s="1012" t="s">
        <v>893</v>
      </c>
      <c r="F1680" s="1013">
        <v>41059</v>
      </c>
      <c r="G1680" s="1012" t="s">
        <v>283</v>
      </c>
      <c r="H1680" s="1015"/>
      <c r="I1680" s="1015"/>
      <c r="J1680" s="1015"/>
      <c r="K1680" s="1012" t="s">
        <v>283</v>
      </c>
      <c r="L1680" s="1015"/>
      <c r="M1680" s="1015"/>
      <c r="N1680" s="1016"/>
      <c r="O1680" s="1015"/>
      <c r="P1680" s="1015"/>
      <c r="Q1680" s="1015"/>
      <c r="R1680" s="1015">
        <v>55000</v>
      </c>
      <c r="S1680" s="1016">
        <v>589623</v>
      </c>
    </row>
    <row r="1681" spans="1:19">
      <c r="A1681" s="1012" t="s">
        <v>2514</v>
      </c>
      <c r="B1681" s="1012" t="s">
        <v>899</v>
      </c>
      <c r="C1681" s="1012" t="s">
        <v>2515</v>
      </c>
      <c r="D1681" s="1012" t="s">
        <v>1725</v>
      </c>
      <c r="E1681" s="1012" t="s">
        <v>6</v>
      </c>
      <c r="F1681" s="1013">
        <v>39805</v>
      </c>
      <c r="G1681" s="1012" t="s">
        <v>285</v>
      </c>
      <c r="H1681" s="1015">
        <v>1800000</v>
      </c>
      <c r="I1681" s="1015">
        <v>0</v>
      </c>
      <c r="J1681" s="1015">
        <v>2153780</v>
      </c>
      <c r="K1681" s="1012" t="s">
        <v>1194</v>
      </c>
      <c r="L1681" s="1015"/>
      <c r="M1681" s="1015"/>
      <c r="N1681" s="1016"/>
      <c r="O1681" s="1015"/>
      <c r="P1681" s="1015"/>
      <c r="Q1681" s="1015"/>
      <c r="R1681" s="1015"/>
      <c r="S1681" s="1016"/>
    </row>
    <row r="1682" spans="1:19">
      <c r="A1682" s="1012" t="s">
        <v>2514</v>
      </c>
      <c r="B1682" s="1012" t="s">
        <v>283</v>
      </c>
      <c r="C1682" s="1012" t="s">
        <v>2515</v>
      </c>
      <c r="D1682" s="1012" t="s">
        <v>1725</v>
      </c>
      <c r="E1682" s="1012" t="s">
        <v>6</v>
      </c>
      <c r="F1682" s="1013">
        <v>40787</v>
      </c>
      <c r="G1682" s="1012" t="s">
        <v>283</v>
      </c>
      <c r="H1682" s="1015"/>
      <c r="I1682" s="1015"/>
      <c r="J1682" s="1015"/>
      <c r="K1682" s="1012" t="s">
        <v>283</v>
      </c>
      <c r="L1682" s="1015">
        <v>1800000</v>
      </c>
      <c r="M1682" s="1015"/>
      <c r="N1682" s="1016">
        <v>1800</v>
      </c>
      <c r="O1682" s="1015">
        <v>1000</v>
      </c>
      <c r="P1682" s="1015"/>
      <c r="Q1682" s="1015"/>
      <c r="R1682" s="1015">
        <v>90000</v>
      </c>
      <c r="S1682" s="1016">
        <v>90</v>
      </c>
    </row>
    <row r="1683" spans="1:19">
      <c r="A1683" s="1012" t="s">
        <v>2516</v>
      </c>
      <c r="B1683" s="1012" t="s">
        <v>904</v>
      </c>
      <c r="C1683" s="1012" t="s">
        <v>2517</v>
      </c>
      <c r="D1683" s="1012" t="s">
        <v>2518</v>
      </c>
      <c r="E1683" s="1012" t="s">
        <v>996</v>
      </c>
      <c r="F1683" s="1013">
        <v>39857</v>
      </c>
      <c r="G1683" s="1012" t="s">
        <v>285</v>
      </c>
      <c r="H1683" s="1015">
        <v>2152000</v>
      </c>
      <c r="I1683" s="1015">
        <v>0</v>
      </c>
      <c r="J1683" s="1015">
        <v>1983756.24</v>
      </c>
      <c r="K1683" s="1012" t="s">
        <v>897</v>
      </c>
      <c r="L1683" s="1015"/>
      <c r="M1683" s="1015"/>
      <c r="N1683" s="1016"/>
      <c r="O1683" s="1015"/>
      <c r="P1683" s="1015"/>
      <c r="Q1683" s="1015"/>
      <c r="R1683" s="1015"/>
      <c r="S1683" s="1016"/>
    </row>
    <row r="1684" spans="1:19">
      <c r="A1684" s="1012" t="s">
        <v>2516</v>
      </c>
      <c r="B1684" s="1012" t="s">
        <v>283</v>
      </c>
      <c r="C1684" s="1012" t="s">
        <v>2517</v>
      </c>
      <c r="D1684" s="1012" t="s">
        <v>2518</v>
      </c>
      <c r="E1684" s="1012" t="s">
        <v>996</v>
      </c>
      <c r="F1684" s="1013">
        <v>41253</v>
      </c>
      <c r="G1684" s="1012" t="s">
        <v>283</v>
      </c>
      <c r="H1684" s="1015"/>
      <c r="I1684" s="1015"/>
      <c r="J1684" s="1015"/>
      <c r="K1684" s="1012" t="s">
        <v>283</v>
      </c>
      <c r="L1684" s="1015">
        <v>174537.72</v>
      </c>
      <c r="M1684" s="1015"/>
      <c r="N1684" s="1016">
        <v>252</v>
      </c>
      <c r="O1684" s="1015">
        <v>692.61</v>
      </c>
      <c r="P1684" s="1015">
        <v>-77462.28</v>
      </c>
      <c r="Q1684" s="1015"/>
      <c r="R1684" s="1015"/>
      <c r="S1684" s="1016"/>
    </row>
    <row r="1685" spans="1:19">
      <c r="A1685" s="1012" t="s">
        <v>2516</v>
      </c>
      <c r="B1685" s="1012" t="s">
        <v>283</v>
      </c>
      <c r="C1685" s="1012" t="s">
        <v>2517</v>
      </c>
      <c r="D1685" s="1012" t="s">
        <v>2518</v>
      </c>
      <c r="E1685" s="1012" t="s">
        <v>996</v>
      </c>
      <c r="F1685" s="1013">
        <v>41254</v>
      </c>
      <c r="G1685" s="1012" t="s">
        <v>283</v>
      </c>
      <c r="H1685" s="1015"/>
      <c r="I1685" s="1015"/>
      <c r="J1685" s="1015"/>
      <c r="K1685" s="1012" t="s">
        <v>283</v>
      </c>
      <c r="L1685" s="1015">
        <v>1315959</v>
      </c>
      <c r="M1685" s="1015"/>
      <c r="N1685" s="1016">
        <v>1900</v>
      </c>
      <c r="O1685" s="1015">
        <v>692.61</v>
      </c>
      <c r="P1685" s="1015">
        <v>-584041</v>
      </c>
      <c r="Q1685" s="1015"/>
      <c r="R1685" s="1015">
        <v>69186.8</v>
      </c>
      <c r="S1685" s="1016">
        <v>108</v>
      </c>
    </row>
    <row r="1686" spans="1:19">
      <c r="A1686" s="1012" t="s">
        <v>2516</v>
      </c>
      <c r="B1686" s="1012" t="s">
        <v>283</v>
      </c>
      <c r="C1686" s="1012" t="s">
        <v>2517</v>
      </c>
      <c r="D1686" s="1012" t="s">
        <v>2518</v>
      </c>
      <c r="E1686" s="1012" t="s">
        <v>996</v>
      </c>
      <c r="F1686" s="1013">
        <v>41285</v>
      </c>
      <c r="G1686" s="1012" t="s">
        <v>283</v>
      </c>
      <c r="H1686" s="1015"/>
      <c r="I1686" s="1015"/>
      <c r="J1686" s="1015"/>
      <c r="K1686" s="1012" t="s">
        <v>283</v>
      </c>
      <c r="L1686" s="1015"/>
      <c r="M1686" s="1015">
        <v>-14904.97</v>
      </c>
      <c r="N1686" s="1016"/>
      <c r="O1686" s="1015"/>
      <c r="P1686" s="1015"/>
      <c r="Q1686" s="1015"/>
      <c r="R1686" s="1015"/>
      <c r="S1686" s="1016"/>
    </row>
    <row r="1687" spans="1:19">
      <c r="A1687" s="1012" t="s">
        <v>2516</v>
      </c>
      <c r="B1687" s="1012" t="s">
        <v>283</v>
      </c>
      <c r="C1687" s="1012" t="s">
        <v>2517</v>
      </c>
      <c r="D1687" s="1012" t="s">
        <v>2518</v>
      </c>
      <c r="E1687" s="1012" t="s">
        <v>996</v>
      </c>
      <c r="F1687" s="1013">
        <v>41359</v>
      </c>
      <c r="G1687" s="1012" t="s">
        <v>283</v>
      </c>
      <c r="H1687" s="1015"/>
      <c r="I1687" s="1015"/>
      <c r="J1687" s="1015"/>
      <c r="K1687" s="1012" t="s">
        <v>283</v>
      </c>
      <c r="L1687" s="1015"/>
      <c r="M1687" s="1015">
        <v>-10095.030000000001</v>
      </c>
      <c r="N1687" s="1016"/>
      <c r="O1687" s="1015"/>
      <c r="P1687" s="1015"/>
      <c r="Q1687" s="1015"/>
      <c r="R1687" s="1015"/>
      <c r="S1687" s="1016"/>
    </row>
    <row r="1688" spans="1:19">
      <c r="A1688" s="1012" t="s">
        <v>2519</v>
      </c>
      <c r="B1688" s="1012" t="s">
        <v>899</v>
      </c>
      <c r="C1688" s="1012" t="s">
        <v>2520</v>
      </c>
      <c r="D1688" s="1012" t="s">
        <v>1619</v>
      </c>
      <c r="E1688" s="1012" t="s">
        <v>6</v>
      </c>
      <c r="F1688" s="1013">
        <v>39822</v>
      </c>
      <c r="G1688" s="1012" t="s">
        <v>285</v>
      </c>
      <c r="H1688" s="1015">
        <v>5803000</v>
      </c>
      <c r="I1688" s="1015">
        <v>0</v>
      </c>
      <c r="J1688" s="1015">
        <v>6888017.8600000003</v>
      </c>
      <c r="K1688" s="1012" t="s">
        <v>1194</v>
      </c>
      <c r="L1688" s="1015"/>
      <c r="M1688" s="1015"/>
      <c r="N1688" s="1016"/>
      <c r="O1688" s="1015"/>
      <c r="P1688" s="1015"/>
      <c r="Q1688" s="1015"/>
      <c r="R1688" s="1015"/>
      <c r="S1688" s="1016"/>
    </row>
    <row r="1689" spans="1:19">
      <c r="A1689" s="1012" t="s">
        <v>2519</v>
      </c>
      <c r="B1689" s="1012" t="s">
        <v>283</v>
      </c>
      <c r="C1689" s="1012" t="s">
        <v>2520</v>
      </c>
      <c r="D1689" s="1012" t="s">
        <v>1619</v>
      </c>
      <c r="E1689" s="1012" t="s">
        <v>6</v>
      </c>
      <c r="F1689" s="1013">
        <v>40738</v>
      </c>
      <c r="G1689" s="1012" t="s">
        <v>283</v>
      </c>
      <c r="H1689" s="1015"/>
      <c r="I1689" s="1015"/>
      <c r="J1689" s="1015"/>
      <c r="K1689" s="1012" t="s">
        <v>283</v>
      </c>
      <c r="L1689" s="1015">
        <v>5803000</v>
      </c>
      <c r="M1689" s="1015"/>
      <c r="N1689" s="1016">
        <v>5803</v>
      </c>
      <c r="O1689" s="1015">
        <v>1000</v>
      </c>
      <c r="P1689" s="1015"/>
      <c r="Q1689" s="1015"/>
      <c r="R1689" s="1015">
        <v>290000</v>
      </c>
      <c r="S1689" s="1016">
        <v>290</v>
      </c>
    </row>
    <row r="1690" spans="1:19">
      <c r="A1690" s="1012" t="s">
        <v>2521</v>
      </c>
      <c r="B1690" s="1012" t="s">
        <v>899</v>
      </c>
      <c r="C1690" s="1012" t="s">
        <v>2522</v>
      </c>
      <c r="D1690" s="1012" t="s">
        <v>2407</v>
      </c>
      <c r="E1690" s="1012" t="s">
        <v>6</v>
      </c>
      <c r="F1690" s="1013">
        <v>39822</v>
      </c>
      <c r="G1690" s="1012" t="s">
        <v>285</v>
      </c>
      <c r="H1690" s="1015">
        <v>6815000</v>
      </c>
      <c r="I1690" s="1015">
        <v>0</v>
      </c>
      <c r="J1690" s="1015">
        <v>8152698.3300000001</v>
      </c>
      <c r="K1690" s="1012" t="s">
        <v>1194</v>
      </c>
      <c r="L1690" s="1015"/>
      <c r="M1690" s="1015"/>
      <c r="N1690" s="1016"/>
      <c r="O1690" s="1015"/>
      <c r="P1690" s="1015"/>
      <c r="Q1690" s="1015"/>
      <c r="R1690" s="1015"/>
      <c r="S1690" s="1016"/>
    </row>
    <row r="1691" spans="1:19">
      <c r="A1691" s="1012" t="s">
        <v>2521</v>
      </c>
      <c r="B1691" s="1012" t="s">
        <v>283</v>
      </c>
      <c r="C1691" s="1012" t="s">
        <v>2522</v>
      </c>
      <c r="D1691" s="1012" t="s">
        <v>2407</v>
      </c>
      <c r="E1691" s="1012" t="s">
        <v>6</v>
      </c>
      <c r="F1691" s="1013">
        <v>40801</v>
      </c>
      <c r="G1691" s="1012" t="s">
        <v>283</v>
      </c>
      <c r="H1691" s="1015"/>
      <c r="I1691" s="1015"/>
      <c r="J1691" s="1015"/>
      <c r="K1691" s="1012" t="s">
        <v>283</v>
      </c>
      <c r="L1691" s="1015">
        <v>6815000</v>
      </c>
      <c r="M1691" s="1015"/>
      <c r="N1691" s="1016">
        <v>6815</v>
      </c>
      <c r="O1691" s="1015">
        <v>1000</v>
      </c>
      <c r="P1691" s="1015"/>
      <c r="Q1691" s="1015"/>
      <c r="R1691" s="1015">
        <v>341000</v>
      </c>
      <c r="S1691" s="1016">
        <v>341</v>
      </c>
    </row>
    <row r="1692" spans="1:19">
      <c r="A1692" s="1012" t="s">
        <v>93</v>
      </c>
      <c r="B1692" s="1012" t="s">
        <v>2934</v>
      </c>
      <c r="C1692" s="1012" t="s">
        <v>2523</v>
      </c>
      <c r="D1692" s="1012" t="s">
        <v>2524</v>
      </c>
      <c r="E1692" s="1012" t="s">
        <v>23</v>
      </c>
      <c r="F1692" s="1013">
        <v>39990</v>
      </c>
      <c r="G1692" s="1012" t="s">
        <v>285</v>
      </c>
      <c r="H1692" s="1015">
        <v>17388000</v>
      </c>
      <c r="I1692" s="1015">
        <v>0</v>
      </c>
      <c r="J1692" s="1015">
        <v>19063111</v>
      </c>
      <c r="K1692" s="1012" t="s">
        <v>1194</v>
      </c>
      <c r="L1692" s="1015"/>
      <c r="M1692" s="1015"/>
      <c r="N1692" s="1016"/>
      <c r="O1692" s="1015"/>
      <c r="P1692" s="1015"/>
      <c r="Q1692" s="1015"/>
      <c r="R1692" s="1015"/>
      <c r="S1692" s="1016"/>
    </row>
    <row r="1693" spans="1:19">
      <c r="A1693" s="1012" t="s">
        <v>93</v>
      </c>
      <c r="B1693" s="1012" t="s">
        <v>283</v>
      </c>
      <c r="C1693" s="1012" t="s">
        <v>2523</v>
      </c>
      <c r="D1693" s="1012" t="s">
        <v>2524</v>
      </c>
      <c r="E1693" s="1012" t="s">
        <v>23</v>
      </c>
      <c r="F1693" s="1013">
        <v>40450</v>
      </c>
      <c r="G1693" s="1012" t="s">
        <v>283</v>
      </c>
      <c r="H1693" s="1015"/>
      <c r="I1693" s="1015"/>
      <c r="J1693" s="1015"/>
      <c r="K1693" s="1012" t="s">
        <v>283</v>
      </c>
      <c r="L1693" s="1015">
        <v>17388000</v>
      </c>
      <c r="M1693" s="1015"/>
      <c r="N1693" s="1016">
        <v>17388</v>
      </c>
      <c r="O1693" s="1015">
        <v>1000</v>
      </c>
      <c r="P1693" s="1015"/>
      <c r="Q1693" s="1015"/>
      <c r="R1693" s="1015">
        <v>522000</v>
      </c>
      <c r="S1693" s="1016">
        <v>522</v>
      </c>
    </row>
    <row r="1694" spans="1:19">
      <c r="A1694" s="1012" t="s">
        <v>8</v>
      </c>
      <c r="B1694" s="1012" t="s">
        <v>1691</v>
      </c>
      <c r="C1694" s="1012" t="s">
        <v>2525</v>
      </c>
      <c r="D1694" s="1012" t="s">
        <v>2526</v>
      </c>
      <c r="E1694" s="1012" t="s">
        <v>11</v>
      </c>
      <c r="F1694" s="1013">
        <v>39801</v>
      </c>
      <c r="G1694" s="1012" t="s">
        <v>284</v>
      </c>
      <c r="H1694" s="1015">
        <v>18000000</v>
      </c>
      <c r="I1694" s="1015">
        <v>0</v>
      </c>
      <c r="J1694" s="1015">
        <v>19650000</v>
      </c>
      <c r="K1694" s="1012" t="s">
        <v>1194</v>
      </c>
      <c r="L1694" s="1015"/>
      <c r="M1694" s="1015"/>
      <c r="N1694" s="1016"/>
      <c r="O1694" s="1015"/>
      <c r="P1694" s="1015"/>
      <c r="Q1694" s="1015"/>
      <c r="R1694" s="1015"/>
      <c r="S1694" s="1016"/>
    </row>
    <row r="1695" spans="1:19">
      <c r="A1695" s="1012" t="s">
        <v>8</v>
      </c>
      <c r="B1695" s="1012" t="s">
        <v>283</v>
      </c>
      <c r="C1695" s="1012" t="s">
        <v>2525</v>
      </c>
      <c r="D1695" s="1012" t="s">
        <v>2526</v>
      </c>
      <c r="E1695" s="1012" t="s">
        <v>11</v>
      </c>
      <c r="F1695" s="1013">
        <v>40450</v>
      </c>
      <c r="G1695" s="1012" t="s">
        <v>283</v>
      </c>
      <c r="H1695" s="1015"/>
      <c r="I1695" s="1015"/>
      <c r="J1695" s="1015"/>
      <c r="K1695" s="1012" t="s">
        <v>283</v>
      </c>
      <c r="L1695" s="1015">
        <v>18000000</v>
      </c>
      <c r="M1695" s="1015"/>
      <c r="N1695" s="1016">
        <v>18000</v>
      </c>
      <c r="O1695" s="1015">
        <v>1000</v>
      </c>
      <c r="P1695" s="1015"/>
      <c r="Q1695" s="1015"/>
      <c r="R1695" s="1015"/>
      <c r="S1695" s="1016"/>
    </row>
    <row r="1696" spans="1:19">
      <c r="A1696" s="1012" t="s">
        <v>8</v>
      </c>
      <c r="B1696" s="1012" t="s">
        <v>283</v>
      </c>
      <c r="C1696" s="1012" t="s">
        <v>2525</v>
      </c>
      <c r="D1696" s="1012" t="s">
        <v>2526</v>
      </c>
      <c r="E1696" s="1012" t="s">
        <v>11</v>
      </c>
      <c r="F1696" s="1013">
        <v>41486</v>
      </c>
      <c r="G1696" s="1012" t="s">
        <v>283</v>
      </c>
      <c r="H1696" s="1015"/>
      <c r="I1696" s="1015"/>
      <c r="J1696" s="1015"/>
      <c r="K1696" s="1012" t="s">
        <v>283</v>
      </c>
      <c r="L1696" s="1015"/>
      <c r="M1696" s="1015"/>
      <c r="N1696" s="1016"/>
      <c r="O1696" s="1015"/>
      <c r="P1696" s="1015"/>
      <c r="Q1696" s="1015"/>
      <c r="R1696" s="1015">
        <v>50000</v>
      </c>
      <c r="S1696" s="1016">
        <v>137966</v>
      </c>
    </row>
    <row r="1697" spans="1:19">
      <c r="A1697" s="1012" t="s">
        <v>2527</v>
      </c>
      <c r="B1697" s="1012" t="s">
        <v>899</v>
      </c>
      <c r="C1697" s="1012" t="s">
        <v>2528</v>
      </c>
      <c r="D1697" s="1012" t="s">
        <v>1608</v>
      </c>
      <c r="E1697" s="1012" t="s">
        <v>996</v>
      </c>
      <c r="F1697" s="1013">
        <v>39864</v>
      </c>
      <c r="G1697" s="1012" t="s">
        <v>285</v>
      </c>
      <c r="H1697" s="1015">
        <v>12500000</v>
      </c>
      <c r="I1697" s="1015">
        <v>0</v>
      </c>
      <c r="J1697" s="1015">
        <v>14888679.859999999</v>
      </c>
      <c r="K1697" s="1012" t="s">
        <v>1194</v>
      </c>
      <c r="L1697" s="1015"/>
      <c r="M1697" s="1015"/>
      <c r="N1697" s="1016"/>
      <c r="O1697" s="1015"/>
      <c r="P1697" s="1015"/>
      <c r="Q1697" s="1015"/>
      <c r="R1697" s="1015"/>
      <c r="S1697" s="1016"/>
    </row>
    <row r="1698" spans="1:19">
      <c r="A1698" s="1012" t="s">
        <v>2527</v>
      </c>
      <c r="B1698" s="1012" t="s">
        <v>283</v>
      </c>
      <c r="C1698" s="1012" t="s">
        <v>2528</v>
      </c>
      <c r="D1698" s="1012" t="s">
        <v>1608</v>
      </c>
      <c r="E1698" s="1012" t="s">
        <v>996</v>
      </c>
      <c r="F1698" s="1013">
        <v>40808</v>
      </c>
      <c r="G1698" s="1012" t="s">
        <v>283</v>
      </c>
      <c r="H1698" s="1015"/>
      <c r="I1698" s="1015"/>
      <c r="J1698" s="1015"/>
      <c r="K1698" s="1012" t="s">
        <v>283</v>
      </c>
      <c r="L1698" s="1015">
        <v>12500000</v>
      </c>
      <c r="M1698" s="1015"/>
      <c r="N1698" s="1016">
        <v>12500</v>
      </c>
      <c r="O1698" s="1015">
        <v>1000</v>
      </c>
      <c r="P1698" s="1015"/>
      <c r="Q1698" s="1015"/>
      <c r="R1698" s="1015">
        <v>625000</v>
      </c>
      <c r="S1698" s="1016">
        <v>625</v>
      </c>
    </row>
    <row r="1699" spans="1:19">
      <c r="A1699" s="1012" t="s">
        <v>2529</v>
      </c>
      <c r="B1699" s="1012" t="s">
        <v>918</v>
      </c>
      <c r="C1699" s="1012" t="s">
        <v>2530</v>
      </c>
      <c r="D1699" s="1012" t="s">
        <v>2531</v>
      </c>
      <c r="E1699" s="1012" t="s">
        <v>1089</v>
      </c>
      <c r="F1699" s="1013">
        <v>39934</v>
      </c>
      <c r="G1699" s="1012" t="s">
        <v>921</v>
      </c>
      <c r="H1699" s="1015">
        <v>10750000</v>
      </c>
      <c r="I1699" s="1015">
        <v>0</v>
      </c>
      <c r="J1699" s="1015">
        <v>14543635.130000001</v>
      </c>
      <c r="K1699" s="1012" t="s">
        <v>897</v>
      </c>
      <c r="L1699" s="1015"/>
      <c r="M1699" s="1015"/>
      <c r="N1699" s="1016"/>
      <c r="O1699" s="1015"/>
      <c r="P1699" s="1015"/>
      <c r="Q1699" s="1015"/>
      <c r="R1699" s="1015"/>
      <c r="S1699" s="1016"/>
    </row>
    <row r="1700" spans="1:19">
      <c r="A1700" s="1012" t="s">
        <v>2529</v>
      </c>
      <c r="B1700" s="1012" t="s">
        <v>283</v>
      </c>
      <c r="C1700" s="1012" t="s">
        <v>2530</v>
      </c>
      <c r="D1700" s="1012" t="s">
        <v>2531</v>
      </c>
      <c r="E1700" s="1012" t="s">
        <v>1089</v>
      </c>
      <c r="F1700" s="1013">
        <v>41449</v>
      </c>
      <c r="G1700" s="1012" t="s">
        <v>283</v>
      </c>
      <c r="H1700" s="1015"/>
      <c r="I1700" s="1015"/>
      <c r="J1700" s="1015"/>
      <c r="K1700" s="1012" t="s">
        <v>283</v>
      </c>
      <c r="L1700" s="1015">
        <v>10750000</v>
      </c>
      <c r="M1700" s="1015"/>
      <c r="N1700" s="1016">
        <v>10750000</v>
      </c>
      <c r="O1700" s="1015">
        <v>1.16601</v>
      </c>
      <c r="P1700" s="1015"/>
      <c r="Q1700" s="1015">
        <v>1784607.5</v>
      </c>
      <c r="R1700" s="1015">
        <v>720368.55</v>
      </c>
      <c r="S1700" s="1016">
        <v>538000</v>
      </c>
    </row>
    <row r="1701" spans="1:19">
      <c r="A1701" s="1012" t="s">
        <v>2529</v>
      </c>
      <c r="B1701" s="1012" t="s">
        <v>283</v>
      </c>
      <c r="C1701" s="1012" t="s">
        <v>2530</v>
      </c>
      <c r="D1701" s="1012" t="s">
        <v>2531</v>
      </c>
      <c r="E1701" s="1012" t="s">
        <v>1089</v>
      </c>
      <c r="F1701" s="1013">
        <v>41481</v>
      </c>
      <c r="G1701" s="1012" t="s">
        <v>283</v>
      </c>
      <c r="H1701" s="1015"/>
      <c r="I1701" s="1015"/>
      <c r="J1701" s="1015"/>
      <c r="K1701" s="1012" t="s">
        <v>283</v>
      </c>
      <c r="L1701" s="1015"/>
      <c r="M1701" s="1015">
        <v>-125346.08</v>
      </c>
      <c r="N1701" s="1016"/>
      <c r="O1701" s="1015"/>
      <c r="P1701" s="1015"/>
      <c r="Q1701" s="1015"/>
      <c r="R1701" s="1015"/>
      <c r="S1701" s="1016"/>
    </row>
    <row r="1702" spans="1:19">
      <c r="A1702" s="1012" t="s">
        <v>2532</v>
      </c>
      <c r="B1702" s="1012"/>
      <c r="C1702" s="1012" t="s">
        <v>2533</v>
      </c>
      <c r="D1702" s="1012" t="s">
        <v>964</v>
      </c>
      <c r="E1702" s="1012" t="s">
        <v>965</v>
      </c>
      <c r="F1702" s="1013">
        <v>39773</v>
      </c>
      <c r="G1702" s="1012" t="s">
        <v>284</v>
      </c>
      <c r="H1702" s="1015">
        <v>23393000</v>
      </c>
      <c r="I1702" s="1015">
        <v>0</v>
      </c>
      <c r="J1702" s="1015">
        <v>27435463.850000001</v>
      </c>
      <c r="K1702" s="1012" t="s">
        <v>897</v>
      </c>
      <c r="L1702" s="1015"/>
      <c r="M1702" s="1015"/>
      <c r="N1702" s="1016"/>
      <c r="O1702" s="1015"/>
      <c r="P1702" s="1015"/>
      <c r="Q1702" s="1015"/>
      <c r="R1702" s="1015"/>
      <c r="S1702" s="1016"/>
    </row>
    <row r="1703" spans="1:19">
      <c r="A1703" s="1012" t="s">
        <v>2532</v>
      </c>
      <c r="B1703" s="1012" t="s">
        <v>283</v>
      </c>
      <c r="C1703" s="1012" t="s">
        <v>2533</v>
      </c>
      <c r="D1703" s="1012" t="s">
        <v>964</v>
      </c>
      <c r="E1703" s="1012" t="s">
        <v>965</v>
      </c>
      <c r="F1703" s="1013">
        <v>41542</v>
      </c>
      <c r="G1703" s="1012" t="s">
        <v>283</v>
      </c>
      <c r="H1703" s="1015"/>
      <c r="I1703" s="1015"/>
      <c r="J1703" s="1015"/>
      <c r="K1703" s="1012" t="s">
        <v>283</v>
      </c>
      <c r="L1703" s="1015">
        <v>23367267.699999999</v>
      </c>
      <c r="M1703" s="1015"/>
      <c r="N1703" s="1016">
        <v>23393</v>
      </c>
      <c r="O1703" s="1015">
        <v>998.9</v>
      </c>
      <c r="P1703" s="1015">
        <v>-25732.3</v>
      </c>
      <c r="Q1703" s="1015"/>
      <c r="R1703" s="1015"/>
      <c r="S1703" s="1016"/>
    </row>
    <row r="1704" spans="1:19">
      <c r="A1704" s="1012" t="s">
        <v>2532</v>
      </c>
      <c r="B1704" s="1012" t="s">
        <v>283</v>
      </c>
      <c r="C1704" s="1012" t="s">
        <v>2533</v>
      </c>
      <c r="D1704" s="1012" t="s">
        <v>964</v>
      </c>
      <c r="E1704" s="1012" t="s">
        <v>965</v>
      </c>
      <c r="F1704" s="1013">
        <v>41576</v>
      </c>
      <c r="G1704" s="1012" t="s">
        <v>283</v>
      </c>
      <c r="H1704" s="1015"/>
      <c r="I1704" s="1015"/>
      <c r="J1704" s="1015"/>
      <c r="K1704" s="1012" t="s">
        <v>283</v>
      </c>
      <c r="L1704" s="1015"/>
      <c r="M1704" s="1015">
        <v>-233672.68</v>
      </c>
      <c r="N1704" s="1016"/>
      <c r="O1704" s="1015"/>
      <c r="P1704" s="1015"/>
      <c r="Q1704" s="1015"/>
      <c r="R1704" s="1015"/>
      <c r="S1704" s="1016"/>
    </row>
    <row r="1705" spans="1:19">
      <c r="A1705" s="1012" t="s">
        <v>2532</v>
      </c>
      <c r="B1705" s="1012" t="s">
        <v>283</v>
      </c>
      <c r="C1705" s="1012" t="s">
        <v>2533</v>
      </c>
      <c r="D1705" s="1012" t="s">
        <v>964</v>
      </c>
      <c r="E1705" s="1012" t="s">
        <v>965</v>
      </c>
      <c r="F1705" s="1013">
        <v>43089</v>
      </c>
      <c r="G1705" s="1012" t="s">
        <v>283</v>
      </c>
      <c r="H1705" s="1015"/>
      <c r="I1705" s="1015"/>
      <c r="J1705" s="1015"/>
      <c r="K1705" s="1012" t="s">
        <v>283</v>
      </c>
      <c r="L1705" s="1015"/>
      <c r="M1705" s="1015"/>
      <c r="N1705" s="1016"/>
      <c r="O1705" s="1015"/>
      <c r="P1705" s="1015"/>
      <c r="Q1705" s="1015"/>
      <c r="R1705" s="1015">
        <v>520000</v>
      </c>
      <c r="S1705" s="1016">
        <v>556976</v>
      </c>
    </row>
    <row r="1706" spans="1:19">
      <c r="A1706" s="1012" t="s">
        <v>2534</v>
      </c>
      <c r="B1706" s="1012" t="s">
        <v>858</v>
      </c>
      <c r="C1706" s="1012" t="s">
        <v>2535</v>
      </c>
      <c r="D1706" s="1012" t="s">
        <v>2536</v>
      </c>
      <c r="E1706" s="1012" t="s">
        <v>965</v>
      </c>
      <c r="F1706" s="1013">
        <v>39822</v>
      </c>
      <c r="G1706" s="1012" t="s">
        <v>284</v>
      </c>
      <c r="H1706" s="1015">
        <v>25000000</v>
      </c>
      <c r="I1706" s="1015">
        <v>0</v>
      </c>
      <c r="J1706" s="1015">
        <v>25358333.329999998</v>
      </c>
      <c r="K1706" s="1012" t="s">
        <v>1194</v>
      </c>
      <c r="L1706" s="1015"/>
      <c r="M1706" s="1015"/>
      <c r="N1706" s="1016"/>
      <c r="O1706" s="1015"/>
      <c r="P1706" s="1015"/>
      <c r="Q1706" s="1015"/>
      <c r="R1706" s="1015"/>
      <c r="S1706" s="1016"/>
    </row>
    <row r="1707" spans="1:19">
      <c r="A1707" s="1012" t="s">
        <v>2534</v>
      </c>
      <c r="B1707" s="1012" t="s">
        <v>283</v>
      </c>
      <c r="C1707" s="1012" t="s">
        <v>2535</v>
      </c>
      <c r="D1707" s="1012" t="s">
        <v>2536</v>
      </c>
      <c r="E1707" s="1012" t="s">
        <v>965</v>
      </c>
      <c r="F1707" s="1013">
        <v>39918</v>
      </c>
      <c r="G1707" s="1012" t="s">
        <v>283</v>
      </c>
      <c r="H1707" s="1015"/>
      <c r="I1707" s="1015"/>
      <c r="J1707" s="1015"/>
      <c r="K1707" s="1012" t="s">
        <v>283</v>
      </c>
      <c r="L1707" s="1015">
        <v>25000000</v>
      </c>
      <c r="M1707" s="1015"/>
      <c r="N1707" s="1016">
        <v>25000</v>
      </c>
      <c r="O1707" s="1015">
        <v>1000</v>
      </c>
      <c r="P1707" s="1015"/>
      <c r="Q1707" s="1015"/>
      <c r="R1707" s="1015"/>
      <c r="S1707" s="1016"/>
    </row>
    <row r="1708" spans="1:19">
      <c r="A1708" s="1012" t="s">
        <v>2534</v>
      </c>
      <c r="B1708" s="1012" t="s">
        <v>283</v>
      </c>
      <c r="C1708" s="1012" t="s">
        <v>2535</v>
      </c>
      <c r="D1708" s="1012" t="s">
        <v>2536</v>
      </c>
      <c r="E1708" s="1012" t="s">
        <v>965</v>
      </c>
      <c r="F1708" s="1013">
        <v>40863</v>
      </c>
      <c r="G1708" s="1012" t="s">
        <v>283</v>
      </c>
      <c r="H1708" s="1015"/>
      <c r="I1708" s="1015"/>
      <c r="J1708" s="1015"/>
      <c r="K1708" s="1012" t="s">
        <v>283</v>
      </c>
      <c r="L1708" s="1015"/>
      <c r="M1708" s="1015"/>
      <c r="N1708" s="1016"/>
      <c r="O1708" s="1015"/>
      <c r="P1708" s="1015"/>
      <c r="Q1708" s="1015"/>
      <c r="R1708" s="1015">
        <v>25000</v>
      </c>
      <c r="S1708" s="1016">
        <v>172970</v>
      </c>
    </row>
    <row r="1709" spans="1:19">
      <c r="A1709" s="1012" t="s">
        <v>2537</v>
      </c>
      <c r="B1709" s="1012" t="s">
        <v>1591</v>
      </c>
      <c r="C1709" s="1012" t="s">
        <v>2538</v>
      </c>
      <c r="D1709" s="1012" t="s">
        <v>1360</v>
      </c>
      <c r="E1709" s="1012" t="s">
        <v>166</v>
      </c>
      <c r="F1709" s="1013">
        <v>39990</v>
      </c>
      <c r="G1709" s="1012" t="s">
        <v>921</v>
      </c>
      <c r="H1709" s="1015">
        <v>1700000</v>
      </c>
      <c r="I1709" s="1015">
        <v>0</v>
      </c>
      <c r="J1709" s="1015">
        <v>1994587.59</v>
      </c>
      <c r="K1709" s="1012" t="s">
        <v>1194</v>
      </c>
      <c r="L1709" s="1015"/>
      <c r="M1709" s="1015"/>
      <c r="N1709" s="1016"/>
      <c r="O1709" s="1015"/>
      <c r="P1709" s="1015"/>
      <c r="Q1709" s="1015"/>
      <c r="R1709" s="1015"/>
      <c r="S1709" s="1016"/>
    </row>
    <row r="1710" spans="1:19">
      <c r="A1710" s="1012" t="s">
        <v>2537</v>
      </c>
      <c r="B1710" s="1012" t="s">
        <v>283</v>
      </c>
      <c r="C1710" s="1012" t="s">
        <v>2538</v>
      </c>
      <c r="D1710" s="1012" t="s">
        <v>1360</v>
      </c>
      <c r="E1710" s="1012" t="s">
        <v>166</v>
      </c>
      <c r="F1710" s="1013">
        <v>40527</v>
      </c>
      <c r="G1710" s="1012" t="s">
        <v>283</v>
      </c>
      <c r="H1710" s="1015"/>
      <c r="I1710" s="1015"/>
      <c r="J1710" s="1015"/>
      <c r="K1710" s="1012" t="s">
        <v>283</v>
      </c>
      <c r="L1710" s="1015">
        <v>1700000</v>
      </c>
      <c r="M1710" s="1015"/>
      <c r="N1710" s="1016">
        <v>1700000</v>
      </c>
      <c r="O1710" s="1015">
        <v>1</v>
      </c>
      <c r="P1710" s="1015"/>
      <c r="Q1710" s="1015"/>
      <c r="R1710" s="1015">
        <v>85000</v>
      </c>
      <c r="S1710" s="1016">
        <v>85000</v>
      </c>
    </row>
    <row r="1711" spans="1:19">
      <c r="A1711" s="1012" t="s">
        <v>2539</v>
      </c>
      <c r="B1711" s="1012" t="s">
        <v>858</v>
      </c>
      <c r="C1711" s="1012" t="s">
        <v>2540</v>
      </c>
      <c r="D1711" s="1012" t="s">
        <v>286</v>
      </c>
      <c r="E1711" s="1012" t="s">
        <v>56</v>
      </c>
      <c r="F1711" s="1013">
        <v>39794</v>
      </c>
      <c r="G1711" s="1012" t="s">
        <v>284</v>
      </c>
      <c r="H1711" s="1015">
        <v>120000000</v>
      </c>
      <c r="I1711" s="1015">
        <v>0</v>
      </c>
      <c r="J1711" s="1015">
        <v>132967606.41</v>
      </c>
      <c r="K1711" s="1012" t="s">
        <v>1194</v>
      </c>
      <c r="L1711" s="1015"/>
      <c r="M1711" s="1015"/>
      <c r="N1711" s="1016"/>
      <c r="O1711" s="1015"/>
      <c r="P1711" s="1015"/>
      <c r="Q1711" s="1015"/>
      <c r="R1711" s="1015"/>
      <c r="S1711" s="1016"/>
    </row>
    <row r="1712" spans="1:19">
      <c r="A1712" s="1012" t="s">
        <v>2539</v>
      </c>
      <c r="B1712" s="1012" t="s">
        <v>283</v>
      </c>
      <c r="C1712" s="1012" t="s">
        <v>2540</v>
      </c>
      <c r="D1712" s="1012" t="s">
        <v>286</v>
      </c>
      <c r="E1712" s="1012" t="s">
        <v>56</v>
      </c>
      <c r="F1712" s="1013">
        <v>39903</v>
      </c>
      <c r="G1712" s="1012" t="s">
        <v>283</v>
      </c>
      <c r="H1712" s="1015"/>
      <c r="I1712" s="1015"/>
      <c r="J1712" s="1015"/>
      <c r="K1712" s="1012" t="s">
        <v>283</v>
      </c>
      <c r="L1712" s="1015">
        <v>120000000</v>
      </c>
      <c r="M1712" s="1015"/>
      <c r="N1712" s="1016">
        <v>120000</v>
      </c>
      <c r="O1712" s="1015">
        <v>1000</v>
      </c>
      <c r="P1712" s="1015"/>
      <c r="Q1712" s="1015"/>
      <c r="R1712" s="1015"/>
      <c r="S1712" s="1016"/>
    </row>
    <row r="1713" spans="1:19">
      <c r="A1713" s="1012" t="s">
        <v>2539</v>
      </c>
      <c r="B1713" s="1012" t="s">
        <v>283</v>
      </c>
      <c r="C1713" s="1012" t="s">
        <v>2540</v>
      </c>
      <c r="D1713" s="1012" t="s">
        <v>286</v>
      </c>
      <c r="E1713" s="1012" t="s">
        <v>56</v>
      </c>
      <c r="F1713" s="1013">
        <v>40253</v>
      </c>
      <c r="G1713" s="1012" t="s">
        <v>283</v>
      </c>
      <c r="H1713" s="1015"/>
      <c r="I1713" s="1015"/>
      <c r="J1713" s="1015"/>
      <c r="K1713" s="1012" t="s">
        <v>283</v>
      </c>
      <c r="L1713" s="1015"/>
      <c r="M1713" s="1015"/>
      <c r="N1713" s="1016"/>
      <c r="O1713" s="1015"/>
      <c r="P1713" s="1015"/>
      <c r="Q1713" s="1015"/>
      <c r="R1713" s="1015">
        <v>11150939.74</v>
      </c>
      <c r="S1713" s="1016">
        <v>595829</v>
      </c>
    </row>
    <row r="1714" spans="1:19">
      <c r="A1714" s="1012" t="s">
        <v>2541</v>
      </c>
      <c r="B1714" s="1012" t="s">
        <v>858</v>
      </c>
      <c r="C1714" s="1012" t="s">
        <v>2542</v>
      </c>
      <c r="D1714" s="1012" t="s">
        <v>2543</v>
      </c>
      <c r="E1714" s="1012" t="s">
        <v>83</v>
      </c>
      <c r="F1714" s="1013">
        <v>39829</v>
      </c>
      <c r="G1714" s="1012" t="s">
        <v>284</v>
      </c>
      <c r="H1714" s="1015">
        <v>7414000</v>
      </c>
      <c r="I1714" s="1015">
        <v>0</v>
      </c>
      <c r="J1714" s="1015">
        <v>7816685.5499999998</v>
      </c>
      <c r="K1714" s="1012" t="s">
        <v>1194</v>
      </c>
      <c r="L1714" s="1015"/>
      <c r="M1714" s="1015"/>
      <c r="N1714" s="1016"/>
      <c r="O1714" s="1015"/>
      <c r="P1714" s="1015"/>
      <c r="Q1714" s="1015"/>
      <c r="R1714" s="1015"/>
      <c r="S1714" s="1016"/>
    </row>
    <row r="1715" spans="1:19">
      <c r="A1715" s="1012" t="s">
        <v>2541</v>
      </c>
      <c r="B1715" s="1012" t="s">
        <v>283</v>
      </c>
      <c r="C1715" s="1012" t="s">
        <v>2542</v>
      </c>
      <c r="D1715" s="1012" t="s">
        <v>2543</v>
      </c>
      <c r="E1715" s="1012" t="s">
        <v>83</v>
      </c>
      <c r="F1715" s="1013">
        <v>39953</v>
      </c>
      <c r="G1715" s="1012" t="s">
        <v>283</v>
      </c>
      <c r="H1715" s="1015"/>
      <c r="I1715" s="1015"/>
      <c r="J1715" s="1015"/>
      <c r="K1715" s="1012" t="s">
        <v>283</v>
      </c>
      <c r="L1715" s="1015">
        <v>7414000</v>
      </c>
      <c r="M1715" s="1015"/>
      <c r="N1715" s="1016">
        <v>7414</v>
      </c>
      <c r="O1715" s="1015">
        <v>1000</v>
      </c>
      <c r="P1715" s="1015"/>
      <c r="Q1715" s="1015"/>
      <c r="R1715" s="1015"/>
      <c r="S1715" s="1016"/>
    </row>
    <row r="1716" spans="1:19">
      <c r="A1716" s="1012" t="s">
        <v>2541</v>
      </c>
      <c r="B1716" s="1012" t="s">
        <v>283</v>
      </c>
      <c r="C1716" s="1012" t="s">
        <v>2542</v>
      </c>
      <c r="D1716" s="1012" t="s">
        <v>2543</v>
      </c>
      <c r="E1716" s="1012" t="s">
        <v>83</v>
      </c>
      <c r="F1716" s="1013">
        <v>39988</v>
      </c>
      <c r="G1716" s="1012" t="s">
        <v>283</v>
      </c>
      <c r="H1716" s="1015"/>
      <c r="I1716" s="1015"/>
      <c r="J1716" s="1015"/>
      <c r="K1716" s="1012" t="s">
        <v>283</v>
      </c>
      <c r="L1716" s="1015"/>
      <c r="M1716" s="1015"/>
      <c r="N1716" s="1016"/>
      <c r="O1716" s="1015"/>
      <c r="P1716" s="1015"/>
      <c r="Q1716" s="1015"/>
      <c r="R1716" s="1015">
        <v>275000</v>
      </c>
      <c r="S1716" s="1016">
        <v>163065</v>
      </c>
    </row>
    <row r="1717" spans="1:19">
      <c r="A1717" s="1012" t="s">
        <v>2544</v>
      </c>
      <c r="B1717" s="1012" t="s">
        <v>2969</v>
      </c>
      <c r="C1717" s="1012" t="s">
        <v>2545</v>
      </c>
      <c r="D1717" s="1012" t="s">
        <v>2546</v>
      </c>
      <c r="E1717" s="1012" t="s">
        <v>6</v>
      </c>
      <c r="F1717" s="1013">
        <v>39864</v>
      </c>
      <c r="G1717" s="1012" t="s">
        <v>285</v>
      </c>
      <c r="H1717" s="1015">
        <v>8653000</v>
      </c>
      <c r="I1717" s="1015">
        <v>0</v>
      </c>
      <c r="J1717" s="1015">
        <f>497164+9334.99+3155.39</f>
        <v>509654.38</v>
      </c>
      <c r="K1717" s="1012" t="s">
        <v>1097</v>
      </c>
      <c r="L1717" s="1015"/>
      <c r="M1717" s="1015"/>
      <c r="N1717" s="1016"/>
      <c r="O1717" s="1015"/>
      <c r="P1717" s="1015"/>
      <c r="Q1717" s="1015"/>
      <c r="R1717" s="1015"/>
      <c r="S1717" s="1016"/>
    </row>
    <row r="1718" spans="1:19">
      <c r="A1718" s="1012" t="s">
        <v>2544</v>
      </c>
      <c r="B1718" s="1012" t="s">
        <v>283</v>
      </c>
      <c r="C1718" s="1012" t="s">
        <v>2545</v>
      </c>
      <c r="D1718" s="1012" t="s">
        <v>2546</v>
      </c>
      <c r="E1718" s="1012" t="s">
        <v>6</v>
      </c>
      <c r="F1718" s="1013">
        <v>40410</v>
      </c>
      <c r="G1718" s="1012" t="s">
        <v>283</v>
      </c>
      <c r="H1718" s="1015"/>
      <c r="I1718" s="1015"/>
      <c r="J1718" s="1015"/>
      <c r="K1718" s="1012" t="s">
        <v>283</v>
      </c>
      <c r="L1718" s="1015"/>
      <c r="M1718" s="1015"/>
      <c r="N1718" s="1016"/>
      <c r="O1718" s="1015"/>
      <c r="P1718" s="1015">
        <v>-8653000</v>
      </c>
      <c r="Q1718" s="1015"/>
      <c r="R1718" s="1015"/>
      <c r="S1718" s="1016"/>
    </row>
    <row r="1719" spans="1:19">
      <c r="A1719" s="1012" t="s">
        <v>2547</v>
      </c>
      <c r="B1719" s="1012" t="s">
        <v>904</v>
      </c>
      <c r="C1719" s="1012" t="s">
        <v>2548</v>
      </c>
      <c r="D1719" s="1012" t="s">
        <v>2549</v>
      </c>
      <c r="E1719" s="1012" t="s">
        <v>105</v>
      </c>
      <c r="F1719" s="1013">
        <v>39822</v>
      </c>
      <c r="G1719" s="1012" t="s">
        <v>285</v>
      </c>
      <c r="H1719" s="1015">
        <v>3070000</v>
      </c>
      <c r="I1719" s="1015">
        <v>0</v>
      </c>
      <c r="J1719" s="1015">
        <v>3575224.44</v>
      </c>
      <c r="K1719" s="1012" t="s">
        <v>897</v>
      </c>
      <c r="L1719" s="1015"/>
      <c r="M1719" s="1015"/>
      <c r="N1719" s="1016"/>
      <c r="O1719" s="1015"/>
      <c r="P1719" s="1015"/>
      <c r="Q1719" s="1015"/>
      <c r="R1719" s="1015"/>
      <c r="S1719" s="1016"/>
    </row>
    <row r="1720" spans="1:19">
      <c r="A1720" s="1012" t="s">
        <v>2547</v>
      </c>
      <c r="B1720" s="1012" t="s">
        <v>283</v>
      </c>
      <c r="C1720" s="1012" t="s">
        <v>2548</v>
      </c>
      <c r="D1720" s="1012" t="s">
        <v>2549</v>
      </c>
      <c r="E1720" s="1012" t="s">
        <v>105</v>
      </c>
      <c r="F1720" s="1013">
        <v>41226</v>
      </c>
      <c r="G1720" s="1012" t="s">
        <v>283</v>
      </c>
      <c r="H1720" s="1015"/>
      <c r="I1720" s="1015"/>
      <c r="J1720" s="1015"/>
      <c r="K1720" s="1012" t="s">
        <v>283</v>
      </c>
      <c r="L1720" s="1015">
        <v>2832412.7</v>
      </c>
      <c r="M1720" s="1015"/>
      <c r="N1720" s="1016">
        <v>3070</v>
      </c>
      <c r="O1720" s="1015">
        <v>922.61</v>
      </c>
      <c r="P1720" s="1015">
        <v>-237587.3</v>
      </c>
      <c r="Q1720" s="1015"/>
      <c r="R1720" s="1015">
        <v>124412.34</v>
      </c>
      <c r="S1720" s="1016">
        <v>154</v>
      </c>
    </row>
    <row r="1721" spans="1:19">
      <c r="A1721" s="1012" t="s">
        <v>2547</v>
      </c>
      <c r="B1721" s="1012" t="s">
        <v>283</v>
      </c>
      <c r="C1721" s="1012" t="s">
        <v>2548</v>
      </c>
      <c r="D1721" s="1012" t="s">
        <v>2549</v>
      </c>
      <c r="E1721" s="1012" t="s">
        <v>105</v>
      </c>
      <c r="F1721" s="1013">
        <v>41285</v>
      </c>
      <c r="G1721" s="1012" t="s">
        <v>283</v>
      </c>
      <c r="H1721" s="1015"/>
      <c r="I1721" s="1015"/>
      <c r="J1721" s="1015"/>
      <c r="K1721" s="1012" t="s">
        <v>283</v>
      </c>
      <c r="L1721" s="1015"/>
      <c r="M1721" s="1015">
        <v>-25000</v>
      </c>
      <c r="N1721" s="1016"/>
      <c r="O1721" s="1015"/>
      <c r="P1721" s="1015"/>
      <c r="Q1721" s="1015"/>
      <c r="R1721" s="1015"/>
      <c r="S1721" s="1016"/>
    </row>
    <row r="1722" spans="1:19">
      <c r="A1722" s="1012" t="s">
        <v>2550</v>
      </c>
      <c r="B1722" s="1012"/>
      <c r="C1722" s="1012" t="s">
        <v>2551</v>
      </c>
      <c r="D1722" s="1012" t="s">
        <v>1039</v>
      </c>
      <c r="E1722" s="1012" t="s">
        <v>11</v>
      </c>
      <c r="F1722" s="1013">
        <v>39787</v>
      </c>
      <c r="G1722" s="1012" t="s">
        <v>284</v>
      </c>
      <c r="H1722" s="1015">
        <v>347000000</v>
      </c>
      <c r="I1722" s="1015">
        <v>0</v>
      </c>
      <c r="J1722" s="1015">
        <v>146965329.86000001</v>
      </c>
      <c r="K1722" s="1012" t="s">
        <v>897</v>
      </c>
      <c r="L1722" s="1015"/>
      <c r="M1722" s="1015"/>
      <c r="N1722" s="1016"/>
      <c r="O1722" s="1015"/>
      <c r="P1722" s="1015"/>
      <c r="Q1722" s="1015"/>
      <c r="R1722" s="1015"/>
      <c r="S1722" s="1016"/>
    </row>
    <row r="1723" spans="1:19">
      <c r="A1723" s="1012" t="s">
        <v>2550</v>
      </c>
      <c r="B1723" s="1012" t="s">
        <v>283</v>
      </c>
      <c r="C1723" s="1012" t="s">
        <v>2551</v>
      </c>
      <c r="D1723" s="1012" t="s">
        <v>1039</v>
      </c>
      <c r="E1723" s="1012" t="s">
        <v>11</v>
      </c>
      <c r="F1723" s="1013">
        <v>40451</v>
      </c>
      <c r="G1723" s="1012" t="s">
        <v>283</v>
      </c>
      <c r="H1723" s="1015"/>
      <c r="I1723" s="1015"/>
      <c r="J1723" s="1015"/>
      <c r="K1723" s="1012" t="s">
        <v>283</v>
      </c>
      <c r="L1723" s="1015">
        <v>130179218.75</v>
      </c>
      <c r="M1723" s="1015"/>
      <c r="N1723" s="1016">
        <v>130179.21875</v>
      </c>
      <c r="O1723" s="1015">
        <v>1000</v>
      </c>
      <c r="P1723" s="1015">
        <v>-216820781.25</v>
      </c>
      <c r="Q1723" s="1015"/>
      <c r="R1723" s="1015">
        <v>400000</v>
      </c>
      <c r="S1723" s="1016">
        <v>10106796</v>
      </c>
    </row>
    <row r="1724" spans="1:19">
      <c r="A1724" s="1012" t="s">
        <v>2552</v>
      </c>
      <c r="B1724" s="1012" t="s">
        <v>904</v>
      </c>
      <c r="C1724" s="1012" t="s">
        <v>2553</v>
      </c>
      <c r="D1724" s="1012" t="s">
        <v>2554</v>
      </c>
      <c r="E1724" s="1012" t="s">
        <v>19</v>
      </c>
      <c r="F1724" s="1013">
        <v>40011</v>
      </c>
      <c r="G1724" s="1012" t="s">
        <v>285</v>
      </c>
      <c r="H1724" s="1015">
        <v>12900000</v>
      </c>
      <c r="I1724" s="1015">
        <v>0</v>
      </c>
      <c r="J1724" s="1015">
        <v>13109014.25</v>
      </c>
      <c r="K1724" s="1012" t="s">
        <v>897</v>
      </c>
      <c r="L1724" s="1015"/>
      <c r="M1724" s="1015"/>
      <c r="N1724" s="1016"/>
      <c r="O1724" s="1015"/>
      <c r="P1724" s="1015"/>
      <c r="Q1724" s="1015"/>
      <c r="R1724" s="1015"/>
      <c r="S1724" s="1016"/>
    </row>
    <row r="1725" spans="1:19">
      <c r="A1725" s="1012" t="s">
        <v>2552</v>
      </c>
      <c r="B1725" s="1012" t="s">
        <v>283</v>
      </c>
      <c r="C1725" s="1012" t="s">
        <v>2553</v>
      </c>
      <c r="D1725" s="1012" t="s">
        <v>2554</v>
      </c>
      <c r="E1725" s="1012" t="s">
        <v>19</v>
      </c>
      <c r="F1725" s="1013">
        <v>41341</v>
      </c>
      <c r="G1725" s="1012" t="s">
        <v>283</v>
      </c>
      <c r="H1725" s="1015"/>
      <c r="I1725" s="1015"/>
      <c r="J1725" s="1015"/>
      <c r="K1725" s="1012" t="s">
        <v>283</v>
      </c>
      <c r="L1725" s="1015">
        <v>1814620</v>
      </c>
      <c r="M1725" s="1015"/>
      <c r="N1725" s="1016">
        <v>2000</v>
      </c>
      <c r="O1725" s="1015">
        <v>907.31</v>
      </c>
      <c r="P1725" s="1015">
        <v>-185380</v>
      </c>
      <c r="Q1725" s="1015"/>
      <c r="R1725" s="1015"/>
      <c r="S1725" s="1016"/>
    </row>
    <row r="1726" spans="1:19">
      <c r="A1726" s="1012" t="s">
        <v>2552</v>
      </c>
      <c r="B1726" s="1012" t="s">
        <v>283</v>
      </c>
      <c r="C1726" s="1012" t="s">
        <v>2553</v>
      </c>
      <c r="D1726" s="1012" t="s">
        <v>2554</v>
      </c>
      <c r="E1726" s="1012" t="s">
        <v>19</v>
      </c>
      <c r="F1726" s="1013">
        <v>41344</v>
      </c>
      <c r="G1726" s="1012" t="s">
        <v>283</v>
      </c>
      <c r="H1726" s="1015"/>
      <c r="I1726" s="1015"/>
      <c r="J1726" s="1015"/>
      <c r="K1726" s="1012" t="s">
        <v>283</v>
      </c>
      <c r="L1726" s="1015">
        <v>9889679</v>
      </c>
      <c r="M1726" s="1015"/>
      <c r="N1726" s="1016">
        <v>10900</v>
      </c>
      <c r="O1726" s="1015">
        <v>907.31</v>
      </c>
      <c r="P1726" s="1015">
        <v>-1010321</v>
      </c>
      <c r="Q1726" s="1015"/>
      <c r="R1726" s="1015">
        <v>588264.18999999994</v>
      </c>
      <c r="S1726" s="1016">
        <v>645</v>
      </c>
    </row>
    <row r="1727" spans="1:19">
      <c r="A1727" s="1012" t="s">
        <v>2552</v>
      </c>
      <c r="B1727" s="1012" t="s">
        <v>283</v>
      </c>
      <c r="C1727" s="1012" t="s">
        <v>2553</v>
      </c>
      <c r="D1727" s="1012" t="s">
        <v>2554</v>
      </c>
      <c r="E1727" s="1012" t="s">
        <v>19</v>
      </c>
      <c r="F1727" s="1013">
        <v>41373</v>
      </c>
      <c r="G1727" s="1012" t="s">
        <v>283</v>
      </c>
      <c r="H1727" s="1015"/>
      <c r="I1727" s="1015"/>
      <c r="J1727" s="1015"/>
      <c r="K1727" s="1012" t="s">
        <v>283</v>
      </c>
      <c r="L1727" s="1015"/>
      <c r="M1727" s="1015">
        <v>-117042.99</v>
      </c>
      <c r="N1727" s="1016"/>
      <c r="O1727" s="1015"/>
      <c r="P1727" s="1015"/>
      <c r="Q1727" s="1015"/>
      <c r="R1727" s="1015"/>
      <c r="S1727" s="1016"/>
    </row>
    <row r="1728" spans="1:19">
      <c r="A1728" s="1012" t="s">
        <v>39</v>
      </c>
      <c r="B1728" s="1012" t="s">
        <v>1192</v>
      </c>
      <c r="C1728" s="1012" t="s">
        <v>2555</v>
      </c>
      <c r="D1728" s="1012" t="s">
        <v>2556</v>
      </c>
      <c r="E1728" s="1012" t="s">
        <v>42</v>
      </c>
      <c r="F1728" s="1013">
        <v>39829</v>
      </c>
      <c r="G1728" s="1012" t="s">
        <v>7</v>
      </c>
      <c r="H1728" s="1015">
        <v>11000000</v>
      </c>
      <c r="I1728" s="1015">
        <v>0</v>
      </c>
      <c r="J1728" s="1015">
        <v>11855555.560000001</v>
      </c>
      <c r="K1728" s="1012" t="s">
        <v>1194</v>
      </c>
      <c r="L1728" s="1015"/>
      <c r="M1728" s="1015"/>
      <c r="N1728" s="1016"/>
      <c r="O1728" s="1015"/>
      <c r="P1728" s="1015"/>
      <c r="Q1728" s="1015"/>
      <c r="R1728" s="1015"/>
      <c r="S1728" s="1016"/>
    </row>
    <row r="1729" spans="1:19">
      <c r="A1729" s="1012" t="s">
        <v>39</v>
      </c>
      <c r="B1729" s="1012" t="s">
        <v>283</v>
      </c>
      <c r="C1729" s="1012" t="s">
        <v>2555</v>
      </c>
      <c r="D1729" s="1012" t="s">
        <v>2556</v>
      </c>
      <c r="E1729" s="1012" t="s">
        <v>42</v>
      </c>
      <c r="F1729" s="1013">
        <v>40396</v>
      </c>
      <c r="G1729" s="1012" t="s">
        <v>283</v>
      </c>
      <c r="H1729" s="1015"/>
      <c r="I1729" s="1015"/>
      <c r="J1729" s="1015"/>
      <c r="K1729" s="1012" t="s">
        <v>283</v>
      </c>
      <c r="L1729" s="1015">
        <v>11000000</v>
      </c>
      <c r="M1729" s="1015"/>
      <c r="N1729" s="1016">
        <v>11000</v>
      </c>
      <c r="O1729" s="1015">
        <v>1000</v>
      </c>
      <c r="P1729" s="1015"/>
      <c r="Q1729" s="1015"/>
      <c r="R1729" s="1015"/>
      <c r="S1729" s="1016"/>
    </row>
    <row r="1730" spans="1:19">
      <c r="A1730" s="1012" t="s">
        <v>2557</v>
      </c>
      <c r="B1730" s="1012"/>
      <c r="C1730" s="1012" t="s">
        <v>2558</v>
      </c>
      <c r="D1730" s="1012" t="s">
        <v>1053</v>
      </c>
      <c r="E1730" s="1012" t="s">
        <v>105</v>
      </c>
      <c r="F1730" s="1013">
        <v>39787</v>
      </c>
      <c r="G1730" s="1012" t="s">
        <v>284</v>
      </c>
      <c r="H1730" s="1015">
        <v>42750000</v>
      </c>
      <c r="I1730" s="1015">
        <v>0</v>
      </c>
      <c r="J1730" s="1015">
        <v>51088046.140000001</v>
      </c>
      <c r="K1730" s="1012" t="s">
        <v>1194</v>
      </c>
      <c r="L1730" s="1015"/>
      <c r="M1730" s="1015"/>
      <c r="N1730" s="1016"/>
      <c r="O1730" s="1015"/>
      <c r="P1730" s="1015"/>
      <c r="Q1730" s="1015"/>
      <c r="R1730" s="1015"/>
      <c r="S1730" s="1016"/>
    </row>
    <row r="1731" spans="1:19">
      <c r="A1731" s="1012" t="s">
        <v>2557</v>
      </c>
      <c r="B1731" s="1012" t="s">
        <v>283</v>
      </c>
      <c r="C1731" s="1012" t="s">
        <v>2558</v>
      </c>
      <c r="D1731" s="1012" t="s">
        <v>1053</v>
      </c>
      <c r="E1731" s="1012" t="s">
        <v>105</v>
      </c>
      <c r="F1731" s="1013">
        <v>41183</v>
      </c>
      <c r="G1731" s="1012" t="s">
        <v>283</v>
      </c>
      <c r="H1731" s="1015"/>
      <c r="I1731" s="1015"/>
      <c r="J1731" s="1015"/>
      <c r="K1731" s="1012" t="s">
        <v>283</v>
      </c>
      <c r="L1731" s="1015">
        <v>42750000</v>
      </c>
      <c r="M1731" s="1015"/>
      <c r="N1731" s="1016">
        <v>42750</v>
      </c>
      <c r="O1731" s="1015">
        <v>1000</v>
      </c>
      <c r="P1731" s="1015"/>
      <c r="Q1731" s="1015"/>
      <c r="R1731" s="1015"/>
      <c r="S1731" s="1016"/>
    </row>
    <row r="1732" spans="1:19">
      <c r="A1732" s="1012" t="s">
        <v>2559</v>
      </c>
      <c r="B1732" s="1012"/>
      <c r="C1732" s="1012" t="s">
        <v>2560</v>
      </c>
      <c r="D1732" s="1012" t="s">
        <v>1039</v>
      </c>
      <c r="E1732" s="1012" t="s">
        <v>11</v>
      </c>
      <c r="F1732" s="1013">
        <v>39871</v>
      </c>
      <c r="G1732" s="1012" t="s">
        <v>284</v>
      </c>
      <c r="H1732" s="1015">
        <v>17299000</v>
      </c>
      <c r="I1732" s="1015">
        <v>0</v>
      </c>
      <c r="J1732" s="1015">
        <v>19401361.890000001</v>
      </c>
      <c r="K1732" s="1012" t="s">
        <v>897</v>
      </c>
      <c r="L1732" s="1015"/>
      <c r="M1732" s="1015"/>
      <c r="N1732" s="1016"/>
      <c r="O1732" s="1015"/>
      <c r="P1732" s="1015"/>
      <c r="Q1732" s="1015"/>
      <c r="R1732" s="1015"/>
      <c r="S1732" s="1016"/>
    </row>
    <row r="1733" spans="1:19">
      <c r="A1733" s="1012" t="s">
        <v>2559</v>
      </c>
      <c r="B1733" s="1012" t="s">
        <v>283</v>
      </c>
      <c r="C1733" s="1012" t="s">
        <v>2560</v>
      </c>
      <c r="D1733" s="1012" t="s">
        <v>1039</v>
      </c>
      <c r="E1733" s="1012" t="s">
        <v>11</v>
      </c>
      <c r="F1733" s="1013">
        <v>41093</v>
      </c>
      <c r="G1733" s="1012" t="s">
        <v>283</v>
      </c>
      <c r="H1733" s="1015"/>
      <c r="I1733" s="1015"/>
      <c r="J1733" s="1015"/>
      <c r="K1733" s="1012" t="s">
        <v>283</v>
      </c>
      <c r="L1733" s="1015">
        <v>15638296</v>
      </c>
      <c r="M1733" s="1015">
        <v>-234574.44</v>
      </c>
      <c r="N1733" s="1016">
        <v>17299</v>
      </c>
      <c r="O1733" s="1015">
        <v>904</v>
      </c>
      <c r="P1733" s="1015">
        <v>-1660704</v>
      </c>
      <c r="Q1733" s="1015"/>
      <c r="R1733" s="1015"/>
      <c r="S1733" s="1016"/>
    </row>
    <row r="1734" spans="1:19">
      <c r="A1734" s="1012" t="s">
        <v>2559</v>
      </c>
      <c r="B1734" s="1012" t="s">
        <v>283</v>
      </c>
      <c r="C1734" s="1012" t="s">
        <v>2560</v>
      </c>
      <c r="D1734" s="1012" t="s">
        <v>1039</v>
      </c>
      <c r="E1734" s="1012" t="s">
        <v>11</v>
      </c>
      <c r="F1734" s="1013">
        <v>41115</v>
      </c>
      <c r="G1734" s="1012" t="s">
        <v>283</v>
      </c>
      <c r="H1734" s="1015"/>
      <c r="I1734" s="1015"/>
      <c r="J1734" s="1015"/>
      <c r="K1734" s="1012" t="s">
        <v>283</v>
      </c>
      <c r="L1734" s="1015"/>
      <c r="M1734" s="1015"/>
      <c r="N1734" s="1016"/>
      <c r="O1734" s="1015"/>
      <c r="P1734" s="1015"/>
      <c r="Q1734" s="1015"/>
      <c r="R1734" s="1015">
        <v>1100000</v>
      </c>
      <c r="S1734" s="1016">
        <v>399970.34</v>
      </c>
    </row>
    <row r="1735" spans="1:19">
      <c r="A1735" s="1012" t="s">
        <v>2561</v>
      </c>
      <c r="B1735" s="1012" t="s">
        <v>931</v>
      </c>
      <c r="C1735" s="1012" t="s">
        <v>2562</v>
      </c>
      <c r="D1735" s="1012" t="s">
        <v>2029</v>
      </c>
      <c r="E1735" s="1012" t="s">
        <v>60</v>
      </c>
      <c r="F1735" s="1013">
        <v>39948</v>
      </c>
      <c r="G1735" s="1012" t="s">
        <v>285</v>
      </c>
      <c r="H1735" s="1015">
        <v>4862000</v>
      </c>
      <c r="I1735" s="1015">
        <v>0</v>
      </c>
      <c r="J1735" s="1015">
        <v>5718111.1399999997</v>
      </c>
      <c r="K1735" s="1012" t="s">
        <v>1194</v>
      </c>
      <c r="L1735" s="1015"/>
      <c r="M1735" s="1015"/>
      <c r="N1735" s="1016"/>
      <c r="O1735" s="1015"/>
      <c r="P1735" s="1015"/>
      <c r="Q1735" s="1015"/>
      <c r="R1735" s="1015"/>
      <c r="S1735" s="1016"/>
    </row>
    <row r="1736" spans="1:19">
      <c r="A1736" s="1012" t="s">
        <v>2561</v>
      </c>
      <c r="B1736" s="1012" t="s">
        <v>283</v>
      </c>
      <c r="C1736" s="1012" t="s">
        <v>2562</v>
      </c>
      <c r="D1736" s="1012" t="s">
        <v>2029</v>
      </c>
      <c r="E1736" s="1012" t="s">
        <v>60</v>
      </c>
      <c r="F1736" s="1013">
        <v>40794</v>
      </c>
      <c r="G1736" s="1012" t="s">
        <v>283</v>
      </c>
      <c r="H1736" s="1015"/>
      <c r="I1736" s="1015"/>
      <c r="J1736" s="1015"/>
      <c r="K1736" s="1012" t="s">
        <v>283</v>
      </c>
      <c r="L1736" s="1015">
        <v>4862000</v>
      </c>
      <c r="M1736" s="1015"/>
      <c r="N1736" s="1016">
        <v>4862</v>
      </c>
      <c r="O1736" s="1015">
        <v>1000</v>
      </c>
      <c r="P1736" s="1015"/>
      <c r="Q1736" s="1015"/>
      <c r="R1736" s="1015">
        <v>243000</v>
      </c>
      <c r="S1736" s="1016">
        <v>243</v>
      </c>
    </row>
    <row r="1737" spans="1:19">
      <c r="A1737" s="1012" t="s">
        <v>2563</v>
      </c>
      <c r="B1737" s="1012" t="s">
        <v>899</v>
      </c>
      <c r="C1737" s="1012" t="s">
        <v>2564</v>
      </c>
      <c r="D1737" s="1012" t="s">
        <v>2565</v>
      </c>
      <c r="E1737" s="1012" t="s">
        <v>89</v>
      </c>
      <c r="F1737" s="1013">
        <v>39836</v>
      </c>
      <c r="G1737" s="1012" t="s">
        <v>285</v>
      </c>
      <c r="H1737" s="1015">
        <v>5000000</v>
      </c>
      <c r="I1737" s="1015">
        <v>0</v>
      </c>
      <c r="J1737" s="1015">
        <v>5955472.2199999997</v>
      </c>
      <c r="K1737" s="1012" t="s">
        <v>1194</v>
      </c>
      <c r="L1737" s="1015"/>
      <c r="M1737" s="1015"/>
      <c r="N1737" s="1016"/>
      <c r="O1737" s="1015"/>
      <c r="P1737" s="1015"/>
      <c r="Q1737" s="1015"/>
      <c r="R1737" s="1015"/>
      <c r="S1737" s="1016"/>
    </row>
    <row r="1738" spans="1:19">
      <c r="A1738" s="1012" t="s">
        <v>2563</v>
      </c>
      <c r="B1738" s="1012" t="s">
        <v>283</v>
      </c>
      <c r="C1738" s="1012" t="s">
        <v>2564</v>
      </c>
      <c r="D1738" s="1012" t="s">
        <v>2565</v>
      </c>
      <c r="E1738" s="1012" t="s">
        <v>89</v>
      </c>
      <c r="F1738" s="1013">
        <v>40780</v>
      </c>
      <c r="G1738" s="1012" t="s">
        <v>283</v>
      </c>
      <c r="H1738" s="1015"/>
      <c r="I1738" s="1015"/>
      <c r="J1738" s="1015"/>
      <c r="K1738" s="1012" t="s">
        <v>283</v>
      </c>
      <c r="L1738" s="1015">
        <v>5000000</v>
      </c>
      <c r="M1738" s="1015"/>
      <c r="N1738" s="1016">
        <v>5000</v>
      </c>
      <c r="O1738" s="1015">
        <v>1000</v>
      </c>
      <c r="P1738" s="1015"/>
      <c r="Q1738" s="1015"/>
      <c r="R1738" s="1015">
        <v>250000</v>
      </c>
      <c r="S1738" s="1016">
        <v>250</v>
      </c>
    </row>
    <row r="1739" spans="1:19">
      <c r="A1739" s="1012" t="s">
        <v>2566</v>
      </c>
      <c r="B1739" s="1012" t="s">
        <v>1011</v>
      </c>
      <c r="C1739" s="1012" t="s">
        <v>2567</v>
      </c>
      <c r="D1739" s="1012" t="s">
        <v>2568</v>
      </c>
      <c r="E1739" s="1012" t="s">
        <v>996</v>
      </c>
      <c r="F1739" s="1013">
        <v>39787</v>
      </c>
      <c r="G1739" s="1012" t="s">
        <v>284</v>
      </c>
      <c r="H1739" s="1015">
        <v>9550000</v>
      </c>
      <c r="I1739" s="1015">
        <v>0</v>
      </c>
      <c r="J1739" s="1015">
        <v>13504763.890000001</v>
      </c>
      <c r="K1739" s="1012" t="s">
        <v>1194</v>
      </c>
      <c r="L1739" s="1015"/>
      <c r="M1739" s="1015"/>
      <c r="N1739" s="1016"/>
      <c r="O1739" s="1015"/>
      <c r="P1739" s="1015"/>
      <c r="Q1739" s="1015"/>
      <c r="R1739" s="1015"/>
      <c r="S1739" s="1016"/>
    </row>
    <row r="1740" spans="1:19">
      <c r="A1740" s="1012" t="s">
        <v>2566</v>
      </c>
      <c r="B1740" s="1012" t="s">
        <v>283</v>
      </c>
      <c r="C1740" s="1012" t="s">
        <v>2567</v>
      </c>
      <c r="D1740" s="1012" t="s">
        <v>2568</v>
      </c>
      <c r="E1740" s="1012" t="s">
        <v>996</v>
      </c>
      <c r="F1740" s="1013">
        <v>40745</v>
      </c>
      <c r="G1740" s="1012" t="s">
        <v>283</v>
      </c>
      <c r="H1740" s="1015"/>
      <c r="I1740" s="1015"/>
      <c r="J1740" s="1015"/>
      <c r="K1740" s="1012" t="s">
        <v>283</v>
      </c>
      <c r="L1740" s="1015">
        <v>9550000</v>
      </c>
      <c r="M1740" s="1015"/>
      <c r="N1740" s="1016">
        <v>9550</v>
      </c>
      <c r="O1740" s="1015">
        <v>1000</v>
      </c>
      <c r="P1740" s="1015"/>
      <c r="Q1740" s="1015"/>
      <c r="R1740" s="1015"/>
      <c r="S1740" s="1016"/>
    </row>
    <row r="1741" spans="1:19">
      <c r="A1741" s="1012" t="s">
        <v>2566</v>
      </c>
      <c r="B1741" s="1012" t="s">
        <v>283</v>
      </c>
      <c r="C1741" s="1012" t="s">
        <v>2567</v>
      </c>
      <c r="D1741" s="1012" t="s">
        <v>2568</v>
      </c>
      <c r="E1741" s="1012" t="s">
        <v>996</v>
      </c>
      <c r="F1741" s="1013">
        <v>42137</v>
      </c>
      <c r="G1741" s="1012" t="s">
        <v>283</v>
      </c>
      <c r="H1741" s="1015"/>
      <c r="I1741" s="1015"/>
      <c r="J1741" s="1015"/>
      <c r="K1741" s="1012" t="s">
        <v>283</v>
      </c>
      <c r="L1741" s="1015"/>
      <c r="M1741" s="1015"/>
      <c r="N1741" s="1016"/>
      <c r="O1741" s="1015"/>
      <c r="P1741" s="1015"/>
      <c r="Q1741" s="1015"/>
      <c r="R1741" s="1015">
        <v>2700000</v>
      </c>
      <c r="S1741" s="1016">
        <v>231890.71</v>
      </c>
    </row>
    <row r="1742" spans="1:19">
      <c r="A1742" s="1012" t="s">
        <v>2569</v>
      </c>
      <c r="B1742" s="1012" t="s">
        <v>923</v>
      </c>
      <c r="C1742" s="1012" t="s">
        <v>2570</v>
      </c>
      <c r="D1742" s="1012" t="s">
        <v>2571</v>
      </c>
      <c r="E1742" s="1012" t="s">
        <v>15</v>
      </c>
      <c r="F1742" s="1013">
        <v>39976</v>
      </c>
      <c r="G1742" s="1012" t="s">
        <v>285</v>
      </c>
      <c r="H1742" s="1015">
        <v>2760000</v>
      </c>
      <c r="I1742" s="1015">
        <v>0</v>
      </c>
      <c r="J1742" s="1015">
        <v>3202464.28</v>
      </c>
      <c r="K1742" s="1012" t="s">
        <v>897</v>
      </c>
      <c r="L1742" s="1015"/>
      <c r="M1742" s="1015"/>
      <c r="N1742" s="1016"/>
      <c r="O1742" s="1015"/>
      <c r="P1742" s="1015"/>
      <c r="Q1742" s="1015"/>
      <c r="R1742" s="1015"/>
      <c r="S1742" s="1016"/>
    </row>
    <row r="1743" spans="1:19">
      <c r="A1743" s="1012" t="s">
        <v>2569</v>
      </c>
      <c r="B1743" s="1012" t="s">
        <v>283</v>
      </c>
      <c r="C1743" s="1012" t="s">
        <v>2570</v>
      </c>
      <c r="D1743" s="1012" t="s">
        <v>2571</v>
      </c>
      <c r="E1743" s="1012" t="s">
        <v>15</v>
      </c>
      <c r="F1743" s="1013">
        <v>42184</v>
      </c>
      <c r="G1743" s="1012" t="s">
        <v>283</v>
      </c>
      <c r="H1743" s="1015"/>
      <c r="I1743" s="1015"/>
      <c r="J1743" s="1015"/>
      <c r="K1743" s="1012" t="s">
        <v>283</v>
      </c>
      <c r="L1743" s="1015">
        <v>2722050</v>
      </c>
      <c r="M1743" s="1015"/>
      <c r="N1743" s="1016">
        <v>2760</v>
      </c>
      <c r="O1743" s="1015">
        <v>986.25</v>
      </c>
      <c r="P1743" s="1015">
        <v>-37950</v>
      </c>
      <c r="Q1743" s="1015"/>
      <c r="R1743" s="1015">
        <v>140617.94</v>
      </c>
      <c r="S1743" s="1016">
        <v>138</v>
      </c>
    </row>
    <row r="1744" spans="1:19">
      <c r="A1744" s="1012" t="s">
        <v>2569</v>
      </c>
      <c r="B1744" s="1012" t="s">
        <v>283</v>
      </c>
      <c r="C1744" s="1012" t="s">
        <v>2570</v>
      </c>
      <c r="D1744" s="1012" t="s">
        <v>2571</v>
      </c>
      <c r="E1744" s="1012" t="s">
        <v>15</v>
      </c>
      <c r="F1744" s="1013">
        <v>42222</v>
      </c>
      <c r="G1744" s="1012" t="s">
        <v>283</v>
      </c>
      <c r="H1744" s="1015"/>
      <c r="I1744" s="1015"/>
      <c r="J1744" s="1015"/>
      <c r="K1744" s="1012" t="s">
        <v>283</v>
      </c>
      <c r="L1744" s="1015"/>
      <c r="M1744" s="1015">
        <v>-25000</v>
      </c>
      <c r="N1744" s="1016"/>
      <c r="O1744" s="1015"/>
      <c r="P1744" s="1015"/>
      <c r="Q1744" s="1015"/>
      <c r="R1744" s="1015"/>
      <c r="S1744" s="1016"/>
    </row>
    <row r="1745" spans="1:19">
      <c r="A1745" s="1012" t="s">
        <v>2572</v>
      </c>
      <c r="B1745" s="1012" t="s">
        <v>858</v>
      </c>
      <c r="C1745" s="1012" t="s">
        <v>2573</v>
      </c>
      <c r="D1745" s="1012" t="s">
        <v>2574</v>
      </c>
      <c r="E1745" s="1012" t="s">
        <v>937</v>
      </c>
      <c r="F1745" s="1013">
        <v>39787</v>
      </c>
      <c r="G1745" s="1012" t="s">
        <v>284</v>
      </c>
      <c r="H1745" s="1015">
        <v>70000000</v>
      </c>
      <c r="I1745" s="1015">
        <v>0</v>
      </c>
      <c r="J1745" s="1015">
        <v>85247569.909999996</v>
      </c>
      <c r="K1745" s="1012" t="s">
        <v>1194</v>
      </c>
      <c r="L1745" s="1015"/>
      <c r="M1745" s="1015"/>
      <c r="N1745" s="1016"/>
      <c r="O1745" s="1015"/>
      <c r="P1745" s="1015"/>
      <c r="Q1745" s="1015"/>
      <c r="R1745" s="1015"/>
      <c r="S1745" s="1016"/>
    </row>
    <row r="1746" spans="1:19">
      <c r="A1746" s="1012" t="s">
        <v>2572</v>
      </c>
      <c r="B1746" s="1012" t="s">
        <v>283</v>
      </c>
      <c r="C1746" s="1012" t="s">
        <v>2573</v>
      </c>
      <c r="D1746" s="1012" t="s">
        <v>2574</v>
      </c>
      <c r="E1746" s="1012" t="s">
        <v>937</v>
      </c>
      <c r="F1746" s="1013">
        <v>41129</v>
      </c>
      <c r="G1746" s="1012" t="s">
        <v>283</v>
      </c>
      <c r="H1746" s="1015"/>
      <c r="I1746" s="1015"/>
      <c r="J1746" s="1015"/>
      <c r="K1746" s="1012" t="s">
        <v>283</v>
      </c>
      <c r="L1746" s="1015">
        <v>70000000</v>
      </c>
      <c r="M1746" s="1015"/>
      <c r="N1746" s="1016">
        <v>70000</v>
      </c>
      <c r="O1746" s="1015">
        <v>1000</v>
      </c>
      <c r="P1746" s="1015"/>
      <c r="Q1746" s="1015"/>
      <c r="R1746" s="1015"/>
      <c r="S1746" s="1016"/>
    </row>
    <row r="1747" spans="1:19">
      <c r="A1747" s="1012" t="s">
        <v>2572</v>
      </c>
      <c r="B1747" s="1012" t="s">
        <v>283</v>
      </c>
      <c r="C1747" s="1012" t="s">
        <v>2573</v>
      </c>
      <c r="D1747" s="1012" t="s">
        <v>2574</v>
      </c>
      <c r="E1747" s="1012" t="s">
        <v>937</v>
      </c>
      <c r="F1747" s="1013">
        <v>41423</v>
      </c>
      <c r="G1747" s="1012" t="s">
        <v>283</v>
      </c>
      <c r="H1747" s="1015"/>
      <c r="I1747" s="1015"/>
      <c r="J1747" s="1015"/>
      <c r="K1747" s="1012" t="s">
        <v>283</v>
      </c>
      <c r="L1747" s="1015"/>
      <c r="M1747" s="1015"/>
      <c r="N1747" s="1016"/>
      <c r="O1747" s="1015"/>
      <c r="P1747" s="1015"/>
      <c r="Q1747" s="1015"/>
      <c r="R1747" s="1015">
        <v>2287197</v>
      </c>
      <c r="S1747" s="1016">
        <v>703753</v>
      </c>
    </row>
    <row r="1748" spans="1:19">
      <c r="A1748" s="1012" t="s">
        <v>2575</v>
      </c>
      <c r="B1748" s="1012" t="s">
        <v>899</v>
      </c>
      <c r="C1748" s="1012" t="s">
        <v>2576</v>
      </c>
      <c r="D1748" s="1012" t="s">
        <v>1360</v>
      </c>
      <c r="E1748" s="1012" t="s">
        <v>166</v>
      </c>
      <c r="F1748" s="1013">
        <v>39885</v>
      </c>
      <c r="G1748" s="1012" t="s">
        <v>285</v>
      </c>
      <c r="H1748" s="1015">
        <v>18215000</v>
      </c>
      <c r="I1748" s="1015">
        <v>0</v>
      </c>
      <c r="J1748" s="1015">
        <v>21632668.609999999</v>
      </c>
      <c r="K1748" s="1012" t="s">
        <v>1194</v>
      </c>
      <c r="L1748" s="1015"/>
      <c r="M1748" s="1015"/>
      <c r="N1748" s="1016"/>
      <c r="O1748" s="1015"/>
      <c r="P1748" s="1015"/>
      <c r="Q1748" s="1015"/>
      <c r="R1748" s="1015"/>
      <c r="S1748" s="1016"/>
    </row>
    <row r="1749" spans="1:19">
      <c r="A1749" s="1012" t="s">
        <v>2575</v>
      </c>
      <c r="B1749" s="1012" t="s">
        <v>283</v>
      </c>
      <c r="C1749" s="1012" t="s">
        <v>2576</v>
      </c>
      <c r="D1749" s="1012" t="s">
        <v>1360</v>
      </c>
      <c r="E1749" s="1012" t="s">
        <v>166</v>
      </c>
      <c r="F1749" s="1013">
        <v>40808</v>
      </c>
      <c r="G1749" s="1012" t="s">
        <v>283</v>
      </c>
      <c r="H1749" s="1015"/>
      <c r="I1749" s="1015"/>
      <c r="J1749" s="1015"/>
      <c r="K1749" s="1012" t="s">
        <v>283</v>
      </c>
      <c r="L1749" s="1015">
        <v>18215000</v>
      </c>
      <c r="M1749" s="1015"/>
      <c r="N1749" s="1016">
        <v>18215</v>
      </c>
      <c r="O1749" s="1015">
        <v>1000</v>
      </c>
      <c r="P1749" s="1015"/>
      <c r="Q1749" s="1015"/>
      <c r="R1749" s="1015">
        <v>911000</v>
      </c>
      <c r="S1749" s="1016">
        <v>911</v>
      </c>
    </row>
    <row r="1750" spans="1:19">
      <c r="A1750" s="1012" t="s">
        <v>2577</v>
      </c>
      <c r="B1750" s="1012" t="s">
        <v>923</v>
      </c>
      <c r="C1750" s="1012" t="s">
        <v>2578</v>
      </c>
      <c r="D1750" s="1012" t="s">
        <v>2579</v>
      </c>
      <c r="E1750" s="1012" t="s">
        <v>937</v>
      </c>
      <c r="F1750" s="1013">
        <v>39899</v>
      </c>
      <c r="G1750" s="1012" t="s">
        <v>285</v>
      </c>
      <c r="H1750" s="1015">
        <v>30000000</v>
      </c>
      <c r="I1750" s="1015">
        <v>0</v>
      </c>
      <c r="J1750" s="1015">
        <v>11803691.75</v>
      </c>
      <c r="K1750" s="1012" t="s">
        <v>897</v>
      </c>
      <c r="L1750" s="1015"/>
      <c r="M1750" s="1015"/>
      <c r="N1750" s="1016"/>
      <c r="O1750" s="1015"/>
      <c r="P1750" s="1015"/>
      <c r="Q1750" s="1015"/>
      <c r="R1750" s="1015"/>
      <c r="S1750" s="1016"/>
    </row>
    <row r="1751" spans="1:19">
      <c r="A1751" s="1012" t="s">
        <v>2577</v>
      </c>
      <c r="B1751" s="1012" t="s">
        <v>283</v>
      </c>
      <c r="C1751" s="1012" t="s">
        <v>2578</v>
      </c>
      <c r="D1751" s="1012" t="s">
        <v>2579</v>
      </c>
      <c r="E1751" s="1012" t="s">
        <v>937</v>
      </c>
      <c r="F1751" s="1013">
        <v>41568</v>
      </c>
      <c r="G1751" s="1012" t="s">
        <v>283</v>
      </c>
      <c r="H1751" s="1015"/>
      <c r="I1751" s="1015"/>
      <c r="J1751" s="1015"/>
      <c r="K1751" s="1012" t="s">
        <v>283</v>
      </c>
      <c r="L1751" s="1015">
        <v>9000000</v>
      </c>
      <c r="M1751" s="1015"/>
      <c r="N1751" s="1016">
        <v>30000</v>
      </c>
      <c r="O1751" s="1015">
        <v>300</v>
      </c>
      <c r="P1751" s="1015">
        <v>-21000000</v>
      </c>
      <c r="Q1751" s="1015"/>
      <c r="R1751" s="1015">
        <v>631941.75</v>
      </c>
      <c r="S1751" s="1016">
        <v>1500</v>
      </c>
    </row>
    <row r="1752" spans="1:19">
      <c r="A1752" s="1012" t="s">
        <v>2577</v>
      </c>
      <c r="B1752" s="1012" t="s">
        <v>283</v>
      </c>
      <c r="C1752" s="1012" t="s">
        <v>2578</v>
      </c>
      <c r="D1752" s="1012" t="s">
        <v>2579</v>
      </c>
      <c r="E1752" s="1012" t="s">
        <v>937</v>
      </c>
      <c r="F1752" s="1013">
        <v>41645</v>
      </c>
      <c r="G1752" s="1012" t="s">
        <v>283</v>
      </c>
      <c r="H1752" s="1015"/>
      <c r="I1752" s="1015"/>
      <c r="J1752" s="1015"/>
      <c r="K1752" s="1012" t="s">
        <v>283</v>
      </c>
      <c r="L1752" s="1015"/>
      <c r="M1752" s="1015">
        <v>-90000</v>
      </c>
      <c r="N1752" s="1016"/>
      <c r="O1752" s="1015"/>
      <c r="P1752" s="1015"/>
      <c r="Q1752" s="1015"/>
      <c r="R1752" s="1015"/>
      <c r="S1752" s="1016"/>
    </row>
    <row r="1753" spans="1:19">
      <c r="A1753" s="1012" t="s">
        <v>2580</v>
      </c>
      <c r="B1753" s="1012" t="s">
        <v>923</v>
      </c>
      <c r="C1753" s="1012" t="s">
        <v>2581</v>
      </c>
      <c r="D1753" s="1012" t="s">
        <v>1505</v>
      </c>
      <c r="E1753" s="1012" t="s">
        <v>996</v>
      </c>
      <c r="F1753" s="1013">
        <v>39885</v>
      </c>
      <c r="G1753" s="1012" t="s">
        <v>285</v>
      </c>
      <c r="H1753" s="1015">
        <v>3000000</v>
      </c>
      <c r="I1753" s="1015">
        <v>0</v>
      </c>
      <c r="J1753" s="1015">
        <v>5031220.5</v>
      </c>
      <c r="K1753" s="1012" t="s">
        <v>1194</v>
      </c>
      <c r="L1753" s="1015"/>
      <c r="M1753" s="1015"/>
      <c r="N1753" s="1016"/>
      <c r="O1753" s="1015"/>
      <c r="P1753" s="1015"/>
      <c r="Q1753" s="1015"/>
      <c r="R1753" s="1015"/>
      <c r="S1753" s="1016"/>
    </row>
    <row r="1754" spans="1:19">
      <c r="A1754" s="1012" t="s">
        <v>2580</v>
      </c>
      <c r="B1754" s="1012" t="s">
        <v>283</v>
      </c>
      <c r="C1754" s="1012" t="s">
        <v>2581</v>
      </c>
      <c r="D1754" s="1012" t="s">
        <v>1505</v>
      </c>
      <c r="E1754" s="1012" t="s">
        <v>996</v>
      </c>
      <c r="F1754" s="1013">
        <v>43110</v>
      </c>
      <c r="G1754" s="1012" t="s">
        <v>283</v>
      </c>
      <c r="H1754" s="1015"/>
      <c r="I1754" s="1015"/>
      <c r="J1754" s="1015"/>
      <c r="K1754" s="1012" t="s">
        <v>283</v>
      </c>
      <c r="L1754" s="1015">
        <v>3000000</v>
      </c>
      <c r="M1754" s="1015"/>
      <c r="N1754" s="1016">
        <v>3000</v>
      </c>
      <c r="O1754" s="1015">
        <v>1000</v>
      </c>
      <c r="P1754" s="1015"/>
      <c r="Q1754" s="1015"/>
      <c r="R1754" s="1015">
        <v>150000</v>
      </c>
      <c r="S1754" s="1016">
        <v>150</v>
      </c>
    </row>
    <row r="1755" spans="1:19">
      <c r="A1755" s="1012" t="s">
        <v>2582</v>
      </c>
      <c r="B1755" s="1012" t="s">
        <v>2583</v>
      </c>
      <c r="C1755" s="1012" t="s">
        <v>2584</v>
      </c>
      <c r="D1755" s="1012" t="s">
        <v>2585</v>
      </c>
      <c r="E1755" s="1012" t="s">
        <v>89</v>
      </c>
      <c r="F1755" s="1013">
        <v>39927</v>
      </c>
      <c r="G1755" s="1012" t="s">
        <v>285</v>
      </c>
      <c r="H1755" s="1015">
        <v>60000000</v>
      </c>
      <c r="I1755" s="1015">
        <v>0</v>
      </c>
      <c r="J1755" s="1015">
        <v>75757163.030000001</v>
      </c>
      <c r="K1755" s="1012" t="s">
        <v>1194</v>
      </c>
      <c r="L1755" s="1015"/>
      <c r="M1755" s="1015"/>
      <c r="N1755" s="1016"/>
      <c r="O1755" s="1015"/>
      <c r="P1755" s="1015"/>
      <c r="Q1755" s="1015"/>
      <c r="R1755" s="1015"/>
      <c r="S1755" s="1016"/>
    </row>
    <row r="1756" spans="1:19">
      <c r="A1756" s="1012" t="s">
        <v>2582</v>
      </c>
      <c r="B1756" s="1012" t="s">
        <v>283</v>
      </c>
      <c r="C1756" s="1012" t="s">
        <v>2584</v>
      </c>
      <c r="D1756" s="1012" t="s">
        <v>2585</v>
      </c>
      <c r="E1756" s="1012" t="s">
        <v>89</v>
      </c>
      <c r="F1756" s="1013">
        <v>41327</v>
      </c>
      <c r="G1756" s="1012" t="s">
        <v>283</v>
      </c>
      <c r="H1756" s="1015"/>
      <c r="I1756" s="1015"/>
      <c r="J1756" s="1015"/>
      <c r="K1756" s="1012" t="s">
        <v>283</v>
      </c>
      <c r="L1756" s="1015">
        <v>60000000.001500003</v>
      </c>
      <c r="M1756" s="1015"/>
      <c r="N1756" s="1016">
        <v>12903225.710000001</v>
      </c>
      <c r="O1756" s="1015">
        <v>4.6500000000000004</v>
      </c>
      <c r="P1756" s="1015"/>
      <c r="Q1756" s="1015">
        <v>2999999.9985000002</v>
      </c>
      <c r="R1756" s="1015"/>
      <c r="S1756" s="1016"/>
    </row>
    <row r="1757" spans="1:19">
      <c r="A1757" s="1012" t="s">
        <v>2586</v>
      </c>
      <c r="B1757" s="1012" t="s">
        <v>2587</v>
      </c>
      <c r="C1757" s="1012" t="s">
        <v>2588</v>
      </c>
      <c r="D1757" s="1012" t="s">
        <v>2589</v>
      </c>
      <c r="E1757" s="1012" t="s">
        <v>56</v>
      </c>
      <c r="F1757" s="1013">
        <v>39787</v>
      </c>
      <c r="G1757" s="1012" t="s">
        <v>284</v>
      </c>
      <c r="H1757" s="1015">
        <v>36842000</v>
      </c>
      <c r="I1757" s="1015">
        <v>0</v>
      </c>
      <c r="J1757" s="1015">
        <v>42514919.189999998</v>
      </c>
      <c r="K1757" s="1012" t="s">
        <v>1194</v>
      </c>
      <c r="L1757" s="1015"/>
      <c r="M1757" s="1015"/>
      <c r="N1757" s="1016"/>
      <c r="O1757" s="1015"/>
      <c r="P1757" s="1015"/>
      <c r="Q1757" s="1015"/>
      <c r="R1757" s="1015"/>
      <c r="S1757" s="1016"/>
    </row>
    <row r="1758" spans="1:19">
      <c r="A1758" s="1012" t="s">
        <v>2586</v>
      </c>
      <c r="B1758" s="1012" t="s">
        <v>283</v>
      </c>
      <c r="C1758" s="1012" t="s">
        <v>2588</v>
      </c>
      <c r="D1758" s="1012" t="s">
        <v>2589</v>
      </c>
      <c r="E1758" s="1012" t="s">
        <v>56</v>
      </c>
      <c r="F1758" s="1013">
        <v>40891</v>
      </c>
      <c r="G1758" s="1012" t="s">
        <v>283</v>
      </c>
      <c r="H1758" s="1015"/>
      <c r="I1758" s="1015"/>
      <c r="J1758" s="1015"/>
      <c r="K1758" s="1012" t="s">
        <v>283</v>
      </c>
      <c r="L1758" s="1015">
        <v>36842000</v>
      </c>
      <c r="M1758" s="1015"/>
      <c r="N1758" s="1016">
        <v>36842</v>
      </c>
      <c r="O1758" s="1015">
        <v>1000</v>
      </c>
      <c r="P1758" s="1015"/>
      <c r="Q1758" s="1015"/>
      <c r="R1758" s="1015"/>
      <c r="S1758" s="1016"/>
    </row>
    <row r="1759" spans="1:19">
      <c r="A1759" s="1012" t="s">
        <v>2586</v>
      </c>
      <c r="B1759" s="1012" t="s">
        <v>283</v>
      </c>
      <c r="C1759" s="1012" t="s">
        <v>2588</v>
      </c>
      <c r="D1759" s="1012" t="s">
        <v>2589</v>
      </c>
      <c r="E1759" s="1012" t="s">
        <v>56</v>
      </c>
      <c r="F1759" s="1013">
        <v>42151</v>
      </c>
      <c r="G1759" s="1012" t="s">
        <v>283</v>
      </c>
      <c r="H1759" s="1015"/>
      <c r="I1759" s="1015"/>
      <c r="J1759" s="1015"/>
      <c r="K1759" s="1012" t="s">
        <v>283</v>
      </c>
      <c r="L1759" s="1015"/>
      <c r="M1759" s="1015"/>
      <c r="N1759" s="1016"/>
      <c r="O1759" s="1015"/>
      <c r="P1759" s="1015"/>
      <c r="Q1759" s="1015"/>
      <c r="R1759" s="1015">
        <v>100566.69</v>
      </c>
      <c r="S1759" s="1016">
        <v>488847.45</v>
      </c>
    </row>
    <row r="1760" spans="1:19">
      <c r="A1760" s="1012" t="s">
        <v>2590</v>
      </c>
      <c r="B1760" s="1012" t="s">
        <v>1581</v>
      </c>
      <c r="C1760" s="1012" t="s">
        <v>2591</v>
      </c>
      <c r="D1760" s="1012" t="s">
        <v>2592</v>
      </c>
      <c r="E1760" s="1012" t="s">
        <v>902</v>
      </c>
      <c r="F1760" s="1013">
        <v>40060</v>
      </c>
      <c r="G1760" s="1012" t="s">
        <v>921</v>
      </c>
      <c r="H1760" s="1015">
        <v>1697000</v>
      </c>
      <c r="I1760" s="1015">
        <v>0</v>
      </c>
      <c r="J1760" s="1015">
        <v>2030299.18</v>
      </c>
      <c r="K1760" s="1012" t="s">
        <v>1194</v>
      </c>
      <c r="L1760" s="1015"/>
      <c r="M1760" s="1015"/>
      <c r="N1760" s="1016"/>
      <c r="O1760" s="1015"/>
      <c r="P1760" s="1015"/>
      <c r="Q1760" s="1015"/>
      <c r="R1760" s="1015"/>
      <c r="S1760" s="1016"/>
    </row>
    <row r="1761" spans="1:19">
      <c r="A1761" s="1012" t="s">
        <v>2590</v>
      </c>
      <c r="B1761" s="1012" t="s">
        <v>283</v>
      </c>
      <c r="C1761" s="1012" t="s">
        <v>2591</v>
      </c>
      <c r="D1761" s="1012" t="s">
        <v>2592</v>
      </c>
      <c r="E1761" s="1012" t="s">
        <v>902</v>
      </c>
      <c r="F1761" s="1013">
        <v>40808</v>
      </c>
      <c r="G1761" s="1012" t="s">
        <v>283</v>
      </c>
      <c r="H1761" s="1015"/>
      <c r="I1761" s="1015"/>
      <c r="J1761" s="1015"/>
      <c r="K1761" s="1012" t="s">
        <v>283</v>
      </c>
      <c r="L1761" s="1015">
        <v>1697000</v>
      </c>
      <c r="M1761" s="1015"/>
      <c r="N1761" s="1016">
        <v>1697000</v>
      </c>
      <c r="O1761" s="1015">
        <v>1</v>
      </c>
      <c r="P1761" s="1015"/>
      <c r="Q1761" s="1015"/>
      <c r="R1761" s="1015">
        <v>51000</v>
      </c>
      <c r="S1761" s="1016">
        <v>51000</v>
      </c>
    </row>
    <row r="1762" spans="1:19">
      <c r="A1762" s="1012" t="s">
        <v>2593</v>
      </c>
      <c r="B1762" s="1012" t="s">
        <v>1536</v>
      </c>
      <c r="C1762" s="1012" t="s">
        <v>2594</v>
      </c>
      <c r="D1762" s="1012" t="s">
        <v>1088</v>
      </c>
      <c r="E1762" s="1012" t="s">
        <v>1089</v>
      </c>
      <c r="F1762" s="1013">
        <v>39829</v>
      </c>
      <c r="G1762" s="1012" t="s">
        <v>285</v>
      </c>
      <c r="H1762" s="1015">
        <v>50000000</v>
      </c>
      <c r="I1762" s="1015">
        <v>0</v>
      </c>
      <c r="J1762" s="1015">
        <v>58008472.229999997</v>
      </c>
      <c r="K1762" s="1012" t="s">
        <v>1194</v>
      </c>
      <c r="L1762" s="1015"/>
      <c r="M1762" s="1015"/>
      <c r="N1762" s="1016"/>
      <c r="O1762" s="1015"/>
      <c r="P1762" s="1015"/>
      <c r="Q1762" s="1015"/>
      <c r="R1762" s="1015"/>
      <c r="S1762" s="1016"/>
    </row>
    <row r="1763" spans="1:19">
      <c r="A1763" s="1012" t="s">
        <v>2593</v>
      </c>
      <c r="B1763" s="1012" t="s">
        <v>283</v>
      </c>
      <c r="C1763" s="1012" t="s">
        <v>2594</v>
      </c>
      <c r="D1763" s="1012" t="s">
        <v>1088</v>
      </c>
      <c r="E1763" s="1012" t="s">
        <v>1089</v>
      </c>
      <c r="F1763" s="1013">
        <v>40037</v>
      </c>
      <c r="G1763" s="1012" t="s">
        <v>283</v>
      </c>
      <c r="H1763" s="1015"/>
      <c r="I1763" s="1015"/>
      <c r="J1763" s="1015"/>
      <c r="K1763" s="1012" t="s">
        <v>283</v>
      </c>
      <c r="L1763" s="1015">
        <v>12500000</v>
      </c>
      <c r="M1763" s="1015"/>
      <c r="N1763" s="1016">
        <v>12500</v>
      </c>
      <c r="O1763" s="1015">
        <v>1000</v>
      </c>
      <c r="P1763" s="1015"/>
      <c r="Q1763" s="1015"/>
      <c r="R1763" s="1015"/>
      <c r="S1763" s="1016"/>
    </row>
    <row r="1764" spans="1:19">
      <c r="A1764" s="1012" t="s">
        <v>2593</v>
      </c>
      <c r="B1764" s="1012" t="s">
        <v>283</v>
      </c>
      <c r="C1764" s="1012" t="s">
        <v>2594</v>
      </c>
      <c r="D1764" s="1012" t="s">
        <v>1088</v>
      </c>
      <c r="E1764" s="1012" t="s">
        <v>1089</v>
      </c>
      <c r="F1764" s="1013">
        <v>40723</v>
      </c>
      <c r="G1764" s="1012" t="s">
        <v>283</v>
      </c>
      <c r="H1764" s="1015"/>
      <c r="I1764" s="1015"/>
      <c r="J1764" s="1015"/>
      <c r="K1764" s="1012" t="s">
        <v>283</v>
      </c>
      <c r="L1764" s="1015">
        <v>37500000</v>
      </c>
      <c r="M1764" s="1015"/>
      <c r="N1764" s="1016">
        <v>37500</v>
      </c>
      <c r="O1764" s="1015">
        <v>1000</v>
      </c>
      <c r="P1764" s="1015"/>
      <c r="Q1764" s="1015"/>
      <c r="R1764" s="1015">
        <v>2500000</v>
      </c>
      <c r="S1764" s="1016">
        <v>250</v>
      </c>
    </row>
    <row r="1765" spans="1:19">
      <c r="A1765" s="1012" t="s">
        <v>36</v>
      </c>
      <c r="B1765" s="1012" t="s">
        <v>2595</v>
      </c>
      <c r="C1765" s="1012" t="s">
        <v>2596</v>
      </c>
      <c r="D1765" s="1012" t="s">
        <v>2597</v>
      </c>
      <c r="E1765" s="1012" t="s">
        <v>23</v>
      </c>
      <c r="F1765" s="1013">
        <v>39857</v>
      </c>
      <c r="G1765" s="1012" t="s">
        <v>285</v>
      </c>
      <c r="H1765" s="1015">
        <v>15000000</v>
      </c>
      <c r="I1765" s="1015">
        <v>0</v>
      </c>
      <c r="J1765" s="1015">
        <v>17080708.670000002</v>
      </c>
      <c r="K1765" s="1012" t="s">
        <v>1194</v>
      </c>
      <c r="L1765" s="1015"/>
      <c r="M1765" s="1015"/>
      <c r="N1765" s="1016"/>
      <c r="O1765" s="1015"/>
      <c r="P1765" s="1015"/>
      <c r="Q1765" s="1015"/>
      <c r="R1765" s="1015"/>
      <c r="S1765" s="1016"/>
    </row>
    <row r="1766" spans="1:19">
      <c r="A1766" s="1012" t="s">
        <v>36</v>
      </c>
      <c r="B1766" s="1012" t="s">
        <v>283</v>
      </c>
      <c r="C1766" s="1012" t="s">
        <v>2596</v>
      </c>
      <c r="D1766" s="1012" t="s">
        <v>2597</v>
      </c>
      <c r="E1766" s="1012" t="s">
        <v>23</v>
      </c>
      <c r="F1766" s="1013">
        <v>40450</v>
      </c>
      <c r="G1766" s="1012" t="s">
        <v>283</v>
      </c>
      <c r="H1766" s="1015"/>
      <c r="I1766" s="1015"/>
      <c r="J1766" s="1015"/>
      <c r="K1766" s="1012" t="s">
        <v>283</v>
      </c>
      <c r="L1766" s="1015">
        <v>15000000</v>
      </c>
      <c r="M1766" s="1015"/>
      <c r="N1766" s="1016">
        <v>15000</v>
      </c>
      <c r="O1766" s="1015">
        <v>1000</v>
      </c>
      <c r="P1766" s="1015"/>
      <c r="Q1766" s="1015"/>
      <c r="R1766" s="1015">
        <v>750000</v>
      </c>
      <c r="S1766" s="1016">
        <v>750</v>
      </c>
    </row>
    <row r="1767" spans="1:19">
      <c r="A1767" s="1012" t="s">
        <v>2598</v>
      </c>
      <c r="B1767" s="1012" t="s">
        <v>1047</v>
      </c>
      <c r="C1767" s="1012" t="s">
        <v>2599</v>
      </c>
      <c r="D1767" s="1012" t="s">
        <v>1120</v>
      </c>
      <c r="E1767" s="1012" t="s">
        <v>1070</v>
      </c>
      <c r="F1767" s="1013">
        <v>39749</v>
      </c>
      <c r="G1767" s="1012" t="s">
        <v>284</v>
      </c>
      <c r="H1767" s="1015">
        <v>2000000000</v>
      </c>
      <c r="I1767" s="1015">
        <v>0</v>
      </c>
      <c r="J1767" s="1015">
        <v>2123611111.1199999</v>
      </c>
      <c r="K1767" s="1012" t="s">
        <v>1194</v>
      </c>
      <c r="L1767" s="1015"/>
      <c r="M1767" s="1015"/>
      <c r="N1767" s="1016"/>
      <c r="O1767" s="1015"/>
      <c r="P1767" s="1015"/>
      <c r="Q1767" s="1015"/>
      <c r="R1767" s="1015"/>
      <c r="S1767" s="1016"/>
    </row>
    <row r="1768" spans="1:19">
      <c r="A1768" s="1012" t="s">
        <v>2598</v>
      </c>
      <c r="B1768" s="1012" t="s">
        <v>283</v>
      </c>
      <c r="C1768" s="1012" t="s">
        <v>2599</v>
      </c>
      <c r="D1768" s="1012" t="s">
        <v>1120</v>
      </c>
      <c r="E1768" s="1012" t="s">
        <v>1070</v>
      </c>
      <c r="F1768" s="1013">
        <v>39981</v>
      </c>
      <c r="G1768" s="1012" t="s">
        <v>283</v>
      </c>
      <c r="H1768" s="1015"/>
      <c r="I1768" s="1015"/>
      <c r="J1768" s="1015"/>
      <c r="K1768" s="1012" t="s">
        <v>283</v>
      </c>
      <c r="L1768" s="1015">
        <v>2000000000</v>
      </c>
      <c r="M1768" s="1015"/>
      <c r="N1768" s="1016">
        <v>20000</v>
      </c>
      <c r="O1768" s="1015">
        <v>100000</v>
      </c>
      <c r="P1768" s="1015"/>
      <c r="Q1768" s="1015"/>
      <c r="R1768" s="1015"/>
      <c r="S1768" s="1016"/>
    </row>
    <row r="1769" spans="1:19">
      <c r="A1769" s="1012" t="s">
        <v>2598</v>
      </c>
      <c r="B1769" s="1012" t="s">
        <v>283</v>
      </c>
      <c r="C1769" s="1012" t="s">
        <v>2599</v>
      </c>
      <c r="D1769" s="1012" t="s">
        <v>1120</v>
      </c>
      <c r="E1769" s="1012" t="s">
        <v>1070</v>
      </c>
      <c r="F1769" s="1013">
        <v>40002</v>
      </c>
      <c r="G1769" s="1012" t="s">
        <v>283</v>
      </c>
      <c r="H1769" s="1015"/>
      <c r="I1769" s="1015"/>
      <c r="J1769" s="1015"/>
      <c r="K1769" s="1012" t="s">
        <v>283</v>
      </c>
      <c r="L1769" s="1015"/>
      <c r="M1769" s="1015"/>
      <c r="N1769" s="1016"/>
      <c r="O1769" s="1015"/>
      <c r="P1769" s="1015"/>
      <c r="Q1769" s="1015"/>
      <c r="R1769" s="1015">
        <v>60000000</v>
      </c>
      <c r="S1769" s="1016">
        <v>2788104</v>
      </c>
    </row>
    <row r="1770" spans="1:19">
      <c r="A1770" s="1012" t="s">
        <v>2600</v>
      </c>
      <c r="B1770" s="1012" t="s">
        <v>1591</v>
      </c>
      <c r="C1770" s="1012" t="s">
        <v>2601</v>
      </c>
      <c r="D1770" s="1012" t="s">
        <v>2602</v>
      </c>
      <c r="E1770" s="1012" t="s">
        <v>109</v>
      </c>
      <c r="F1770" s="1013">
        <v>39990</v>
      </c>
      <c r="G1770" s="1012" t="s">
        <v>921</v>
      </c>
      <c r="H1770" s="1015">
        <v>24900000</v>
      </c>
      <c r="I1770" s="1015">
        <v>0</v>
      </c>
      <c r="J1770" s="1015">
        <v>31495442.289999999</v>
      </c>
      <c r="K1770" s="1012" t="s">
        <v>1194</v>
      </c>
      <c r="L1770" s="1015"/>
      <c r="M1770" s="1015"/>
      <c r="N1770" s="1016"/>
      <c r="O1770" s="1015"/>
      <c r="P1770" s="1015"/>
      <c r="Q1770" s="1015"/>
      <c r="R1770" s="1015"/>
      <c r="S1770" s="1016"/>
    </row>
    <row r="1771" spans="1:19">
      <c r="A1771" s="1012" t="s">
        <v>2600</v>
      </c>
      <c r="B1771" s="1012" t="s">
        <v>283</v>
      </c>
      <c r="C1771" s="1012" t="s">
        <v>2601</v>
      </c>
      <c r="D1771" s="1012" t="s">
        <v>2602</v>
      </c>
      <c r="E1771" s="1012" t="s">
        <v>109</v>
      </c>
      <c r="F1771" s="1013">
        <v>40926</v>
      </c>
      <c r="G1771" s="1012" t="s">
        <v>283</v>
      </c>
      <c r="H1771" s="1015"/>
      <c r="I1771" s="1015"/>
      <c r="J1771" s="1015"/>
      <c r="K1771" s="1012" t="s">
        <v>283</v>
      </c>
      <c r="L1771" s="1015">
        <v>24900000</v>
      </c>
      <c r="M1771" s="1015"/>
      <c r="N1771" s="1016">
        <v>24900000</v>
      </c>
      <c r="O1771" s="1015">
        <v>1</v>
      </c>
      <c r="P1771" s="1015"/>
      <c r="Q1771" s="1015"/>
      <c r="R1771" s="1015">
        <v>1245000</v>
      </c>
      <c r="S1771" s="1016">
        <v>1245000</v>
      </c>
    </row>
    <row r="1772" spans="1:19">
      <c r="A1772" s="1012" t="s">
        <v>2603</v>
      </c>
      <c r="B1772" s="1012" t="s">
        <v>2604</v>
      </c>
      <c r="C1772" s="1012" t="s">
        <v>2605</v>
      </c>
      <c r="D1772" s="1012" t="s">
        <v>1033</v>
      </c>
      <c r="E1772" s="1012" t="s">
        <v>929</v>
      </c>
      <c r="F1772" s="1013">
        <v>40081</v>
      </c>
      <c r="G1772" s="1012" t="s">
        <v>921</v>
      </c>
      <c r="H1772" s="1015">
        <v>11019000</v>
      </c>
      <c r="I1772" s="1015">
        <v>0</v>
      </c>
      <c r="J1772" s="1015">
        <v>13078672.6</v>
      </c>
      <c r="K1772" s="1012" t="s">
        <v>1194</v>
      </c>
      <c r="L1772" s="1015"/>
      <c r="M1772" s="1015"/>
      <c r="N1772" s="1016"/>
      <c r="O1772" s="1015"/>
      <c r="P1772" s="1015"/>
      <c r="Q1772" s="1015"/>
      <c r="R1772" s="1015"/>
      <c r="S1772" s="1016"/>
    </row>
    <row r="1773" spans="1:19">
      <c r="A1773" s="1012" t="s">
        <v>2603</v>
      </c>
      <c r="B1773" s="1012" t="s">
        <v>283</v>
      </c>
      <c r="C1773" s="1012" t="s">
        <v>2605</v>
      </c>
      <c r="D1773" s="1012" t="s">
        <v>1033</v>
      </c>
      <c r="E1773" s="1012" t="s">
        <v>929</v>
      </c>
      <c r="F1773" s="1013">
        <v>40787</v>
      </c>
      <c r="G1773" s="1012" t="s">
        <v>283</v>
      </c>
      <c r="H1773" s="1015"/>
      <c r="I1773" s="1015"/>
      <c r="J1773" s="1015"/>
      <c r="K1773" s="1012" t="s">
        <v>283</v>
      </c>
      <c r="L1773" s="1015">
        <v>11019000</v>
      </c>
      <c r="M1773" s="1015"/>
      <c r="N1773" s="1016">
        <v>11019000</v>
      </c>
      <c r="O1773" s="1015">
        <v>1</v>
      </c>
      <c r="P1773" s="1015"/>
      <c r="Q1773" s="1015"/>
      <c r="R1773" s="1015">
        <v>331000</v>
      </c>
      <c r="S1773" s="1016">
        <v>331000</v>
      </c>
    </row>
    <row r="1774" spans="1:19">
      <c r="A1774" s="1012" t="s">
        <v>2606</v>
      </c>
      <c r="B1774" s="1012" t="s">
        <v>858</v>
      </c>
      <c r="C1774" s="1012" t="s">
        <v>2607</v>
      </c>
      <c r="D1774" s="1012" t="s">
        <v>2608</v>
      </c>
      <c r="E1774" s="1012" t="s">
        <v>246</v>
      </c>
      <c r="F1774" s="1013">
        <v>39801</v>
      </c>
      <c r="G1774" s="1012" t="s">
        <v>284</v>
      </c>
      <c r="H1774" s="1015">
        <v>30000000</v>
      </c>
      <c r="I1774" s="1015">
        <v>0</v>
      </c>
      <c r="J1774" s="1015">
        <v>37191875</v>
      </c>
      <c r="K1774" s="1012" t="s">
        <v>1194</v>
      </c>
      <c r="L1774" s="1015"/>
      <c r="M1774" s="1015"/>
      <c r="N1774" s="1016"/>
      <c r="O1774" s="1015"/>
      <c r="P1774" s="1015"/>
      <c r="Q1774" s="1015"/>
      <c r="R1774" s="1015"/>
      <c r="S1774" s="1016"/>
    </row>
    <row r="1775" spans="1:19">
      <c r="A1775" s="1012" t="s">
        <v>2606</v>
      </c>
      <c r="B1775" s="1012" t="s">
        <v>283</v>
      </c>
      <c r="C1775" s="1012" t="s">
        <v>2607</v>
      </c>
      <c r="D1775" s="1012" t="s">
        <v>2608</v>
      </c>
      <c r="E1775" s="1012" t="s">
        <v>246</v>
      </c>
      <c r="F1775" s="1013">
        <v>40646</v>
      </c>
      <c r="G1775" s="1012" t="s">
        <v>283</v>
      </c>
      <c r="H1775" s="1015"/>
      <c r="I1775" s="1015"/>
      <c r="J1775" s="1015"/>
      <c r="K1775" s="1012" t="s">
        <v>283</v>
      </c>
      <c r="L1775" s="1015">
        <v>7500000</v>
      </c>
      <c r="M1775" s="1015"/>
      <c r="N1775" s="1016">
        <v>7500</v>
      </c>
      <c r="O1775" s="1015">
        <v>1000</v>
      </c>
      <c r="P1775" s="1015"/>
      <c r="Q1775" s="1015"/>
      <c r="R1775" s="1015"/>
      <c r="S1775" s="1016"/>
    </row>
    <row r="1776" spans="1:19">
      <c r="A1776" s="1012" t="s">
        <v>2606</v>
      </c>
      <c r="B1776" s="1012" t="s">
        <v>283</v>
      </c>
      <c r="C1776" s="1012" t="s">
        <v>2607</v>
      </c>
      <c r="D1776" s="1012" t="s">
        <v>2608</v>
      </c>
      <c r="E1776" s="1012" t="s">
        <v>246</v>
      </c>
      <c r="F1776" s="1013">
        <v>40905</v>
      </c>
      <c r="G1776" s="1012" t="s">
        <v>283</v>
      </c>
      <c r="H1776" s="1015"/>
      <c r="I1776" s="1015"/>
      <c r="J1776" s="1015"/>
      <c r="K1776" s="1012" t="s">
        <v>283</v>
      </c>
      <c r="L1776" s="1015">
        <v>22500000</v>
      </c>
      <c r="M1776" s="1015"/>
      <c r="N1776" s="1016">
        <v>22500</v>
      </c>
      <c r="O1776" s="1015">
        <v>1000</v>
      </c>
      <c r="P1776" s="1015"/>
      <c r="Q1776" s="1015"/>
      <c r="R1776" s="1015"/>
      <c r="S1776" s="1016"/>
    </row>
    <row r="1777" spans="1:19">
      <c r="A1777" s="1012" t="s">
        <v>2606</v>
      </c>
      <c r="B1777" s="1012" t="s">
        <v>283</v>
      </c>
      <c r="C1777" s="1012" t="s">
        <v>2607</v>
      </c>
      <c r="D1777" s="1012" t="s">
        <v>2608</v>
      </c>
      <c r="E1777" s="1012" t="s">
        <v>246</v>
      </c>
      <c r="F1777" s="1013">
        <v>41626</v>
      </c>
      <c r="G1777" s="1012" t="s">
        <v>283</v>
      </c>
      <c r="H1777" s="1015"/>
      <c r="I1777" s="1015"/>
      <c r="J1777" s="1015"/>
      <c r="K1777" s="1012" t="s">
        <v>283</v>
      </c>
      <c r="L1777" s="1015"/>
      <c r="M1777" s="1015"/>
      <c r="N1777" s="1016"/>
      <c r="O1777" s="1015"/>
      <c r="P1777" s="1015"/>
      <c r="Q1777" s="1015"/>
      <c r="R1777" s="1015">
        <v>2920000</v>
      </c>
      <c r="S1777" s="1016">
        <v>302623</v>
      </c>
    </row>
    <row r="1778" spans="1:19">
      <c r="A1778" s="1012" t="s">
        <v>2609</v>
      </c>
      <c r="B1778" s="1012" t="s">
        <v>858</v>
      </c>
      <c r="C1778" s="1012" t="s">
        <v>2610</v>
      </c>
      <c r="D1778" s="1012" t="s">
        <v>286</v>
      </c>
      <c r="E1778" s="1012" t="s">
        <v>56</v>
      </c>
      <c r="F1778" s="1013">
        <v>39805</v>
      </c>
      <c r="G1778" s="1012" t="s">
        <v>284</v>
      </c>
      <c r="H1778" s="1015">
        <v>42000000</v>
      </c>
      <c r="I1778" s="1015">
        <v>0</v>
      </c>
      <c r="J1778" s="1015">
        <v>47869108.329999998</v>
      </c>
      <c r="K1778" s="1012" t="s">
        <v>1194</v>
      </c>
      <c r="L1778" s="1015"/>
      <c r="M1778" s="1015"/>
      <c r="N1778" s="1016"/>
      <c r="O1778" s="1015"/>
      <c r="P1778" s="1015"/>
      <c r="Q1778" s="1015"/>
      <c r="R1778" s="1015"/>
      <c r="S1778" s="1016"/>
    </row>
    <row r="1779" spans="1:19">
      <c r="A1779" s="1012" t="s">
        <v>2609</v>
      </c>
      <c r="B1779" s="1012" t="s">
        <v>283</v>
      </c>
      <c r="C1779" s="1012" t="s">
        <v>2610</v>
      </c>
      <c r="D1779" s="1012" t="s">
        <v>286</v>
      </c>
      <c r="E1779" s="1012" t="s">
        <v>56</v>
      </c>
      <c r="F1779" s="1013">
        <v>40660</v>
      </c>
      <c r="G1779" s="1012" t="s">
        <v>283</v>
      </c>
      <c r="H1779" s="1015"/>
      <c r="I1779" s="1015"/>
      <c r="J1779" s="1015"/>
      <c r="K1779" s="1012" t="s">
        <v>283</v>
      </c>
      <c r="L1779" s="1015">
        <v>42000000</v>
      </c>
      <c r="M1779" s="1015"/>
      <c r="N1779" s="1016">
        <v>42000</v>
      </c>
      <c r="O1779" s="1015">
        <v>1000</v>
      </c>
      <c r="P1779" s="1015"/>
      <c r="Q1779" s="1015"/>
      <c r="R1779" s="1015"/>
      <c r="S1779" s="1016"/>
    </row>
    <row r="1780" spans="1:19">
      <c r="A1780" s="1012" t="s">
        <v>2609</v>
      </c>
      <c r="B1780" s="1012" t="s">
        <v>283</v>
      </c>
      <c r="C1780" s="1012" t="s">
        <v>2610</v>
      </c>
      <c r="D1780" s="1012" t="s">
        <v>286</v>
      </c>
      <c r="E1780" s="1012" t="s">
        <v>56</v>
      </c>
      <c r="F1780" s="1013">
        <v>40681</v>
      </c>
      <c r="G1780" s="1012" t="s">
        <v>283</v>
      </c>
      <c r="H1780" s="1015"/>
      <c r="I1780" s="1015"/>
      <c r="J1780" s="1015"/>
      <c r="K1780" s="1012" t="s">
        <v>283</v>
      </c>
      <c r="L1780" s="1015"/>
      <c r="M1780" s="1015"/>
      <c r="N1780" s="1016"/>
      <c r="O1780" s="1015"/>
      <c r="P1780" s="1015"/>
      <c r="Q1780" s="1015"/>
      <c r="R1780" s="1015">
        <v>945775</v>
      </c>
      <c r="S1780" s="1016">
        <v>516817</v>
      </c>
    </row>
    <row r="1781" spans="1:19">
      <c r="A1781" s="1012" t="s">
        <v>2611</v>
      </c>
      <c r="B1781" s="1012" t="s">
        <v>858</v>
      </c>
      <c r="C1781" s="1012" t="s">
        <v>2612</v>
      </c>
      <c r="D1781" s="1012" t="s">
        <v>1114</v>
      </c>
      <c r="E1781" s="1012" t="s">
        <v>166</v>
      </c>
      <c r="F1781" s="1013">
        <v>39794</v>
      </c>
      <c r="G1781" s="1012" t="s">
        <v>284</v>
      </c>
      <c r="H1781" s="1015">
        <v>125198000</v>
      </c>
      <c r="I1781" s="1015">
        <v>0</v>
      </c>
      <c r="J1781" s="1015">
        <v>130542485.91</v>
      </c>
      <c r="K1781" s="1012" t="s">
        <v>1194</v>
      </c>
      <c r="L1781" s="1015"/>
      <c r="M1781" s="1015"/>
      <c r="N1781" s="1016"/>
      <c r="O1781" s="1015"/>
      <c r="P1781" s="1015"/>
      <c r="Q1781" s="1015"/>
      <c r="R1781" s="1015"/>
      <c r="S1781" s="1016"/>
    </row>
    <row r="1782" spans="1:19">
      <c r="A1782" s="1012" t="s">
        <v>2611</v>
      </c>
      <c r="B1782" s="1012" t="s">
        <v>283</v>
      </c>
      <c r="C1782" s="1012" t="s">
        <v>2612</v>
      </c>
      <c r="D1782" s="1012" t="s">
        <v>1114</v>
      </c>
      <c r="E1782" s="1012" t="s">
        <v>166</v>
      </c>
      <c r="F1782" s="1013">
        <v>39938</v>
      </c>
      <c r="G1782" s="1012" t="s">
        <v>283</v>
      </c>
      <c r="H1782" s="1015"/>
      <c r="I1782" s="1015"/>
      <c r="J1782" s="1015"/>
      <c r="K1782" s="1012" t="s">
        <v>283</v>
      </c>
      <c r="L1782" s="1015">
        <v>125198000</v>
      </c>
      <c r="M1782" s="1015"/>
      <c r="N1782" s="1016">
        <v>125198</v>
      </c>
      <c r="O1782" s="1015">
        <v>1000</v>
      </c>
      <c r="P1782" s="1015"/>
      <c r="Q1782" s="1015"/>
      <c r="R1782" s="1015"/>
      <c r="S1782" s="1016"/>
    </row>
    <row r="1783" spans="1:19">
      <c r="A1783" s="1012" t="s">
        <v>2611</v>
      </c>
      <c r="B1783" s="1012" t="s">
        <v>283</v>
      </c>
      <c r="C1783" s="1012" t="s">
        <v>2612</v>
      </c>
      <c r="D1783" s="1012" t="s">
        <v>1114</v>
      </c>
      <c r="E1783" s="1012" t="s">
        <v>166</v>
      </c>
      <c r="F1783" s="1013">
        <v>40344</v>
      </c>
      <c r="G1783" s="1012" t="s">
        <v>283</v>
      </c>
      <c r="H1783" s="1015"/>
      <c r="I1783" s="1015"/>
      <c r="J1783" s="1015"/>
      <c r="K1783" s="1012" t="s">
        <v>283</v>
      </c>
      <c r="L1783" s="1015"/>
      <c r="M1783" s="1015"/>
      <c r="N1783" s="1016"/>
      <c r="O1783" s="1015"/>
      <c r="P1783" s="1015"/>
      <c r="Q1783" s="1015"/>
      <c r="R1783" s="1015">
        <v>2857914.52</v>
      </c>
      <c r="S1783" s="1016">
        <v>2615557</v>
      </c>
    </row>
    <row r="1784" spans="1:19">
      <c r="A1784" s="1012" t="s">
        <v>2613</v>
      </c>
      <c r="B1784" s="1012" t="s">
        <v>2614</v>
      </c>
      <c r="C1784" s="1012" t="s">
        <v>2615</v>
      </c>
      <c r="D1784" s="1012" t="s">
        <v>2260</v>
      </c>
      <c r="E1784" s="1012" t="s">
        <v>188</v>
      </c>
      <c r="F1784" s="1013">
        <v>39787</v>
      </c>
      <c r="G1784" s="1012" t="s">
        <v>284</v>
      </c>
      <c r="H1784" s="1015">
        <v>303000000</v>
      </c>
      <c r="I1784" s="1015">
        <v>0</v>
      </c>
      <c r="J1784" s="1015">
        <v>121757209.63</v>
      </c>
      <c r="K1784" s="1012" t="s">
        <v>897</v>
      </c>
      <c r="L1784" s="1015"/>
      <c r="M1784" s="1015"/>
      <c r="N1784" s="1016"/>
      <c r="O1784" s="1015"/>
      <c r="P1784" s="1015"/>
      <c r="Q1784" s="1015"/>
      <c r="R1784" s="1015"/>
      <c r="S1784" s="1016"/>
    </row>
    <row r="1785" spans="1:19">
      <c r="A1785" s="1012" t="s">
        <v>2613</v>
      </c>
      <c r="B1785" s="1012" t="s">
        <v>283</v>
      </c>
      <c r="C1785" s="1012" t="s">
        <v>2615</v>
      </c>
      <c r="D1785" s="1012" t="s">
        <v>2260</v>
      </c>
      <c r="E1785" s="1012" t="s">
        <v>188</v>
      </c>
      <c r="F1785" s="1013">
        <v>41141</v>
      </c>
      <c r="G1785" s="1012" t="s">
        <v>283</v>
      </c>
      <c r="H1785" s="1015"/>
      <c r="I1785" s="1015"/>
      <c r="J1785" s="1015"/>
      <c r="K1785" s="1012" t="s">
        <v>283</v>
      </c>
      <c r="L1785" s="1015">
        <v>114772740</v>
      </c>
      <c r="M1785" s="1015">
        <v>-1434659.25</v>
      </c>
      <c r="N1785" s="1016">
        <v>5738637</v>
      </c>
      <c r="O1785" s="1015">
        <v>20</v>
      </c>
      <c r="P1785" s="1015">
        <v>-188227260</v>
      </c>
      <c r="Q1785" s="1015"/>
      <c r="R1785" s="1015"/>
      <c r="S1785" s="1016"/>
    </row>
    <row r="1786" spans="1:19">
      <c r="A1786" s="1012" t="s">
        <v>2613</v>
      </c>
      <c r="B1786" s="1012" t="s">
        <v>283</v>
      </c>
      <c r="C1786" s="1012" t="s">
        <v>2615</v>
      </c>
      <c r="D1786" s="1012" t="s">
        <v>2260</v>
      </c>
      <c r="E1786" s="1012" t="s">
        <v>188</v>
      </c>
      <c r="F1786" s="1013">
        <v>41171</v>
      </c>
      <c r="G1786" s="1012" t="s">
        <v>283</v>
      </c>
      <c r="H1786" s="1015"/>
      <c r="I1786" s="1015"/>
      <c r="J1786" s="1015"/>
      <c r="K1786" s="1012" t="s">
        <v>283</v>
      </c>
      <c r="L1786" s="1015"/>
      <c r="M1786" s="1015"/>
      <c r="N1786" s="1016"/>
      <c r="O1786" s="1015"/>
      <c r="P1786" s="1015"/>
      <c r="Q1786" s="1015"/>
      <c r="R1786" s="1015">
        <v>825000</v>
      </c>
      <c r="S1786" s="1016">
        <v>97540.56</v>
      </c>
    </row>
    <row r="1787" spans="1:19">
      <c r="A1787" s="1012" t="s">
        <v>2616</v>
      </c>
      <c r="B1787" s="1012" t="s">
        <v>1011</v>
      </c>
      <c r="C1787" s="1012" t="s">
        <v>2617</v>
      </c>
      <c r="D1787" s="1012" t="s">
        <v>2618</v>
      </c>
      <c r="E1787" s="1012" t="s">
        <v>83</v>
      </c>
      <c r="F1787" s="1013">
        <v>39843</v>
      </c>
      <c r="G1787" s="1012" t="s">
        <v>284</v>
      </c>
      <c r="H1787" s="1015">
        <v>10000000</v>
      </c>
      <c r="I1787" s="1015">
        <v>0</v>
      </c>
      <c r="J1787" s="1015">
        <v>11400453.220000001</v>
      </c>
      <c r="K1787" s="1012" t="s">
        <v>1194</v>
      </c>
      <c r="L1787" s="1015"/>
      <c r="M1787" s="1015"/>
      <c r="N1787" s="1016"/>
      <c r="O1787" s="1015"/>
      <c r="P1787" s="1015"/>
      <c r="Q1787" s="1015"/>
      <c r="R1787" s="1015"/>
      <c r="S1787" s="1016"/>
    </row>
    <row r="1788" spans="1:19">
      <c r="A1788" s="1012" t="s">
        <v>2616</v>
      </c>
      <c r="B1788" s="1012" t="s">
        <v>283</v>
      </c>
      <c r="C1788" s="1012" t="s">
        <v>2617</v>
      </c>
      <c r="D1788" s="1012" t="s">
        <v>2618</v>
      </c>
      <c r="E1788" s="1012" t="s">
        <v>83</v>
      </c>
      <c r="F1788" s="1013">
        <v>40787</v>
      </c>
      <c r="G1788" s="1012" t="s">
        <v>283</v>
      </c>
      <c r="H1788" s="1015"/>
      <c r="I1788" s="1015"/>
      <c r="J1788" s="1015"/>
      <c r="K1788" s="1012" t="s">
        <v>283</v>
      </c>
      <c r="L1788" s="1015">
        <v>10000000</v>
      </c>
      <c r="M1788" s="1015"/>
      <c r="N1788" s="1016">
        <v>10000</v>
      </c>
      <c r="O1788" s="1015">
        <v>1000</v>
      </c>
      <c r="P1788" s="1015"/>
      <c r="Q1788" s="1015"/>
      <c r="R1788" s="1015"/>
      <c r="S1788" s="1016"/>
    </row>
    <row r="1789" spans="1:19">
      <c r="A1789" s="1012" t="s">
        <v>2616</v>
      </c>
      <c r="B1789" s="1012" t="s">
        <v>283</v>
      </c>
      <c r="C1789" s="1012" t="s">
        <v>2617</v>
      </c>
      <c r="D1789" s="1012" t="s">
        <v>2618</v>
      </c>
      <c r="E1789" s="1012" t="s">
        <v>83</v>
      </c>
      <c r="F1789" s="1013">
        <v>40842</v>
      </c>
      <c r="G1789" s="1012" t="s">
        <v>283</v>
      </c>
      <c r="H1789" s="1015"/>
      <c r="I1789" s="1015"/>
      <c r="J1789" s="1015"/>
      <c r="K1789" s="1012" t="s">
        <v>283</v>
      </c>
      <c r="L1789" s="1015"/>
      <c r="M1789" s="1015"/>
      <c r="N1789" s="1016"/>
      <c r="O1789" s="1015"/>
      <c r="P1789" s="1015"/>
      <c r="Q1789" s="1015"/>
      <c r="R1789" s="1015">
        <v>107398</v>
      </c>
      <c r="S1789" s="1016">
        <v>133474.95000000001</v>
      </c>
    </row>
    <row r="1790" spans="1:19">
      <c r="A1790" s="1012" t="s">
        <v>2619</v>
      </c>
      <c r="B1790" s="1012" t="s">
        <v>890</v>
      </c>
      <c r="C1790" s="1012" t="s">
        <v>2620</v>
      </c>
      <c r="D1790" s="1012" t="s">
        <v>2621</v>
      </c>
      <c r="E1790" s="1012" t="s">
        <v>1926</v>
      </c>
      <c r="F1790" s="1013">
        <v>39850</v>
      </c>
      <c r="G1790" s="1012" t="s">
        <v>285</v>
      </c>
      <c r="H1790" s="1015">
        <v>15568000</v>
      </c>
      <c r="I1790" s="1015">
        <v>0</v>
      </c>
      <c r="J1790" s="1015">
        <v>18101553.84</v>
      </c>
      <c r="K1790" s="1012" t="s">
        <v>1194</v>
      </c>
      <c r="L1790" s="1015"/>
      <c r="M1790" s="1015"/>
      <c r="N1790" s="1016"/>
      <c r="O1790" s="1015"/>
      <c r="P1790" s="1015"/>
      <c r="Q1790" s="1015"/>
      <c r="R1790" s="1015"/>
      <c r="S1790" s="1016"/>
    </row>
    <row r="1791" spans="1:19">
      <c r="A1791" s="1012" t="s">
        <v>2619</v>
      </c>
      <c r="B1791" s="1012" t="s">
        <v>283</v>
      </c>
      <c r="C1791" s="1012" t="s">
        <v>2620</v>
      </c>
      <c r="D1791" s="1012" t="s">
        <v>2621</v>
      </c>
      <c r="E1791" s="1012" t="s">
        <v>1926</v>
      </c>
      <c r="F1791" s="1013">
        <v>40555</v>
      </c>
      <c r="G1791" s="1012" t="s">
        <v>283</v>
      </c>
      <c r="H1791" s="1015"/>
      <c r="I1791" s="1015"/>
      <c r="J1791" s="1015"/>
      <c r="K1791" s="1012" t="s">
        <v>283</v>
      </c>
      <c r="L1791" s="1015">
        <v>4000000</v>
      </c>
      <c r="M1791" s="1015"/>
      <c r="N1791" s="1016">
        <v>4000</v>
      </c>
      <c r="O1791" s="1015">
        <v>1000</v>
      </c>
      <c r="P1791" s="1015"/>
      <c r="Q1791" s="1015"/>
      <c r="R1791" s="1015"/>
      <c r="S1791" s="1016"/>
    </row>
    <row r="1792" spans="1:19">
      <c r="A1792" s="1012" t="s">
        <v>2619</v>
      </c>
      <c r="B1792" s="1012" t="s">
        <v>283</v>
      </c>
      <c r="C1792" s="1012" t="s">
        <v>2620</v>
      </c>
      <c r="D1792" s="1012" t="s">
        <v>2621</v>
      </c>
      <c r="E1792" s="1012" t="s">
        <v>1926</v>
      </c>
      <c r="F1792" s="1013">
        <v>40618</v>
      </c>
      <c r="G1792" s="1012" t="s">
        <v>283</v>
      </c>
      <c r="H1792" s="1015"/>
      <c r="I1792" s="1015"/>
      <c r="J1792" s="1015"/>
      <c r="K1792" s="1012" t="s">
        <v>283</v>
      </c>
      <c r="L1792" s="1015">
        <v>11568000</v>
      </c>
      <c r="M1792" s="1015"/>
      <c r="N1792" s="1016">
        <v>11568</v>
      </c>
      <c r="O1792" s="1015">
        <v>1000</v>
      </c>
      <c r="P1792" s="1015"/>
      <c r="Q1792" s="1015"/>
      <c r="R1792" s="1015">
        <v>778000</v>
      </c>
      <c r="S1792" s="1016">
        <v>778</v>
      </c>
    </row>
    <row r="1793" spans="1:19">
      <c r="A1793" s="1012" t="s">
        <v>2622</v>
      </c>
      <c r="B1793" s="1012" t="s">
        <v>904</v>
      </c>
      <c r="C1793" s="1012" t="s">
        <v>2623</v>
      </c>
      <c r="D1793" s="1012" t="s">
        <v>2624</v>
      </c>
      <c r="E1793" s="1012" t="s">
        <v>239</v>
      </c>
      <c r="F1793" s="1013">
        <v>39836</v>
      </c>
      <c r="G1793" s="1012" t="s">
        <v>285</v>
      </c>
      <c r="H1793" s="1015">
        <v>10973000</v>
      </c>
      <c r="I1793" s="1015">
        <v>0</v>
      </c>
      <c r="J1793" s="1015">
        <v>2652816.96</v>
      </c>
      <c r="K1793" s="1012" t="s">
        <v>897</v>
      </c>
      <c r="L1793" s="1015"/>
      <c r="M1793" s="1015"/>
      <c r="N1793" s="1016"/>
      <c r="O1793" s="1015"/>
      <c r="P1793" s="1015"/>
      <c r="Q1793" s="1015"/>
      <c r="R1793" s="1015"/>
      <c r="S1793" s="1016"/>
    </row>
    <row r="1794" spans="1:19">
      <c r="A1794" s="1012" t="s">
        <v>2622</v>
      </c>
      <c r="B1794" s="1012" t="s">
        <v>283</v>
      </c>
      <c r="C1794" s="1012" t="s">
        <v>2623</v>
      </c>
      <c r="D1794" s="1012" t="s">
        <v>2624</v>
      </c>
      <c r="E1794" s="1012" t="s">
        <v>239</v>
      </c>
      <c r="F1794" s="1013">
        <v>41359</v>
      </c>
      <c r="G1794" s="1012" t="s">
        <v>283</v>
      </c>
      <c r="H1794" s="1015"/>
      <c r="I1794" s="1015"/>
      <c r="J1794" s="1015"/>
      <c r="K1794" s="1012" t="s">
        <v>283</v>
      </c>
      <c r="L1794" s="1015">
        <v>1796209.03</v>
      </c>
      <c r="M1794" s="1015"/>
      <c r="N1794" s="1016">
        <v>10351</v>
      </c>
      <c r="O1794" s="1015">
        <v>173.53</v>
      </c>
      <c r="P1794" s="1015">
        <v>-8554790.9700000007</v>
      </c>
      <c r="Q1794" s="1015"/>
      <c r="R1794" s="1015">
        <v>130704.17</v>
      </c>
      <c r="S1794" s="1016">
        <v>516</v>
      </c>
    </row>
    <row r="1795" spans="1:19">
      <c r="A1795" s="1012" t="s">
        <v>2622</v>
      </c>
      <c r="B1795" s="1012" t="s">
        <v>283</v>
      </c>
      <c r="C1795" s="1012" t="s">
        <v>2623</v>
      </c>
      <c r="D1795" s="1012" t="s">
        <v>2624</v>
      </c>
      <c r="E1795" s="1012" t="s">
        <v>239</v>
      </c>
      <c r="F1795" s="1013">
        <v>41360</v>
      </c>
      <c r="G1795" s="1012" t="s">
        <v>283</v>
      </c>
      <c r="H1795" s="1015"/>
      <c r="I1795" s="1015"/>
      <c r="J1795" s="1015"/>
      <c r="K1795" s="1012" t="s">
        <v>283</v>
      </c>
      <c r="L1795" s="1015">
        <v>107935.66</v>
      </c>
      <c r="M1795" s="1015"/>
      <c r="N1795" s="1016">
        <v>622</v>
      </c>
      <c r="O1795" s="1015">
        <v>173.53</v>
      </c>
      <c r="P1795" s="1015">
        <v>-514064.34</v>
      </c>
      <c r="Q1795" s="1015"/>
      <c r="R1795" s="1015">
        <v>8358.99</v>
      </c>
      <c r="S1795" s="1016">
        <v>33</v>
      </c>
    </row>
    <row r="1796" spans="1:19">
      <c r="A1796" s="1012" t="s">
        <v>2622</v>
      </c>
      <c r="B1796" s="1012" t="s">
        <v>283</v>
      </c>
      <c r="C1796" s="1012" t="s">
        <v>2623</v>
      </c>
      <c r="D1796" s="1012" t="s">
        <v>2624</v>
      </c>
      <c r="E1796" s="1012" t="s">
        <v>239</v>
      </c>
      <c r="F1796" s="1013">
        <v>41373</v>
      </c>
      <c r="G1796" s="1012" t="s">
        <v>283</v>
      </c>
      <c r="H1796" s="1015"/>
      <c r="I1796" s="1015"/>
      <c r="J1796" s="1015"/>
      <c r="K1796" s="1012" t="s">
        <v>283</v>
      </c>
      <c r="L1796" s="1015"/>
      <c r="M1796" s="1015">
        <v>-25000</v>
      </c>
      <c r="N1796" s="1016"/>
      <c r="O1796" s="1015"/>
      <c r="P1796" s="1015"/>
      <c r="Q1796" s="1015"/>
      <c r="R1796" s="1015"/>
      <c r="S1796" s="1016"/>
    </row>
    <row r="1797" spans="1:19">
      <c r="A1797" s="1012" t="s">
        <v>2625</v>
      </c>
      <c r="B1797" s="1012" t="s">
        <v>2935</v>
      </c>
      <c r="C1797" s="1012" t="s">
        <v>2626</v>
      </c>
      <c r="D1797" s="1012" t="s">
        <v>2627</v>
      </c>
      <c r="E1797" s="1012" t="s">
        <v>89</v>
      </c>
      <c r="F1797" s="1013">
        <v>39983</v>
      </c>
      <c r="G1797" s="1012" t="s">
        <v>921</v>
      </c>
      <c r="H1797" s="1015">
        <v>15000000</v>
      </c>
      <c r="I1797" s="1015">
        <v>0</v>
      </c>
      <c r="J1797" s="1015">
        <v>24929429.699999999</v>
      </c>
      <c r="K1797" s="1012" t="s">
        <v>1194</v>
      </c>
      <c r="L1797" s="1015"/>
      <c r="M1797" s="1015"/>
      <c r="N1797" s="1016"/>
      <c r="O1797" s="1015"/>
      <c r="P1797" s="1015"/>
      <c r="Q1797" s="1015"/>
      <c r="R1797" s="1015"/>
      <c r="S1797" s="1016"/>
    </row>
    <row r="1798" spans="1:19">
      <c r="A1798" s="1012" t="s">
        <v>2625</v>
      </c>
      <c r="B1798" s="1012" t="s">
        <v>283</v>
      </c>
      <c r="C1798" s="1012" t="s">
        <v>2626</v>
      </c>
      <c r="D1798" s="1012" t="s">
        <v>2627</v>
      </c>
      <c r="E1798" s="1012" t="s">
        <v>89</v>
      </c>
      <c r="F1798" s="1013">
        <v>42201</v>
      </c>
      <c r="G1798" s="1012" t="s">
        <v>283</v>
      </c>
      <c r="H1798" s="1015"/>
      <c r="I1798" s="1015"/>
      <c r="J1798" s="1015"/>
      <c r="K1798" s="1012" t="s">
        <v>283</v>
      </c>
      <c r="L1798" s="1015">
        <v>15000000</v>
      </c>
      <c r="M1798" s="1015"/>
      <c r="N1798" s="1016">
        <v>15000000</v>
      </c>
      <c r="O1798" s="1015">
        <v>1</v>
      </c>
      <c r="P1798" s="1015"/>
      <c r="Q1798" s="1015"/>
      <c r="R1798" s="1015">
        <v>750000</v>
      </c>
      <c r="S1798" s="1016">
        <v>750000</v>
      </c>
    </row>
    <row r="1799" spans="1:19">
      <c r="A1799" s="1012" t="s">
        <v>2628</v>
      </c>
      <c r="B1799" s="1012" t="s">
        <v>1011</v>
      </c>
      <c r="C1799" s="1012" t="s">
        <v>2629</v>
      </c>
      <c r="D1799" s="1012" t="s">
        <v>1514</v>
      </c>
      <c r="E1799" s="1012" t="s">
        <v>6</v>
      </c>
      <c r="F1799" s="1013">
        <v>39801</v>
      </c>
      <c r="G1799" s="1012" t="s">
        <v>284</v>
      </c>
      <c r="H1799" s="1015">
        <v>8500000</v>
      </c>
      <c r="I1799" s="1015">
        <v>0</v>
      </c>
      <c r="J1799" s="1015">
        <v>9930625</v>
      </c>
      <c r="K1799" s="1012" t="s">
        <v>1194</v>
      </c>
      <c r="L1799" s="1015"/>
      <c r="M1799" s="1015"/>
      <c r="N1799" s="1016"/>
      <c r="O1799" s="1015"/>
      <c r="P1799" s="1015"/>
      <c r="Q1799" s="1015"/>
      <c r="R1799" s="1015"/>
      <c r="S1799" s="1016"/>
    </row>
    <row r="1800" spans="1:19">
      <c r="A1800" s="1012" t="s">
        <v>2628</v>
      </c>
      <c r="B1800" s="1012" t="s">
        <v>283</v>
      </c>
      <c r="C1800" s="1012" t="s">
        <v>2629</v>
      </c>
      <c r="D1800" s="1012" t="s">
        <v>1514</v>
      </c>
      <c r="E1800" s="1012" t="s">
        <v>6</v>
      </c>
      <c r="F1800" s="1013">
        <v>40759</v>
      </c>
      <c r="G1800" s="1012" t="s">
        <v>283</v>
      </c>
      <c r="H1800" s="1015"/>
      <c r="I1800" s="1015"/>
      <c r="J1800" s="1015"/>
      <c r="K1800" s="1012" t="s">
        <v>283</v>
      </c>
      <c r="L1800" s="1015">
        <v>8500000</v>
      </c>
      <c r="M1800" s="1015"/>
      <c r="N1800" s="1016">
        <v>8500</v>
      </c>
      <c r="O1800" s="1015">
        <v>1000</v>
      </c>
      <c r="P1800" s="1015"/>
      <c r="Q1800" s="1015"/>
      <c r="R1800" s="1015"/>
      <c r="S1800" s="1016"/>
    </row>
    <row r="1801" spans="1:19">
      <c r="A1801" s="1012" t="s">
        <v>2628</v>
      </c>
      <c r="B1801" s="1012" t="s">
        <v>283</v>
      </c>
      <c r="C1801" s="1012" t="s">
        <v>2629</v>
      </c>
      <c r="D1801" s="1012" t="s">
        <v>1514</v>
      </c>
      <c r="E1801" s="1012" t="s">
        <v>6</v>
      </c>
      <c r="F1801" s="1013">
        <v>40800</v>
      </c>
      <c r="G1801" s="1012" t="s">
        <v>283</v>
      </c>
      <c r="H1801" s="1015"/>
      <c r="I1801" s="1015"/>
      <c r="J1801" s="1015"/>
      <c r="K1801" s="1012" t="s">
        <v>283</v>
      </c>
      <c r="L1801" s="1015"/>
      <c r="M1801" s="1015"/>
      <c r="N1801" s="1016"/>
      <c r="O1801" s="1015"/>
      <c r="P1801" s="1015"/>
      <c r="Q1801" s="1015"/>
      <c r="R1801" s="1015">
        <v>315000</v>
      </c>
      <c r="S1801" s="1016">
        <v>239212</v>
      </c>
    </row>
    <row r="1802" spans="1:19">
      <c r="A1802" s="1012" t="s">
        <v>2630</v>
      </c>
      <c r="B1802" s="1012" t="s">
        <v>858</v>
      </c>
      <c r="C1802" s="1012" t="s">
        <v>2631</v>
      </c>
      <c r="D1802" s="1012" t="s">
        <v>2632</v>
      </c>
      <c r="E1802" s="1012" t="s">
        <v>83</v>
      </c>
      <c r="F1802" s="1013">
        <v>39822</v>
      </c>
      <c r="G1802" s="1012" t="s">
        <v>284</v>
      </c>
      <c r="H1802" s="1015">
        <v>89310000</v>
      </c>
      <c r="I1802" s="1015">
        <v>0</v>
      </c>
      <c r="J1802" s="1015">
        <v>92513970.829999998</v>
      </c>
      <c r="K1802" s="1012" t="s">
        <v>1194</v>
      </c>
      <c r="L1802" s="1015"/>
      <c r="M1802" s="1015"/>
      <c r="N1802" s="1016"/>
      <c r="O1802" s="1015"/>
      <c r="P1802" s="1015"/>
      <c r="Q1802" s="1015"/>
      <c r="R1802" s="1015"/>
      <c r="S1802" s="1016"/>
    </row>
    <row r="1803" spans="1:19">
      <c r="A1803" s="1012" t="s">
        <v>2630</v>
      </c>
      <c r="B1803" s="1012" t="s">
        <v>283</v>
      </c>
      <c r="C1803" s="1012" t="s">
        <v>2631</v>
      </c>
      <c r="D1803" s="1012" t="s">
        <v>2632</v>
      </c>
      <c r="E1803" s="1012" t="s">
        <v>83</v>
      </c>
      <c r="F1803" s="1013">
        <v>39911</v>
      </c>
      <c r="G1803" s="1012" t="s">
        <v>283</v>
      </c>
      <c r="H1803" s="1015"/>
      <c r="I1803" s="1015"/>
      <c r="J1803" s="1015"/>
      <c r="K1803" s="1012" t="s">
        <v>283</v>
      </c>
      <c r="L1803" s="1015">
        <v>89310000</v>
      </c>
      <c r="M1803" s="1015"/>
      <c r="N1803" s="1016">
        <v>89310</v>
      </c>
      <c r="O1803" s="1015">
        <v>1000</v>
      </c>
      <c r="P1803" s="1015"/>
      <c r="Q1803" s="1015"/>
      <c r="R1803" s="1015"/>
      <c r="S1803" s="1016"/>
    </row>
    <row r="1804" spans="1:19">
      <c r="A1804" s="1012" t="s">
        <v>2630</v>
      </c>
      <c r="B1804" s="1012" t="s">
        <v>283</v>
      </c>
      <c r="C1804" s="1012" t="s">
        <v>2631</v>
      </c>
      <c r="D1804" s="1012" t="s">
        <v>2632</v>
      </c>
      <c r="E1804" s="1012" t="s">
        <v>83</v>
      </c>
      <c r="F1804" s="1013">
        <v>39960</v>
      </c>
      <c r="G1804" s="1012" t="s">
        <v>283</v>
      </c>
      <c r="H1804" s="1015"/>
      <c r="I1804" s="1015"/>
      <c r="J1804" s="1015"/>
      <c r="K1804" s="1012" t="s">
        <v>283</v>
      </c>
      <c r="L1804" s="1015"/>
      <c r="M1804" s="1015"/>
      <c r="N1804" s="1016"/>
      <c r="O1804" s="1015"/>
      <c r="P1804" s="1015"/>
      <c r="Q1804" s="1015"/>
      <c r="R1804" s="1015">
        <v>2100000</v>
      </c>
      <c r="S1804" s="1016">
        <v>1620545</v>
      </c>
    </row>
    <row r="1805" spans="1:19">
      <c r="A1805" s="1012" t="s">
        <v>2633</v>
      </c>
      <c r="B1805" s="1012" t="s">
        <v>858</v>
      </c>
      <c r="C1805" s="1012" t="s">
        <v>2634</v>
      </c>
      <c r="D1805" s="1012" t="s">
        <v>1300</v>
      </c>
      <c r="E1805" s="1012" t="s">
        <v>19</v>
      </c>
      <c r="F1805" s="1013">
        <v>39766</v>
      </c>
      <c r="G1805" s="1012" t="s">
        <v>284</v>
      </c>
      <c r="H1805" s="1015">
        <v>3500000000</v>
      </c>
      <c r="I1805" s="1015">
        <v>0</v>
      </c>
      <c r="J1805" s="1015">
        <v>5448052772.5100002</v>
      </c>
      <c r="K1805" s="1012" t="s">
        <v>1194</v>
      </c>
      <c r="L1805" s="1015"/>
      <c r="M1805" s="1015"/>
      <c r="N1805" s="1016"/>
      <c r="O1805" s="1015"/>
      <c r="P1805" s="1015"/>
      <c r="Q1805" s="1015"/>
      <c r="R1805" s="1015"/>
      <c r="S1805" s="1016"/>
    </row>
    <row r="1806" spans="1:19">
      <c r="A1806" s="1012" t="s">
        <v>2633</v>
      </c>
      <c r="B1806" s="1012" t="s">
        <v>283</v>
      </c>
      <c r="C1806" s="1012" t="s">
        <v>2634</v>
      </c>
      <c r="D1806" s="1012" t="s">
        <v>1300</v>
      </c>
      <c r="E1806" s="1012" t="s">
        <v>19</v>
      </c>
      <c r="F1806" s="1013">
        <v>39813</v>
      </c>
      <c r="G1806" s="1012" t="s">
        <v>283</v>
      </c>
      <c r="H1806" s="1015">
        <v>1350000000</v>
      </c>
      <c r="I1806" s="1015"/>
      <c r="J1806" s="1015"/>
      <c r="K1806" s="1012" t="s">
        <v>283</v>
      </c>
      <c r="L1806" s="1015"/>
      <c r="M1806" s="1015"/>
      <c r="N1806" s="1016"/>
      <c r="O1806" s="1015"/>
      <c r="P1806" s="1015"/>
      <c r="Q1806" s="1015"/>
      <c r="R1806" s="1015"/>
      <c r="S1806" s="1016"/>
    </row>
    <row r="1807" spans="1:19">
      <c r="A1807" s="1012" t="s">
        <v>2633</v>
      </c>
      <c r="B1807" s="1012" t="s">
        <v>283</v>
      </c>
      <c r="C1807" s="1012" t="s">
        <v>2634</v>
      </c>
      <c r="D1807" s="1012" t="s">
        <v>1300</v>
      </c>
      <c r="E1807" s="1012" t="s">
        <v>19</v>
      </c>
      <c r="F1807" s="1013">
        <v>40632</v>
      </c>
      <c r="G1807" s="1012" t="s">
        <v>283</v>
      </c>
      <c r="H1807" s="1015"/>
      <c r="I1807" s="1015"/>
      <c r="J1807" s="1015"/>
      <c r="K1807" s="1012" t="s">
        <v>283</v>
      </c>
      <c r="L1807" s="1015">
        <v>4850000000</v>
      </c>
      <c r="M1807" s="1015"/>
      <c r="N1807" s="1016">
        <v>48500</v>
      </c>
      <c r="O1807" s="1015">
        <v>100000</v>
      </c>
      <c r="P1807" s="1015"/>
      <c r="Q1807" s="1015"/>
      <c r="R1807" s="1015"/>
      <c r="S1807" s="1016"/>
    </row>
    <row r="1808" spans="1:19">
      <c r="A1808" s="1012" t="s">
        <v>2633</v>
      </c>
      <c r="B1808" s="1012" t="s">
        <v>283</v>
      </c>
      <c r="C1808" s="1012" t="s">
        <v>2634</v>
      </c>
      <c r="D1808" s="1012" t="s">
        <v>1300</v>
      </c>
      <c r="E1808" s="1012" t="s">
        <v>19</v>
      </c>
      <c r="F1808" s="1013">
        <v>40814</v>
      </c>
      <c r="G1808" s="1012" t="s">
        <v>283</v>
      </c>
      <c r="H1808" s="1015"/>
      <c r="I1808" s="1015"/>
      <c r="J1808" s="1015"/>
      <c r="K1808" s="1012" t="s">
        <v>283</v>
      </c>
      <c r="L1808" s="1015"/>
      <c r="M1808" s="1015"/>
      <c r="N1808" s="1016"/>
      <c r="O1808" s="1015"/>
      <c r="P1808" s="1015"/>
      <c r="Q1808" s="1015"/>
      <c r="R1808" s="1015">
        <v>30066661.399999999</v>
      </c>
      <c r="S1808" s="1016">
        <v>17900182</v>
      </c>
    </row>
    <row r="1809" spans="1:19">
      <c r="A1809" s="1012" t="s">
        <v>2635</v>
      </c>
      <c r="B1809" s="1012" t="s">
        <v>2636</v>
      </c>
      <c r="C1809" s="1012" t="s">
        <v>2637</v>
      </c>
      <c r="D1809" s="1012" t="s">
        <v>1077</v>
      </c>
      <c r="E1809" s="1012" t="s">
        <v>15</v>
      </c>
      <c r="F1809" s="1013">
        <v>39787</v>
      </c>
      <c r="G1809" s="1012" t="s">
        <v>284</v>
      </c>
      <c r="H1809" s="1015">
        <v>69000000</v>
      </c>
      <c r="I1809" s="1015">
        <v>0</v>
      </c>
      <c r="J1809" s="1015">
        <v>4983333.33</v>
      </c>
      <c r="K1809" s="1012" t="s">
        <v>1097</v>
      </c>
      <c r="L1809" s="1015"/>
      <c r="M1809" s="1015"/>
      <c r="N1809" s="1016"/>
      <c r="O1809" s="1015"/>
      <c r="P1809" s="1015"/>
      <c r="Q1809" s="1015"/>
      <c r="R1809" s="1015"/>
      <c r="S1809" s="1016"/>
    </row>
    <row r="1810" spans="1:19">
      <c r="A1810" s="1012" t="s">
        <v>2635</v>
      </c>
      <c r="B1810" s="1012" t="s">
        <v>283</v>
      </c>
      <c r="C1810" s="1012" t="s">
        <v>2637</v>
      </c>
      <c r="D1810" s="1012" t="s">
        <v>1077</v>
      </c>
      <c r="E1810" s="1012" t="s">
        <v>15</v>
      </c>
      <c r="F1810" s="1013">
        <v>40648</v>
      </c>
      <c r="G1810" s="1012" t="s">
        <v>283</v>
      </c>
      <c r="H1810" s="1015"/>
      <c r="I1810" s="1015"/>
      <c r="J1810" s="1015"/>
      <c r="K1810" s="1012" t="s">
        <v>283</v>
      </c>
      <c r="L1810" s="1015"/>
      <c r="M1810" s="1015"/>
      <c r="N1810" s="1016"/>
      <c r="O1810" s="1015"/>
      <c r="P1810" s="1015">
        <v>-69000000</v>
      </c>
      <c r="Q1810" s="1015"/>
      <c r="R1810" s="1015"/>
      <c r="S1810" s="1016"/>
    </row>
    <row r="1811" spans="1:19">
      <c r="A1811" s="1012" t="s">
        <v>2638</v>
      </c>
      <c r="B1811" s="1012" t="s">
        <v>890</v>
      </c>
      <c r="C1811" s="1012" t="s">
        <v>2639</v>
      </c>
      <c r="D1811" s="1012" t="s">
        <v>2640</v>
      </c>
      <c r="E1811" s="1012" t="s">
        <v>105</v>
      </c>
      <c r="F1811" s="1013">
        <v>39822</v>
      </c>
      <c r="G1811" s="1012" t="s">
        <v>285</v>
      </c>
      <c r="H1811" s="1015">
        <v>2000000</v>
      </c>
      <c r="I1811" s="1015">
        <v>0</v>
      </c>
      <c r="J1811" s="1015">
        <v>2314972.2200000002</v>
      </c>
      <c r="K1811" s="1012" t="s">
        <v>1194</v>
      </c>
      <c r="L1811" s="1015"/>
      <c r="M1811" s="1015"/>
      <c r="N1811" s="1016"/>
      <c r="O1811" s="1015"/>
      <c r="P1811" s="1015"/>
      <c r="Q1811" s="1015"/>
      <c r="R1811" s="1015"/>
      <c r="S1811" s="1016"/>
    </row>
    <row r="1812" spans="1:19">
      <c r="A1812" s="1012" t="s">
        <v>2638</v>
      </c>
      <c r="B1812" s="1012" t="s">
        <v>283</v>
      </c>
      <c r="C1812" s="1012" t="s">
        <v>2639</v>
      </c>
      <c r="D1812" s="1012" t="s">
        <v>2640</v>
      </c>
      <c r="E1812" s="1012" t="s">
        <v>105</v>
      </c>
      <c r="F1812" s="1013">
        <v>40541</v>
      </c>
      <c r="G1812" s="1012" t="s">
        <v>283</v>
      </c>
      <c r="H1812" s="1015"/>
      <c r="I1812" s="1015"/>
      <c r="J1812" s="1015"/>
      <c r="K1812" s="1012" t="s">
        <v>283</v>
      </c>
      <c r="L1812" s="1015">
        <v>2000000</v>
      </c>
      <c r="M1812" s="1015"/>
      <c r="N1812" s="1016">
        <v>2000</v>
      </c>
      <c r="O1812" s="1015">
        <v>1000</v>
      </c>
      <c r="P1812" s="1015"/>
      <c r="Q1812" s="1015"/>
      <c r="R1812" s="1015">
        <v>100000</v>
      </c>
      <c r="S1812" s="1016">
        <v>100</v>
      </c>
    </row>
    <row r="1813" spans="1:19">
      <c r="A1813" s="1012" t="s">
        <v>2641</v>
      </c>
      <c r="B1813" s="1012" t="s">
        <v>858</v>
      </c>
      <c r="C1813" s="1012" t="s">
        <v>2642</v>
      </c>
      <c r="D1813" s="1012" t="s">
        <v>2643</v>
      </c>
      <c r="E1813" s="1012" t="s">
        <v>239</v>
      </c>
      <c r="F1813" s="1013">
        <v>39794</v>
      </c>
      <c r="G1813" s="1012" t="s">
        <v>284</v>
      </c>
      <c r="H1813" s="1015">
        <v>300000000</v>
      </c>
      <c r="I1813" s="1015">
        <v>0</v>
      </c>
      <c r="J1813" s="1015">
        <v>328991401.57999998</v>
      </c>
      <c r="K1813" s="1012" t="s">
        <v>1194</v>
      </c>
      <c r="L1813" s="1015"/>
      <c r="M1813" s="1015"/>
      <c r="N1813" s="1016"/>
      <c r="O1813" s="1015"/>
      <c r="P1813" s="1015"/>
      <c r="Q1813" s="1015"/>
      <c r="R1813" s="1015"/>
      <c r="S1813" s="1016"/>
    </row>
    <row r="1814" spans="1:19">
      <c r="A1814" s="1012" t="s">
        <v>2641</v>
      </c>
      <c r="B1814" s="1012" t="s">
        <v>283</v>
      </c>
      <c r="C1814" s="1012" t="s">
        <v>2642</v>
      </c>
      <c r="D1814" s="1012" t="s">
        <v>2643</v>
      </c>
      <c r="E1814" s="1012" t="s">
        <v>239</v>
      </c>
      <c r="F1814" s="1013">
        <v>40289</v>
      </c>
      <c r="G1814" s="1012" t="s">
        <v>283</v>
      </c>
      <c r="H1814" s="1015"/>
      <c r="I1814" s="1015"/>
      <c r="J1814" s="1015"/>
      <c r="K1814" s="1012" t="s">
        <v>283</v>
      </c>
      <c r="L1814" s="1015">
        <v>200000000</v>
      </c>
      <c r="M1814" s="1015"/>
      <c r="N1814" s="1016">
        <v>200000</v>
      </c>
      <c r="O1814" s="1015">
        <v>1000</v>
      </c>
      <c r="P1814" s="1015"/>
      <c r="Q1814" s="1015"/>
      <c r="R1814" s="1015"/>
      <c r="S1814" s="1016"/>
    </row>
    <row r="1815" spans="1:19">
      <c r="A1815" s="1012" t="s">
        <v>2641</v>
      </c>
      <c r="B1815" s="1012" t="s">
        <v>283</v>
      </c>
      <c r="C1815" s="1012" t="s">
        <v>2642</v>
      </c>
      <c r="D1815" s="1012" t="s">
        <v>2643</v>
      </c>
      <c r="E1815" s="1012" t="s">
        <v>239</v>
      </c>
      <c r="F1815" s="1013">
        <v>40534</v>
      </c>
      <c r="G1815" s="1012" t="s">
        <v>283</v>
      </c>
      <c r="H1815" s="1015"/>
      <c r="I1815" s="1015"/>
      <c r="J1815" s="1015"/>
      <c r="K1815" s="1012" t="s">
        <v>283</v>
      </c>
      <c r="L1815" s="1015">
        <v>100000000</v>
      </c>
      <c r="M1815" s="1015"/>
      <c r="N1815" s="1016">
        <v>100000</v>
      </c>
      <c r="O1815" s="1015">
        <v>1000</v>
      </c>
      <c r="P1815" s="1015"/>
      <c r="Q1815" s="1015"/>
      <c r="R1815" s="1015"/>
      <c r="S1815" s="1016"/>
    </row>
    <row r="1816" spans="1:19">
      <c r="A1816" s="1012" t="s">
        <v>2641</v>
      </c>
      <c r="B1816" s="1012" t="s">
        <v>283</v>
      </c>
      <c r="C1816" s="1012" t="s">
        <v>2642</v>
      </c>
      <c r="D1816" s="1012" t="s">
        <v>2643</v>
      </c>
      <c r="E1816" s="1012" t="s">
        <v>239</v>
      </c>
      <c r="F1816" s="1013">
        <v>40562</v>
      </c>
      <c r="G1816" s="1012" t="s">
        <v>283</v>
      </c>
      <c r="H1816" s="1015"/>
      <c r="I1816" s="1015"/>
      <c r="J1816" s="1015"/>
      <c r="K1816" s="1012" t="s">
        <v>283</v>
      </c>
      <c r="L1816" s="1015"/>
      <c r="M1816" s="1015"/>
      <c r="N1816" s="1016"/>
      <c r="O1816" s="1015"/>
      <c r="P1816" s="1015"/>
      <c r="Q1816" s="1015"/>
      <c r="R1816" s="1015">
        <v>5269179.3600000003</v>
      </c>
      <c r="S1816" s="1016">
        <v>3028264</v>
      </c>
    </row>
    <row r="1817" spans="1:19">
      <c r="A1817" s="1012" t="s">
        <v>2644</v>
      </c>
      <c r="B1817" s="1012" t="s">
        <v>890</v>
      </c>
      <c r="C1817" s="1012" t="s">
        <v>2645</v>
      </c>
      <c r="D1817" s="1012" t="s">
        <v>2646</v>
      </c>
      <c r="E1817" s="1012" t="s">
        <v>89</v>
      </c>
      <c r="F1817" s="1013">
        <v>39913</v>
      </c>
      <c r="G1817" s="1012" t="s">
        <v>285</v>
      </c>
      <c r="H1817" s="1015">
        <v>4000000</v>
      </c>
      <c r="I1817" s="1015">
        <v>0</v>
      </c>
      <c r="J1817" s="1015">
        <v>4721382.8899999997</v>
      </c>
      <c r="K1817" s="1012" t="s">
        <v>1194</v>
      </c>
      <c r="L1817" s="1015"/>
      <c r="M1817" s="1015"/>
      <c r="N1817" s="1016"/>
      <c r="O1817" s="1015"/>
      <c r="P1817" s="1015"/>
      <c r="Q1817" s="1015"/>
      <c r="R1817" s="1015"/>
      <c r="S1817" s="1016"/>
    </row>
    <row r="1818" spans="1:19">
      <c r="A1818" s="1012" t="s">
        <v>2644</v>
      </c>
      <c r="B1818" s="1012" t="s">
        <v>283</v>
      </c>
      <c r="C1818" s="1012" t="s">
        <v>2645</v>
      </c>
      <c r="D1818" s="1012" t="s">
        <v>2646</v>
      </c>
      <c r="E1818" s="1012" t="s">
        <v>89</v>
      </c>
      <c r="F1818" s="1013">
        <v>40786</v>
      </c>
      <c r="G1818" s="1012" t="s">
        <v>283</v>
      </c>
      <c r="H1818" s="1015"/>
      <c r="I1818" s="1015"/>
      <c r="J1818" s="1015"/>
      <c r="K1818" s="1012" t="s">
        <v>283</v>
      </c>
      <c r="L1818" s="1015">
        <v>4000000</v>
      </c>
      <c r="M1818" s="1015"/>
      <c r="N1818" s="1016">
        <v>4000</v>
      </c>
      <c r="O1818" s="1015">
        <v>1000</v>
      </c>
      <c r="P1818" s="1015"/>
      <c r="Q1818" s="1015"/>
      <c r="R1818" s="1015">
        <v>200000</v>
      </c>
      <c r="S1818" s="1016">
        <v>200</v>
      </c>
    </row>
    <row r="1819" spans="1:19">
      <c r="A1819" s="1012" t="s">
        <v>2647</v>
      </c>
      <c r="B1819" s="1012" t="s">
        <v>1047</v>
      </c>
      <c r="C1819" s="1012" t="s">
        <v>2648</v>
      </c>
      <c r="D1819" s="1012" t="s">
        <v>2649</v>
      </c>
      <c r="E1819" s="1012" t="s">
        <v>6</v>
      </c>
      <c r="F1819" s="1013">
        <v>39794</v>
      </c>
      <c r="G1819" s="1012" t="s">
        <v>284</v>
      </c>
      <c r="H1819" s="1015">
        <v>235000000</v>
      </c>
      <c r="I1819" s="1015">
        <v>0</v>
      </c>
      <c r="J1819" s="1015">
        <v>253929027.78</v>
      </c>
      <c r="K1819" s="1012" t="s">
        <v>1194</v>
      </c>
      <c r="L1819" s="1015"/>
      <c r="M1819" s="1015"/>
      <c r="N1819" s="1016"/>
      <c r="O1819" s="1015"/>
      <c r="P1819" s="1015"/>
      <c r="Q1819" s="1015"/>
      <c r="R1819" s="1015"/>
      <c r="S1819" s="1016"/>
    </row>
    <row r="1820" spans="1:19">
      <c r="A1820" s="1012" t="s">
        <v>2647</v>
      </c>
      <c r="B1820" s="1012" t="s">
        <v>283</v>
      </c>
      <c r="C1820" s="1012" t="s">
        <v>2648</v>
      </c>
      <c r="D1820" s="1012" t="s">
        <v>2649</v>
      </c>
      <c r="E1820" s="1012" t="s">
        <v>6</v>
      </c>
      <c r="F1820" s="1013">
        <v>40170</v>
      </c>
      <c r="G1820" s="1012" t="s">
        <v>283</v>
      </c>
      <c r="H1820" s="1015"/>
      <c r="I1820" s="1015"/>
      <c r="J1820" s="1015"/>
      <c r="K1820" s="1012" t="s">
        <v>283</v>
      </c>
      <c r="L1820" s="1015">
        <v>235000000</v>
      </c>
      <c r="M1820" s="1015"/>
      <c r="N1820" s="1016">
        <v>235000</v>
      </c>
      <c r="O1820" s="1015">
        <v>1000</v>
      </c>
      <c r="P1820" s="1015"/>
      <c r="Q1820" s="1015"/>
      <c r="R1820" s="1015"/>
      <c r="S1820" s="1016"/>
    </row>
    <row r="1821" spans="1:19">
      <c r="A1821" s="1012" t="s">
        <v>2647</v>
      </c>
      <c r="B1821" s="1012" t="s">
        <v>283</v>
      </c>
      <c r="C1821" s="1012" t="s">
        <v>2648</v>
      </c>
      <c r="D1821" s="1012" t="s">
        <v>2649</v>
      </c>
      <c r="E1821" s="1012" t="s">
        <v>6</v>
      </c>
      <c r="F1821" s="1013">
        <v>40345</v>
      </c>
      <c r="G1821" s="1012" t="s">
        <v>283</v>
      </c>
      <c r="H1821" s="1015"/>
      <c r="I1821" s="1015"/>
      <c r="J1821" s="1015"/>
      <c r="K1821" s="1012" t="s">
        <v>283</v>
      </c>
      <c r="L1821" s="1015"/>
      <c r="M1821" s="1015"/>
      <c r="N1821" s="1016"/>
      <c r="O1821" s="1015"/>
      <c r="P1821" s="1015"/>
      <c r="Q1821" s="1015"/>
      <c r="R1821" s="1015">
        <v>6820000</v>
      </c>
      <c r="S1821" s="1016">
        <v>354058</v>
      </c>
    </row>
    <row r="1822" spans="1:19">
      <c r="A1822" s="1012" t="s">
        <v>2650</v>
      </c>
      <c r="B1822" s="1012" t="s">
        <v>1462</v>
      </c>
      <c r="C1822" s="1012" t="s">
        <v>2651</v>
      </c>
      <c r="D1822" s="1012" t="s">
        <v>2652</v>
      </c>
      <c r="E1822" s="1012" t="s">
        <v>217</v>
      </c>
      <c r="F1822" s="1013">
        <v>39941</v>
      </c>
      <c r="G1822" s="1012" t="s">
        <v>921</v>
      </c>
      <c r="H1822" s="1015">
        <v>13644000</v>
      </c>
      <c r="I1822" s="1015">
        <v>0</v>
      </c>
      <c r="J1822" s="1015">
        <v>17019233.91</v>
      </c>
      <c r="K1822" s="1012" t="s">
        <v>1194</v>
      </c>
      <c r="L1822" s="1015"/>
      <c r="M1822" s="1015"/>
      <c r="N1822" s="1016"/>
      <c r="O1822" s="1015"/>
      <c r="P1822" s="1015"/>
      <c r="Q1822" s="1015"/>
      <c r="R1822" s="1015"/>
      <c r="S1822" s="1016"/>
    </row>
    <row r="1823" spans="1:19">
      <c r="A1823" s="1012" t="s">
        <v>2650</v>
      </c>
      <c r="B1823" s="1012" t="s">
        <v>283</v>
      </c>
      <c r="C1823" s="1012" t="s">
        <v>2651</v>
      </c>
      <c r="D1823" s="1012" t="s">
        <v>2652</v>
      </c>
      <c r="E1823" s="1012" t="s">
        <v>217</v>
      </c>
      <c r="F1823" s="1013">
        <v>40801</v>
      </c>
      <c r="G1823" s="1012" t="s">
        <v>283</v>
      </c>
      <c r="H1823" s="1015"/>
      <c r="I1823" s="1015"/>
      <c r="J1823" s="1015"/>
      <c r="K1823" s="1012" t="s">
        <v>283</v>
      </c>
      <c r="L1823" s="1015">
        <v>13644000</v>
      </c>
      <c r="M1823" s="1015"/>
      <c r="N1823" s="1016">
        <v>13644000</v>
      </c>
      <c r="O1823" s="1015">
        <v>1</v>
      </c>
      <c r="P1823" s="1015"/>
      <c r="Q1823" s="1015"/>
      <c r="R1823" s="1015">
        <v>682000</v>
      </c>
      <c r="S1823" s="1016">
        <v>682000</v>
      </c>
    </row>
    <row r="1824" spans="1:19">
      <c r="A1824" s="1012" t="s">
        <v>2653</v>
      </c>
      <c r="B1824" s="1012" t="s">
        <v>3033</v>
      </c>
      <c r="C1824" s="1012" t="s">
        <v>2654</v>
      </c>
      <c r="D1824" s="1012" t="s">
        <v>1967</v>
      </c>
      <c r="E1824" s="1012" t="s">
        <v>19</v>
      </c>
      <c r="F1824" s="1013">
        <v>39801</v>
      </c>
      <c r="G1824" s="1012" t="s">
        <v>284</v>
      </c>
      <c r="H1824" s="1015">
        <v>967870000</v>
      </c>
      <c r="I1824" s="1015">
        <v>0</v>
      </c>
      <c r="J1824" s="1015">
        <v>1191019526.3900001</v>
      </c>
      <c r="K1824" s="1012" t="s">
        <v>1194</v>
      </c>
      <c r="L1824" s="1015"/>
      <c r="M1824" s="1015"/>
      <c r="N1824" s="1016"/>
      <c r="O1824" s="1015"/>
      <c r="P1824" s="1015"/>
      <c r="Q1824" s="1015"/>
      <c r="R1824" s="1015"/>
      <c r="S1824" s="1016"/>
    </row>
    <row r="1825" spans="1:19">
      <c r="A1825" s="1012" t="s">
        <v>2653</v>
      </c>
      <c r="B1825" s="1012" t="s">
        <v>283</v>
      </c>
      <c r="C1825" s="1012" t="s">
        <v>2654</v>
      </c>
      <c r="D1825" s="1012" t="s">
        <v>1967</v>
      </c>
      <c r="E1825" s="1012" t="s">
        <v>19</v>
      </c>
      <c r="F1825" s="1013">
        <v>41481</v>
      </c>
      <c r="G1825" s="1012" t="s">
        <v>283</v>
      </c>
      <c r="H1825" s="1015"/>
      <c r="I1825" s="1015"/>
      <c r="J1825" s="1015"/>
      <c r="K1825" s="1012" t="s">
        <v>283</v>
      </c>
      <c r="L1825" s="1015">
        <v>967870000</v>
      </c>
      <c r="M1825" s="1015"/>
      <c r="N1825" s="1016">
        <v>967870</v>
      </c>
      <c r="O1825" s="1015">
        <v>1000</v>
      </c>
      <c r="P1825" s="1015"/>
      <c r="Q1825" s="1015"/>
      <c r="R1825" s="1015"/>
      <c r="S1825" s="1016"/>
    </row>
    <row r="1826" spans="1:19">
      <c r="A1826" s="1012" t="s">
        <v>2653</v>
      </c>
      <c r="B1826" s="1012" t="s">
        <v>283</v>
      </c>
      <c r="C1826" s="1012" t="s">
        <v>2654</v>
      </c>
      <c r="D1826" s="1012" t="s">
        <v>1967</v>
      </c>
      <c r="E1826" s="1012" t="s">
        <v>19</v>
      </c>
      <c r="F1826" s="1013">
        <v>43298</v>
      </c>
      <c r="G1826" s="1012" t="s">
        <v>283</v>
      </c>
      <c r="H1826" s="1015"/>
      <c r="I1826" s="1015"/>
      <c r="J1826" s="1015"/>
      <c r="K1826" s="1012" t="s">
        <v>283</v>
      </c>
      <c r="L1826" s="1015"/>
      <c r="M1826" s="1015"/>
      <c r="N1826" s="1016"/>
      <c r="O1826" s="1015"/>
      <c r="P1826" s="1015"/>
      <c r="Q1826" s="1015"/>
      <c r="R1826" s="1015">
        <v>405000</v>
      </c>
      <c r="S1826" s="1016">
        <v>2215819.5699999998</v>
      </c>
    </row>
    <row r="1827" spans="1:19">
      <c r="A1827" s="1012" t="s">
        <v>2655</v>
      </c>
      <c r="B1827" s="1012" t="s">
        <v>2656</v>
      </c>
      <c r="C1827" s="1012" t="s">
        <v>2657</v>
      </c>
      <c r="D1827" s="1012" t="s">
        <v>1987</v>
      </c>
      <c r="E1827" s="1012" t="s">
        <v>1460</v>
      </c>
      <c r="F1827" s="1013">
        <v>39829</v>
      </c>
      <c r="G1827" s="1012" t="s">
        <v>285</v>
      </c>
      <c r="H1827" s="1015">
        <v>8000000</v>
      </c>
      <c r="I1827" s="1015">
        <v>0</v>
      </c>
      <c r="J1827" s="1015">
        <v>253122.22</v>
      </c>
      <c r="K1827" s="1012" t="s">
        <v>1097</v>
      </c>
      <c r="L1827" s="1015"/>
      <c r="M1827" s="1015"/>
      <c r="N1827" s="1016"/>
      <c r="O1827" s="1015"/>
      <c r="P1827" s="1015"/>
      <c r="Q1827" s="1015"/>
      <c r="R1827" s="1015"/>
      <c r="S1827" s="1016"/>
    </row>
    <row r="1828" spans="1:19">
      <c r="A1828" s="1012" t="s">
        <v>2655</v>
      </c>
      <c r="B1828" s="1012" t="s">
        <v>283</v>
      </c>
      <c r="C1828" s="1012" t="s">
        <v>2657</v>
      </c>
      <c r="D1828" s="1012" t="s">
        <v>1987</v>
      </c>
      <c r="E1828" s="1012" t="s">
        <v>1460</v>
      </c>
      <c r="F1828" s="1013">
        <v>41670</v>
      </c>
      <c r="G1828" s="1012" t="s">
        <v>283</v>
      </c>
      <c r="H1828" s="1015"/>
      <c r="I1828" s="1015"/>
      <c r="J1828" s="1015"/>
      <c r="K1828" s="1012" t="s">
        <v>283</v>
      </c>
      <c r="L1828" s="1015"/>
      <c r="M1828" s="1015"/>
      <c r="N1828" s="1016"/>
      <c r="O1828" s="1015"/>
      <c r="P1828" s="1015">
        <v>-8000000</v>
      </c>
      <c r="Q1828" s="1015"/>
      <c r="R1828" s="1015"/>
      <c r="S1828" s="1016"/>
    </row>
    <row r="1829" spans="1:19">
      <c r="A1829" s="1012" t="s">
        <v>2658</v>
      </c>
      <c r="B1829" s="1012"/>
      <c r="C1829" s="1012" t="s">
        <v>2659</v>
      </c>
      <c r="D1829" s="1012" t="s">
        <v>2660</v>
      </c>
      <c r="E1829" s="1012" t="s">
        <v>89</v>
      </c>
      <c r="F1829" s="1013">
        <v>39773</v>
      </c>
      <c r="G1829" s="1012" t="s">
        <v>284</v>
      </c>
      <c r="H1829" s="1015">
        <v>104823000</v>
      </c>
      <c r="I1829" s="1015">
        <v>0</v>
      </c>
      <c r="J1829" s="1015">
        <v>120845170.8</v>
      </c>
      <c r="K1829" s="1012" t="s">
        <v>897</v>
      </c>
      <c r="L1829" s="1015"/>
      <c r="M1829" s="1015"/>
      <c r="N1829" s="1016"/>
      <c r="O1829" s="1015"/>
      <c r="P1829" s="1015"/>
      <c r="Q1829" s="1015"/>
      <c r="R1829" s="1015"/>
      <c r="S1829" s="1016"/>
    </row>
    <row r="1830" spans="1:19">
      <c r="A1830" s="1012" t="s">
        <v>2658</v>
      </c>
      <c r="B1830" s="1012" t="s">
        <v>283</v>
      </c>
      <c r="C1830" s="1012" t="s">
        <v>2659</v>
      </c>
      <c r="D1830" s="1012" t="s">
        <v>2660</v>
      </c>
      <c r="E1830" s="1012" t="s">
        <v>89</v>
      </c>
      <c r="F1830" s="1013">
        <v>41079</v>
      </c>
      <c r="G1830" s="1012" t="s">
        <v>283</v>
      </c>
      <c r="H1830" s="1015"/>
      <c r="I1830" s="1015"/>
      <c r="J1830" s="1015"/>
      <c r="K1830" s="1012" t="s">
        <v>283</v>
      </c>
      <c r="L1830" s="1015">
        <v>93659350.5</v>
      </c>
      <c r="M1830" s="1015">
        <v>-1404890.26</v>
      </c>
      <c r="N1830" s="1016">
        <v>104823</v>
      </c>
      <c r="O1830" s="1015">
        <v>893.5</v>
      </c>
      <c r="P1830" s="1015">
        <v>-11163649.5</v>
      </c>
      <c r="Q1830" s="1015"/>
      <c r="R1830" s="1015"/>
      <c r="S1830" s="1016"/>
    </row>
    <row r="1831" spans="1:19">
      <c r="A1831" s="1012" t="s">
        <v>2658</v>
      </c>
      <c r="B1831" s="1012" t="s">
        <v>283</v>
      </c>
      <c r="C1831" s="1012" t="s">
        <v>2659</v>
      </c>
      <c r="D1831" s="1012" t="s">
        <v>2660</v>
      </c>
      <c r="E1831" s="1012" t="s">
        <v>89</v>
      </c>
      <c r="F1831" s="1013">
        <v>41108</v>
      </c>
      <c r="G1831" s="1012" t="s">
        <v>283</v>
      </c>
      <c r="H1831" s="1015"/>
      <c r="I1831" s="1015"/>
      <c r="J1831" s="1015"/>
      <c r="K1831" s="1012" t="s">
        <v>283</v>
      </c>
      <c r="L1831" s="1015"/>
      <c r="M1831" s="1015"/>
      <c r="N1831" s="1016"/>
      <c r="O1831" s="1015"/>
      <c r="P1831" s="1015"/>
      <c r="Q1831" s="1015"/>
      <c r="R1831" s="1015">
        <v>9839273</v>
      </c>
      <c r="S1831" s="1016">
        <v>1462647</v>
      </c>
    </row>
    <row r="1832" spans="1:19">
      <c r="A1832" s="1012" t="s">
        <v>2661</v>
      </c>
      <c r="B1832" s="1012" t="s">
        <v>2604</v>
      </c>
      <c r="C1832" s="1012" t="s">
        <v>2662</v>
      </c>
      <c r="D1832" s="1012" t="s">
        <v>2597</v>
      </c>
      <c r="E1832" s="1012" t="s">
        <v>11</v>
      </c>
      <c r="F1832" s="1013">
        <v>40053</v>
      </c>
      <c r="G1832" s="1012" t="s">
        <v>921</v>
      </c>
      <c r="H1832" s="1015">
        <v>9720000</v>
      </c>
      <c r="I1832" s="1015">
        <v>0</v>
      </c>
      <c r="J1832" s="1015">
        <v>11611381.34</v>
      </c>
      <c r="K1832" s="1012" t="s">
        <v>1194</v>
      </c>
      <c r="L1832" s="1015"/>
      <c r="M1832" s="1015"/>
      <c r="N1832" s="1016"/>
      <c r="O1832" s="1015"/>
      <c r="P1832" s="1015"/>
      <c r="Q1832" s="1015"/>
      <c r="R1832" s="1015"/>
      <c r="S1832" s="1016"/>
    </row>
    <row r="1833" spans="1:19">
      <c r="A1833" s="1012" t="s">
        <v>2661</v>
      </c>
      <c r="B1833" s="1012" t="s">
        <v>283</v>
      </c>
      <c r="C1833" s="1012" t="s">
        <v>2662</v>
      </c>
      <c r="D1833" s="1012" t="s">
        <v>2597</v>
      </c>
      <c r="E1833" s="1012" t="s">
        <v>11</v>
      </c>
      <c r="F1833" s="1013">
        <v>40794</v>
      </c>
      <c r="G1833" s="1012" t="s">
        <v>283</v>
      </c>
      <c r="H1833" s="1015"/>
      <c r="I1833" s="1015"/>
      <c r="J1833" s="1015"/>
      <c r="K1833" s="1012" t="s">
        <v>283</v>
      </c>
      <c r="L1833" s="1015">
        <v>9720000</v>
      </c>
      <c r="M1833" s="1015"/>
      <c r="N1833" s="1016">
        <v>9720000</v>
      </c>
      <c r="O1833" s="1015">
        <v>1</v>
      </c>
      <c r="P1833" s="1015"/>
      <c r="Q1833" s="1015"/>
      <c r="R1833" s="1015">
        <v>292000</v>
      </c>
      <c r="S1833" s="1016">
        <v>292000</v>
      </c>
    </row>
    <row r="1834" spans="1:19">
      <c r="A1834" s="1012" t="s">
        <v>2663</v>
      </c>
      <c r="B1834" s="1012" t="s">
        <v>2664</v>
      </c>
      <c r="C1834" s="1012" t="s">
        <v>2665</v>
      </c>
      <c r="D1834" s="1012" t="s">
        <v>2666</v>
      </c>
      <c r="E1834" s="1012" t="s">
        <v>166</v>
      </c>
      <c r="F1834" s="1013">
        <v>39829</v>
      </c>
      <c r="G1834" s="1012" t="s">
        <v>285</v>
      </c>
      <c r="H1834" s="1015">
        <v>11730000</v>
      </c>
      <c r="I1834" s="1015">
        <v>0</v>
      </c>
      <c r="J1834" s="1015">
        <v>690832.08</v>
      </c>
      <c r="K1834" s="1012" t="s">
        <v>1097</v>
      </c>
      <c r="L1834" s="1015"/>
      <c r="M1834" s="1015"/>
      <c r="N1834" s="1016"/>
      <c r="O1834" s="1015"/>
      <c r="P1834" s="1015"/>
      <c r="Q1834" s="1015"/>
      <c r="R1834" s="1015"/>
      <c r="S1834" s="1016"/>
    </row>
    <row r="1835" spans="1:19">
      <c r="A1835" s="1012" t="s">
        <v>2663</v>
      </c>
      <c r="B1835" s="1012" t="s">
        <v>283</v>
      </c>
      <c r="C1835" s="1012" t="s">
        <v>2665</v>
      </c>
      <c r="D1835" s="1012" t="s">
        <v>2666</v>
      </c>
      <c r="E1835" s="1012" t="s">
        <v>166</v>
      </c>
      <c r="F1835" s="1013">
        <v>41621</v>
      </c>
      <c r="G1835" s="1012" t="s">
        <v>283</v>
      </c>
      <c r="H1835" s="1015"/>
      <c r="I1835" s="1015"/>
      <c r="J1835" s="1015"/>
      <c r="K1835" s="1012" t="s">
        <v>283</v>
      </c>
      <c r="L1835" s="1015"/>
      <c r="M1835" s="1015"/>
      <c r="N1835" s="1016"/>
      <c r="O1835" s="1015"/>
      <c r="P1835" s="1015">
        <v>-11730000</v>
      </c>
      <c r="Q1835" s="1015"/>
      <c r="R1835" s="1015"/>
      <c r="S1835" s="1016"/>
    </row>
    <row r="1836" spans="1:19">
      <c r="A1836" s="1012" t="s">
        <v>2667</v>
      </c>
      <c r="B1836" s="1012" t="s">
        <v>858</v>
      </c>
      <c r="C1836" s="1012" t="s">
        <v>2668</v>
      </c>
      <c r="D1836" s="1012" t="s">
        <v>2669</v>
      </c>
      <c r="E1836" s="1012" t="s">
        <v>109</v>
      </c>
      <c r="F1836" s="1013">
        <v>39766</v>
      </c>
      <c r="G1836" s="1012" t="s">
        <v>284</v>
      </c>
      <c r="H1836" s="1015">
        <v>361172000</v>
      </c>
      <c r="I1836" s="1015">
        <v>0</v>
      </c>
      <c r="J1836" s="1015">
        <v>378547699.44999999</v>
      </c>
      <c r="K1836" s="1012" t="s">
        <v>1194</v>
      </c>
      <c r="L1836" s="1015"/>
      <c r="M1836" s="1015"/>
      <c r="N1836" s="1016"/>
      <c r="O1836" s="1015"/>
      <c r="P1836" s="1015"/>
      <c r="Q1836" s="1015"/>
      <c r="R1836" s="1015"/>
      <c r="S1836" s="1016"/>
    </row>
    <row r="1837" spans="1:19">
      <c r="A1837" s="1012" t="s">
        <v>2667</v>
      </c>
      <c r="B1837" s="1012" t="s">
        <v>283</v>
      </c>
      <c r="C1837" s="1012" t="s">
        <v>2668</v>
      </c>
      <c r="D1837" s="1012" t="s">
        <v>2669</v>
      </c>
      <c r="E1837" s="1012" t="s">
        <v>109</v>
      </c>
      <c r="F1837" s="1013">
        <v>39925</v>
      </c>
      <c r="G1837" s="1012" t="s">
        <v>283</v>
      </c>
      <c r="H1837" s="1015"/>
      <c r="I1837" s="1015"/>
      <c r="J1837" s="1015"/>
      <c r="K1837" s="1012" t="s">
        <v>283</v>
      </c>
      <c r="L1837" s="1015">
        <v>361172000</v>
      </c>
      <c r="M1837" s="1015"/>
      <c r="N1837" s="1016">
        <v>361172</v>
      </c>
      <c r="O1837" s="1015">
        <v>1000</v>
      </c>
      <c r="P1837" s="1015"/>
      <c r="Q1837" s="1015"/>
      <c r="R1837" s="1015"/>
      <c r="S1837" s="1016"/>
    </row>
    <row r="1838" spans="1:19">
      <c r="A1838" s="1012" t="s">
        <v>2667</v>
      </c>
      <c r="B1838" s="1012" t="s">
        <v>283</v>
      </c>
      <c r="C1838" s="1012" t="s">
        <v>2668</v>
      </c>
      <c r="D1838" s="1012" t="s">
        <v>2669</v>
      </c>
      <c r="E1838" s="1012" t="s">
        <v>109</v>
      </c>
      <c r="F1838" s="1013">
        <v>40168</v>
      </c>
      <c r="G1838" s="1012" t="s">
        <v>283</v>
      </c>
      <c r="H1838" s="1015"/>
      <c r="I1838" s="1015"/>
      <c r="J1838" s="1015"/>
      <c r="K1838" s="1012" t="s">
        <v>283</v>
      </c>
      <c r="L1838" s="1015"/>
      <c r="M1838" s="1015"/>
      <c r="N1838" s="1016"/>
      <c r="O1838" s="1015"/>
      <c r="P1838" s="1015"/>
      <c r="Q1838" s="1015"/>
      <c r="R1838" s="1015">
        <v>9449980.5600000005</v>
      </c>
      <c r="S1838" s="1016">
        <v>3199988</v>
      </c>
    </row>
    <row r="1839" spans="1:19">
      <c r="A1839" s="1012" t="s">
        <v>2670</v>
      </c>
      <c r="B1839" s="1012" t="s">
        <v>890</v>
      </c>
      <c r="C1839" s="1012" t="s">
        <v>2671</v>
      </c>
      <c r="D1839" s="1012" t="s">
        <v>2672</v>
      </c>
      <c r="E1839" s="1012" t="s">
        <v>1229</v>
      </c>
      <c r="F1839" s="1013">
        <v>39805</v>
      </c>
      <c r="G1839" s="1012" t="s">
        <v>285</v>
      </c>
      <c r="H1839" s="1015">
        <v>2000000</v>
      </c>
      <c r="I1839" s="1015">
        <v>0</v>
      </c>
      <c r="J1839" s="1015">
        <v>2384611.11</v>
      </c>
      <c r="K1839" s="1012" t="s">
        <v>1194</v>
      </c>
      <c r="L1839" s="1015"/>
      <c r="M1839" s="1015"/>
      <c r="N1839" s="1016"/>
      <c r="O1839" s="1015"/>
      <c r="P1839" s="1015"/>
      <c r="Q1839" s="1015"/>
      <c r="R1839" s="1015"/>
      <c r="S1839" s="1016"/>
    </row>
    <row r="1840" spans="1:19">
      <c r="A1840" s="1012" t="s">
        <v>2670</v>
      </c>
      <c r="B1840" s="1012" t="s">
        <v>283</v>
      </c>
      <c r="C1840" s="1012" t="s">
        <v>2671</v>
      </c>
      <c r="D1840" s="1012" t="s">
        <v>2672</v>
      </c>
      <c r="E1840" s="1012" t="s">
        <v>1229</v>
      </c>
      <c r="F1840" s="1013">
        <v>40758</v>
      </c>
      <c r="G1840" s="1012" t="s">
        <v>283</v>
      </c>
      <c r="H1840" s="1015"/>
      <c r="I1840" s="1015"/>
      <c r="J1840" s="1015"/>
      <c r="K1840" s="1012" t="s">
        <v>283</v>
      </c>
      <c r="L1840" s="1015">
        <v>2000000</v>
      </c>
      <c r="M1840" s="1015"/>
      <c r="N1840" s="1016">
        <v>2000</v>
      </c>
      <c r="O1840" s="1015">
        <v>1000</v>
      </c>
      <c r="P1840" s="1015"/>
      <c r="Q1840" s="1015"/>
      <c r="R1840" s="1015">
        <v>100000</v>
      </c>
      <c r="S1840" s="1016">
        <v>100</v>
      </c>
    </row>
    <row r="1841" spans="1:19">
      <c r="A1841" s="1012" t="s">
        <v>2673</v>
      </c>
      <c r="B1841" s="1012" t="s">
        <v>2674</v>
      </c>
      <c r="C1841" s="1012" t="s">
        <v>2675</v>
      </c>
      <c r="D1841" s="1012" t="s">
        <v>1908</v>
      </c>
      <c r="E1841" s="1012" t="s">
        <v>60</v>
      </c>
      <c r="F1841" s="1013">
        <v>39801</v>
      </c>
      <c r="G1841" s="1012" t="s">
        <v>284</v>
      </c>
      <c r="H1841" s="1015">
        <v>30000000</v>
      </c>
      <c r="I1841" s="1015">
        <v>0</v>
      </c>
      <c r="J1841" s="1015">
        <v>3233333.33</v>
      </c>
      <c r="K1841" s="1012" t="s">
        <v>1097</v>
      </c>
      <c r="L1841" s="1015"/>
      <c r="M1841" s="1015"/>
      <c r="N1841" s="1016"/>
      <c r="O1841" s="1015"/>
      <c r="P1841" s="1015"/>
      <c r="Q1841" s="1015"/>
      <c r="R1841" s="1015"/>
      <c r="S1841" s="1016"/>
    </row>
    <row r="1842" spans="1:19">
      <c r="A1842" s="1012" t="s">
        <v>2673</v>
      </c>
      <c r="B1842" s="1012" t="s">
        <v>283</v>
      </c>
      <c r="C1842" s="1012" t="s">
        <v>2675</v>
      </c>
      <c r="D1842" s="1012" t="s">
        <v>1908</v>
      </c>
      <c r="E1842" s="1012" t="s">
        <v>60</v>
      </c>
      <c r="F1842" s="1013">
        <v>40935</v>
      </c>
      <c r="G1842" s="1012" t="s">
        <v>283</v>
      </c>
      <c r="H1842" s="1015"/>
      <c r="I1842" s="1015"/>
      <c r="J1842" s="1015"/>
      <c r="K1842" s="1012" t="s">
        <v>283</v>
      </c>
      <c r="L1842" s="1015"/>
      <c r="M1842" s="1015"/>
      <c r="N1842" s="1016"/>
      <c r="O1842" s="1015"/>
      <c r="P1842" s="1015">
        <v>-30000000</v>
      </c>
      <c r="Q1842" s="1015"/>
      <c r="R1842" s="1015"/>
      <c r="S1842" s="1016"/>
    </row>
    <row r="1843" spans="1:19">
      <c r="A1843" s="1012" t="s">
        <v>2676</v>
      </c>
      <c r="B1843" s="1012" t="s">
        <v>904</v>
      </c>
      <c r="C1843" s="1012" t="s">
        <v>2677</v>
      </c>
      <c r="D1843" s="1012" t="s">
        <v>2040</v>
      </c>
      <c r="E1843" s="1012" t="s">
        <v>60</v>
      </c>
      <c r="F1843" s="1013">
        <v>39805</v>
      </c>
      <c r="G1843" s="1012" t="s">
        <v>285</v>
      </c>
      <c r="H1843" s="1015">
        <v>3000000</v>
      </c>
      <c r="I1843" s="1015">
        <v>0</v>
      </c>
      <c r="J1843" s="1015">
        <v>3331713.17</v>
      </c>
      <c r="K1843" s="1012" t="s">
        <v>897</v>
      </c>
      <c r="L1843" s="1015"/>
      <c r="M1843" s="1015"/>
      <c r="N1843" s="1016"/>
      <c r="O1843" s="1015"/>
      <c r="P1843" s="1015"/>
      <c r="Q1843" s="1015"/>
      <c r="R1843" s="1015"/>
      <c r="S1843" s="1016"/>
    </row>
    <row r="1844" spans="1:19">
      <c r="A1844" s="1012" t="s">
        <v>2676</v>
      </c>
      <c r="B1844" s="1012" t="s">
        <v>283</v>
      </c>
      <c r="C1844" s="1012" t="s">
        <v>2677</v>
      </c>
      <c r="D1844" s="1012" t="s">
        <v>2040</v>
      </c>
      <c r="E1844" s="1012" t="s">
        <v>60</v>
      </c>
      <c r="F1844" s="1013">
        <v>41390</v>
      </c>
      <c r="G1844" s="1012" t="s">
        <v>283</v>
      </c>
      <c r="H1844" s="1015"/>
      <c r="I1844" s="1015"/>
      <c r="J1844" s="1015"/>
      <c r="K1844" s="1012" t="s">
        <v>283</v>
      </c>
      <c r="L1844" s="1015">
        <v>298000</v>
      </c>
      <c r="M1844" s="1015"/>
      <c r="N1844" s="1016">
        <v>298</v>
      </c>
      <c r="O1844" s="1015">
        <v>1022.11</v>
      </c>
      <c r="P1844" s="1015"/>
      <c r="Q1844" s="1015">
        <v>6588.78</v>
      </c>
      <c r="R1844" s="1015">
        <v>19218.87</v>
      </c>
      <c r="S1844" s="1016">
        <v>20</v>
      </c>
    </row>
    <row r="1845" spans="1:19">
      <c r="A1845" s="1012" t="s">
        <v>2676</v>
      </c>
      <c r="B1845" s="1012" t="s">
        <v>283</v>
      </c>
      <c r="C1845" s="1012" t="s">
        <v>2677</v>
      </c>
      <c r="D1845" s="1012" t="s">
        <v>2040</v>
      </c>
      <c r="E1845" s="1012" t="s">
        <v>60</v>
      </c>
      <c r="F1845" s="1013">
        <v>41393</v>
      </c>
      <c r="G1845" s="1012" t="s">
        <v>283</v>
      </c>
      <c r="H1845" s="1015"/>
      <c r="I1845" s="1015"/>
      <c r="J1845" s="1015"/>
      <c r="K1845" s="1012" t="s">
        <v>283</v>
      </c>
      <c r="L1845" s="1015">
        <v>2702000</v>
      </c>
      <c r="M1845" s="1015"/>
      <c r="N1845" s="1016">
        <v>2702</v>
      </c>
      <c r="O1845" s="1015">
        <v>1022.11</v>
      </c>
      <c r="P1845" s="1015"/>
      <c r="Q1845" s="1015">
        <v>59741.22</v>
      </c>
      <c r="R1845" s="1015">
        <v>124922.63</v>
      </c>
      <c r="S1845" s="1016">
        <v>130</v>
      </c>
    </row>
    <row r="1846" spans="1:19">
      <c r="A1846" s="1012" t="s">
        <v>2676</v>
      </c>
      <c r="B1846" s="1012" t="s">
        <v>283</v>
      </c>
      <c r="C1846" s="1012" t="s">
        <v>2677</v>
      </c>
      <c r="D1846" s="1012" t="s">
        <v>2040</v>
      </c>
      <c r="E1846" s="1012" t="s">
        <v>60</v>
      </c>
      <c r="F1846" s="1013">
        <v>41425</v>
      </c>
      <c r="G1846" s="1012" t="s">
        <v>283</v>
      </c>
      <c r="H1846" s="1015"/>
      <c r="I1846" s="1015"/>
      <c r="J1846" s="1015"/>
      <c r="K1846" s="1012" t="s">
        <v>283</v>
      </c>
      <c r="L1846" s="1015"/>
      <c r="M1846" s="1015">
        <v>-25000</v>
      </c>
      <c r="N1846" s="1016"/>
      <c r="O1846" s="1015"/>
      <c r="P1846" s="1015"/>
      <c r="Q1846" s="1015"/>
      <c r="R1846" s="1015"/>
      <c r="S1846" s="1016"/>
    </row>
    <row r="1847" spans="1:19">
      <c r="A1847" s="1012" t="s">
        <v>2678</v>
      </c>
      <c r="B1847" s="1012" t="s">
        <v>858</v>
      </c>
      <c r="C1847" s="1012" t="s">
        <v>2679</v>
      </c>
      <c r="D1847" s="1012" t="s">
        <v>1360</v>
      </c>
      <c r="E1847" s="1012" t="s">
        <v>166</v>
      </c>
      <c r="F1847" s="1013">
        <v>39829</v>
      </c>
      <c r="G1847" s="1012" t="s">
        <v>284</v>
      </c>
      <c r="H1847" s="1015">
        <v>75000000</v>
      </c>
      <c r="I1847" s="1015">
        <v>0</v>
      </c>
      <c r="J1847" s="1015">
        <v>82777816.209999993</v>
      </c>
      <c r="K1847" s="1012" t="s">
        <v>1194</v>
      </c>
      <c r="L1847" s="1015"/>
      <c r="M1847" s="1015"/>
      <c r="N1847" s="1016"/>
      <c r="O1847" s="1015"/>
      <c r="P1847" s="1015"/>
      <c r="Q1847" s="1015"/>
      <c r="R1847" s="1015"/>
      <c r="S1847" s="1016"/>
    </row>
    <row r="1848" spans="1:19">
      <c r="A1848" s="1012" t="s">
        <v>2678</v>
      </c>
      <c r="B1848" s="1012" t="s">
        <v>283</v>
      </c>
      <c r="C1848" s="1012" t="s">
        <v>2679</v>
      </c>
      <c r="D1848" s="1012" t="s">
        <v>1360</v>
      </c>
      <c r="E1848" s="1012" t="s">
        <v>166</v>
      </c>
      <c r="F1848" s="1013">
        <v>39946</v>
      </c>
      <c r="G1848" s="1012" t="s">
        <v>283</v>
      </c>
      <c r="H1848" s="1015"/>
      <c r="I1848" s="1015"/>
      <c r="J1848" s="1015"/>
      <c r="K1848" s="1012" t="s">
        <v>283</v>
      </c>
      <c r="L1848" s="1015">
        <v>75000000</v>
      </c>
      <c r="M1848" s="1015"/>
      <c r="N1848" s="1016">
        <v>75000</v>
      </c>
      <c r="O1848" s="1015">
        <v>1000</v>
      </c>
      <c r="P1848" s="1015"/>
      <c r="Q1848" s="1015"/>
      <c r="R1848" s="1015"/>
      <c r="S1848" s="1016"/>
    </row>
    <row r="1849" spans="1:19">
      <c r="A1849" s="1012" t="s">
        <v>2678</v>
      </c>
      <c r="B1849" s="1012" t="s">
        <v>283</v>
      </c>
      <c r="C1849" s="1012" t="s">
        <v>2679</v>
      </c>
      <c r="D1849" s="1012" t="s">
        <v>1360</v>
      </c>
      <c r="E1849" s="1012" t="s">
        <v>166</v>
      </c>
      <c r="F1849" s="1013">
        <v>40254</v>
      </c>
      <c r="G1849" s="1012" t="s">
        <v>283</v>
      </c>
      <c r="H1849" s="1015"/>
      <c r="I1849" s="1015"/>
      <c r="J1849" s="1015"/>
      <c r="K1849" s="1012" t="s">
        <v>283</v>
      </c>
      <c r="L1849" s="1015"/>
      <c r="M1849" s="1015"/>
      <c r="N1849" s="1016"/>
      <c r="O1849" s="1015"/>
      <c r="P1849" s="1015"/>
      <c r="Q1849" s="1015"/>
      <c r="R1849" s="1015">
        <v>6559066.21</v>
      </c>
      <c r="S1849" s="1016">
        <v>758086</v>
      </c>
    </row>
    <row r="1850" spans="1:19">
      <c r="A1850" s="1012" t="s">
        <v>2680</v>
      </c>
      <c r="B1850" s="1012" t="s">
        <v>890</v>
      </c>
      <c r="C1850" s="1012" t="s">
        <v>2681</v>
      </c>
      <c r="D1850" s="1012" t="s">
        <v>2682</v>
      </c>
      <c r="E1850" s="1012" t="s">
        <v>166</v>
      </c>
      <c r="F1850" s="1013">
        <v>39822</v>
      </c>
      <c r="G1850" s="1012" t="s">
        <v>285</v>
      </c>
      <c r="H1850" s="1015">
        <v>3981000</v>
      </c>
      <c r="I1850" s="1015">
        <v>0</v>
      </c>
      <c r="J1850" s="1015">
        <v>4475307.67</v>
      </c>
      <c r="K1850" s="1012" t="s">
        <v>1194</v>
      </c>
      <c r="L1850" s="1015"/>
      <c r="M1850" s="1015"/>
      <c r="N1850" s="1016"/>
      <c r="O1850" s="1015"/>
      <c r="P1850" s="1015"/>
      <c r="Q1850" s="1015"/>
      <c r="R1850" s="1015"/>
      <c r="S1850" s="1016"/>
    </row>
    <row r="1851" spans="1:19">
      <c r="A1851" s="1012" t="s">
        <v>2680</v>
      </c>
      <c r="B1851" s="1012" t="s">
        <v>283</v>
      </c>
      <c r="C1851" s="1012" t="s">
        <v>2681</v>
      </c>
      <c r="D1851" s="1012" t="s">
        <v>2682</v>
      </c>
      <c r="E1851" s="1012" t="s">
        <v>166</v>
      </c>
      <c r="F1851" s="1013">
        <v>40317</v>
      </c>
      <c r="G1851" s="1012" t="s">
        <v>283</v>
      </c>
      <c r="H1851" s="1015"/>
      <c r="I1851" s="1015"/>
      <c r="J1851" s="1015"/>
      <c r="K1851" s="1012" t="s">
        <v>283</v>
      </c>
      <c r="L1851" s="1015">
        <v>3981000</v>
      </c>
      <c r="M1851" s="1015"/>
      <c r="N1851" s="1016">
        <v>3981</v>
      </c>
      <c r="O1851" s="1015">
        <v>1000</v>
      </c>
      <c r="P1851" s="1015"/>
      <c r="Q1851" s="1015"/>
      <c r="R1851" s="1015">
        <v>199000</v>
      </c>
      <c r="S1851" s="1016">
        <v>199</v>
      </c>
    </row>
    <row r="1852" spans="1:19">
      <c r="A1852" s="1012" t="s">
        <v>2683</v>
      </c>
      <c r="B1852" s="1012" t="s">
        <v>899</v>
      </c>
      <c r="C1852" s="1012" t="s">
        <v>2684</v>
      </c>
      <c r="D1852" s="1012" t="s">
        <v>2685</v>
      </c>
      <c r="E1852" s="1012" t="s">
        <v>166</v>
      </c>
      <c r="F1852" s="1013">
        <v>40032</v>
      </c>
      <c r="G1852" s="1012" t="s">
        <v>285</v>
      </c>
      <c r="H1852" s="1015">
        <v>20000000</v>
      </c>
      <c r="I1852" s="1015">
        <v>0</v>
      </c>
      <c r="J1852" s="1015">
        <v>23234499.98</v>
      </c>
      <c r="K1852" s="1012" t="s">
        <v>1194</v>
      </c>
      <c r="L1852" s="1015"/>
      <c r="M1852" s="1015"/>
      <c r="N1852" s="1016"/>
      <c r="O1852" s="1015"/>
      <c r="P1852" s="1015"/>
      <c r="Q1852" s="1015"/>
      <c r="R1852" s="1015"/>
      <c r="S1852" s="1016"/>
    </row>
    <row r="1853" spans="1:19">
      <c r="A1853" s="1012" t="s">
        <v>2683</v>
      </c>
      <c r="B1853" s="1012" t="s">
        <v>283</v>
      </c>
      <c r="C1853" s="1012" t="s">
        <v>2684</v>
      </c>
      <c r="D1853" s="1012" t="s">
        <v>2685</v>
      </c>
      <c r="E1853" s="1012" t="s">
        <v>166</v>
      </c>
      <c r="F1853" s="1013">
        <v>40780</v>
      </c>
      <c r="G1853" s="1012" t="s">
        <v>283</v>
      </c>
      <c r="H1853" s="1015"/>
      <c r="I1853" s="1015"/>
      <c r="J1853" s="1015"/>
      <c r="K1853" s="1012" t="s">
        <v>283</v>
      </c>
      <c r="L1853" s="1015">
        <v>20000000</v>
      </c>
      <c r="M1853" s="1015"/>
      <c r="N1853" s="1016">
        <v>20000</v>
      </c>
      <c r="O1853" s="1015">
        <v>1000</v>
      </c>
      <c r="P1853" s="1015"/>
      <c r="Q1853" s="1015"/>
      <c r="R1853" s="1015">
        <v>1000000</v>
      </c>
      <c r="S1853" s="1016">
        <v>1000</v>
      </c>
    </row>
    <row r="1854" spans="1:19">
      <c r="A1854" s="1012" t="s">
        <v>2686</v>
      </c>
      <c r="B1854" s="1012" t="s">
        <v>1047</v>
      </c>
      <c r="C1854" s="1012" t="s">
        <v>2687</v>
      </c>
      <c r="D1854" s="1012" t="s">
        <v>2688</v>
      </c>
      <c r="E1854" s="1012" t="s">
        <v>289</v>
      </c>
      <c r="F1854" s="1013">
        <v>39794</v>
      </c>
      <c r="G1854" s="1012" t="s">
        <v>284</v>
      </c>
      <c r="H1854" s="1015">
        <v>45220000</v>
      </c>
      <c r="I1854" s="1015">
        <v>0</v>
      </c>
      <c r="J1854" s="1015">
        <v>52787673.439999998</v>
      </c>
      <c r="K1854" s="1012" t="s">
        <v>1194</v>
      </c>
      <c r="L1854" s="1015"/>
      <c r="M1854" s="1015"/>
      <c r="N1854" s="1016"/>
      <c r="O1854" s="1015"/>
      <c r="P1854" s="1015"/>
      <c r="Q1854" s="1015"/>
      <c r="R1854" s="1015"/>
      <c r="S1854" s="1016"/>
    </row>
    <row r="1855" spans="1:19">
      <c r="A1855" s="1012" t="s">
        <v>2686</v>
      </c>
      <c r="B1855" s="1012" t="s">
        <v>283</v>
      </c>
      <c r="C1855" s="1012" t="s">
        <v>2687</v>
      </c>
      <c r="D1855" s="1012" t="s">
        <v>2688</v>
      </c>
      <c r="E1855" s="1012" t="s">
        <v>289</v>
      </c>
      <c r="F1855" s="1013">
        <v>40247</v>
      </c>
      <c r="G1855" s="1012" t="s">
        <v>283</v>
      </c>
      <c r="H1855" s="1015"/>
      <c r="I1855" s="1015"/>
      <c r="J1855" s="1015"/>
      <c r="K1855" s="1012" t="s">
        <v>283</v>
      </c>
      <c r="L1855" s="1015">
        <v>45220000</v>
      </c>
      <c r="M1855" s="1015"/>
      <c r="N1855" s="1016">
        <v>45220</v>
      </c>
      <c r="O1855" s="1015">
        <v>1000</v>
      </c>
      <c r="P1855" s="1015"/>
      <c r="Q1855" s="1015"/>
      <c r="R1855" s="1015"/>
      <c r="S1855" s="1016"/>
    </row>
    <row r="1856" spans="1:19">
      <c r="A1856" s="1012" t="s">
        <v>2686</v>
      </c>
      <c r="B1856" s="1012" t="s">
        <v>283</v>
      </c>
      <c r="C1856" s="1012" t="s">
        <v>2687</v>
      </c>
      <c r="D1856" s="1012" t="s">
        <v>2688</v>
      </c>
      <c r="E1856" s="1012" t="s">
        <v>289</v>
      </c>
      <c r="F1856" s="1013">
        <v>40429</v>
      </c>
      <c r="G1856" s="1012" t="s">
        <v>283</v>
      </c>
      <c r="H1856" s="1015"/>
      <c r="I1856" s="1015"/>
      <c r="J1856" s="1015"/>
      <c r="K1856" s="1012" t="s">
        <v>283</v>
      </c>
      <c r="L1856" s="1015"/>
      <c r="M1856" s="1015"/>
      <c r="N1856" s="1016"/>
      <c r="O1856" s="1015"/>
      <c r="P1856" s="1015"/>
      <c r="Q1856" s="1015"/>
      <c r="R1856" s="1015">
        <v>4753984.55</v>
      </c>
      <c r="S1856" s="1016">
        <v>980203</v>
      </c>
    </row>
    <row r="1857" spans="1:19">
      <c r="A1857" s="1012" t="s">
        <v>2689</v>
      </c>
      <c r="B1857" s="1012" t="s">
        <v>923</v>
      </c>
      <c r="C1857" s="1012" t="s">
        <v>2690</v>
      </c>
      <c r="D1857" s="1012" t="s">
        <v>2691</v>
      </c>
      <c r="E1857" s="1012" t="s">
        <v>105</v>
      </c>
      <c r="F1857" s="1013">
        <v>39850</v>
      </c>
      <c r="G1857" s="1012" t="s">
        <v>285</v>
      </c>
      <c r="H1857" s="1015">
        <v>4021000</v>
      </c>
      <c r="I1857" s="1015">
        <v>0</v>
      </c>
      <c r="J1857" s="1015">
        <v>1912684</v>
      </c>
      <c r="K1857" s="1012" t="s">
        <v>897</v>
      </c>
      <c r="L1857" s="1015"/>
      <c r="M1857" s="1015"/>
      <c r="N1857" s="1016"/>
      <c r="O1857" s="1015"/>
      <c r="P1857" s="1015"/>
      <c r="Q1857" s="1015"/>
      <c r="R1857" s="1015"/>
      <c r="S1857" s="1016"/>
    </row>
    <row r="1858" spans="1:19">
      <c r="A1858" s="1012" t="s">
        <v>2689</v>
      </c>
      <c r="B1858" s="1012" t="s">
        <v>283</v>
      </c>
      <c r="C1858" s="1012" t="s">
        <v>2690</v>
      </c>
      <c r="D1858" s="1012" t="s">
        <v>2691</v>
      </c>
      <c r="E1858" s="1012" t="s">
        <v>105</v>
      </c>
      <c r="F1858" s="1013">
        <v>40515</v>
      </c>
      <c r="G1858" s="1012" t="s">
        <v>283</v>
      </c>
      <c r="H1858" s="1015"/>
      <c r="I1858" s="1015"/>
      <c r="J1858" s="1015"/>
      <c r="K1858" s="1012" t="s">
        <v>283</v>
      </c>
      <c r="L1858" s="1015">
        <v>1742850</v>
      </c>
      <c r="M1858" s="1015"/>
      <c r="N1858" s="1016">
        <v>4021</v>
      </c>
      <c r="O1858" s="1015">
        <v>433.43695500000001</v>
      </c>
      <c r="P1858" s="1015">
        <v>-2278150</v>
      </c>
      <c r="Q1858" s="1015"/>
      <c r="R1858" s="1015"/>
      <c r="S1858" s="1016"/>
    </row>
    <row r="1859" spans="1:19">
      <c r="A1859" s="1012" t="s">
        <v>2692</v>
      </c>
      <c r="B1859" s="1012" t="s">
        <v>858</v>
      </c>
      <c r="C1859" s="1012" t="s">
        <v>2693</v>
      </c>
      <c r="D1859" s="1012" t="s">
        <v>2694</v>
      </c>
      <c r="E1859" s="1012" t="s">
        <v>1307</v>
      </c>
      <c r="F1859" s="1013">
        <v>39857</v>
      </c>
      <c r="G1859" s="1012" t="s">
        <v>284</v>
      </c>
      <c r="H1859" s="1015">
        <v>34000000</v>
      </c>
      <c r="I1859" s="1015">
        <v>0</v>
      </c>
      <c r="J1859" s="1015">
        <v>40091342.549999997</v>
      </c>
      <c r="K1859" s="1012" t="s">
        <v>1194</v>
      </c>
      <c r="L1859" s="1015"/>
      <c r="M1859" s="1015"/>
      <c r="N1859" s="1016"/>
      <c r="O1859" s="1015"/>
      <c r="P1859" s="1015"/>
      <c r="Q1859" s="1015"/>
      <c r="R1859" s="1015"/>
      <c r="S1859" s="1016"/>
    </row>
    <row r="1860" spans="1:19">
      <c r="A1860" s="1012" t="s">
        <v>2692</v>
      </c>
      <c r="B1860" s="1012" t="s">
        <v>283</v>
      </c>
      <c r="C1860" s="1012" t="s">
        <v>2693</v>
      </c>
      <c r="D1860" s="1012" t="s">
        <v>2694</v>
      </c>
      <c r="E1860" s="1012" t="s">
        <v>1307</v>
      </c>
      <c r="F1860" s="1013">
        <v>40534</v>
      </c>
      <c r="G1860" s="1012" t="s">
        <v>283</v>
      </c>
      <c r="H1860" s="1015"/>
      <c r="I1860" s="1015"/>
      <c r="J1860" s="1015"/>
      <c r="K1860" s="1012" t="s">
        <v>283</v>
      </c>
      <c r="L1860" s="1015">
        <v>17000000</v>
      </c>
      <c r="M1860" s="1015"/>
      <c r="N1860" s="1016">
        <v>17000</v>
      </c>
      <c r="O1860" s="1015">
        <v>1000</v>
      </c>
      <c r="P1860" s="1015"/>
      <c r="Q1860" s="1015"/>
      <c r="R1860" s="1015"/>
      <c r="S1860" s="1016"/>
    </row>
    <row r="1861" spans="1:19">
      <c r="A1861" s="1012" t="s">
        <v>2692</v>
      </c>
      <c r="B1861" s="1012" t="s">
        <v>283</v>
      </c>
      <c r="C1861" s="1012" t="s">
        <v>2693</v>
      </c>
      <c r="D1861" s="1012" t="s">
        <v>2694</v>
      </c>
      <c r="E1861" s="1012" t="s">
        <v>1307</v>
      </c>
      <c r="F1861" s="1013">
        <v>40870</v>
      </c>
      <c r="G1861" s="1012" t="s">
        <v>283</v>
      </c>
      <c r="H1861" s="1015"/>
      <c r="I1861" s="1015"/>
      <c r="J1861" s="1015"/>
      <c r="K1861" s="1012" t="s">
        <v>283</v>
      </c>
      <c r="L1861" s="1015">
        <v>17000000</v>
      </c>
      <c r="M1861" s="1015"/>
      <c r="N1861" s="1016">
        <v>17000</v>
      </c>
      <c r="O1861" s="1015">
        <v>1000</v>
      </c>
      <c r="P1861" s="1015"/>
      <c r="Q1861" s="1015"/>
      <c r="R1861" s="1015"/>
      <c r="S1861" s="1016"/>
    </row>
    <row r="1862" spans="1:19">
      <c r="A1862" s="1012" t="s">
        <v>2692</v>
      </c>
      <c r="B1862" s="1012" t="s">
        <v>283</v>
      </c>
      <c r="C1862" s="1012" t="s">
        <v>2693</v>
      </c>
      <c r="D1862" s="1012" t="s">
        <v>2694</v>
      </c>
      <c r="E1862" s="1012" t="s">
        <v>1307</v>
      </c>
      <c r="F1862" s="1013">
        <v>41423</v>
      </c>
      <c r="G1862" s="1012" t="s">
        <v>283</v>
      </c>
      <c r="H1862" s="1015"/>
      <c r="I1862" s="1015"/>
      <c r="J1862" s="1015"/>
      <c r="K1862" s="1012" t="s">
        <v>283</v>
      </c>
      <c r="L1862" s="1015"/>
      <c r="M1862" s="1015"/>
      <c r="N1862" s="1016"/>
      <c r="O1862" s="1015"/>
      <c r="P1862" s="1015"/>
      <c r="Q1862" s="1015"/>
      <c r="R1862" s="1015">
        <v>2150648.5499999998</v>
      </c>
      <c r="S1862" s="1016">
        <v>276078.12</v>
      </c>
    </row>
    <row r="1863" spans="1:19">
      <c r="A1863" s="1012" t="s">
        <v>2695</v>
      </c>
      <c r="B1863" s="1012" t="s">
        <v>904</v>
      </c>
      <c r="C1863" s="1012" t="s">
        <v>2696</v>
      </c>
      <c r="D1863" s="1012" t="s">
        <v>2697</v>
      </c>
      <c r="E1863" s="1012" t="s">
        <v>217</v>
      </c>
      <c r="F1863" s="1013">
        <v>39829</v>
      </c>
      <c r="G1863" s="1012" t="s">
        <v>285</v>
      </c>
      <c r="H1863" s="1015">
        <v>20749000</v>
      </c>
      <c r="I1863" s="1015">
        <v>0</v>
      </c>
      <c r="J1863" s="1015">
        <v>18023831.850000001</v>
      </c>
      <c r="K1863" s="1012" t="s">
        <v>897</v>
      </c>
      <c r="L1863" s="1015"/>
      <c r="M1863" s="1015"/>
      <c r="N1863" s="1016"/>
      <c r="O1863" s="1015"/>
      <c r="P1863" s="1015"/>
      <c r="Q1863" s="1015"/>
      <c r="R1863" s="1015"/>
      <c r="S1863" s="1016"/>
    </row>
    <row r="1864" spans="1:19">
      <c r="A1864" s="1012" t="s">
        <v>2695</v>
      </c>
      <c r="B1864" s="1012" t="s">
        <v>283</v>
      </c>
      <c r="C1864" s="1012" t="s">
        <v>2696</v>
      </c>
      <c r="D1864" s="1012" t="s">
        <v>2697</v>
      </c>
      <c r="E1864" s="1012" t="s">
        <v>217</v>
      </c>
      <c r="F1864" s="1013">
        <v>41253</v>
      </c>
      <c r="G1864" s="1012" t="s">
        <v>283</v>
      </c>
      <c r="H1864" s="1015"/>
      <c r="I1864" s="1015"/>
      <c r="J1864" s="1015"/>
      <c r="K1864" s="1012" t="s">
        <v>283</v>
      </c>
      <c r="L1864" s="1015">
        <v>1956900</v>
      </c>
      <c r="M1864" s="1015"/>
      <c r="N1864" s="1016">
        <v>3000</v>
      </c>
      <c r="O1864" s="1015">
        <v>652.29999999999995</v>
      </c>
      <c r="P1864" s="1015">
        <v>-1043100</v>
      </c>
      <c r="Q1864" s="1015"/>
      <c r="R1864" s="1015">
        <v>403161.92</v>
      </c>
      <c r="S1864" s="1016">
        <v>487</v>
      </c>
    </row>
    <row r="1865" spans="1:19">
      <c r="A1865" s="1012" t="s">
        <v>2695</v>
      </c>
      <c r="B1865" s="1012" t="s">
        <v>283</v>
      </c>
      <c r="C1865" s="1012" t="s">
        <v>2696</v>
      </c>
      <c r="D1865" s="1012" t="s">
        <v>2697</v>
      </c>
      <c r="E1865" s="1012" t="s">
        <v>217</v>
      </c>
      <c r="F1865" s="1013">
        <v>41254</v>
      </c>
      <c r="G1865" s="1012" t="s">
        <v>283</v>
      </c>
      <c r="H1865" s="1015"/>
      <c r="I1865" s="1015"/>
      <c r="J1865" s="1015"/>
      <c r="K1865" s="1012" t="s">
        <v>283</v>
      </c>
      <c r="L1865" s="1015">
        <v>11577672.699999999</v>
      </c>
      <c r="M1865" s="1015"/>
      <c r="N1865" s="1016">
        <v>17749</v>
      </c>
      <c r="O1865" s="1015">
        <v>652.29999999999995</v>
      </c>
      <c r="P1865" s="1015">
        <v>-6171327.2999999998</v>
      </c>
      <c r="Q1865" s="1015"/>
      <c r="R1865" s="1015">
        <v>455316.35</v>
      </c>
      <c r="S1865" s="1016">
        <v>550</v>
      </c>
    </row>
    <row r="1866" spans="1:19">
      <c r="A1866" s="1012" t="s">
        <v>2695</v>
      </c>
      <c r="B1866" s="1012" t="s">
        <v>283</v>
      </c>
      <c r="C1866" s="1012" t="s">
        <v>2696</v>
      </c>
      <c r="D1866" s="1012" t="s">
        <v>2697</v>
      </c>
      <c r="E1866" s="1012" t="s">
        <v>217</v>
      </c>
      <c r="F1866" s="1013">
        <v>41285</v>
      </c>
      <c r="G1866" s="1012" t="s">
        <v>283</v>
      </c>
      <c r="H1866" s="1015"/>
      <c r="I1866" s="1015"/>
      <c r="J1866" s="1015"/>
      <c r="K1866" s="1012" t="s">
        <v>283</v>
      </c>
      <c r="L1866" s="1015"/>
      <c r="M1866" s="1015">
        <v>-135345.73000000001</v>
      </c>
      <c r="N1866" s="1016"/>
      <c r="O1866" s="1015"/>
      <c r="P1866" s="1015"/>
      <c r="Q1866" s="1015"/>
      <c r="R1866" s="1015"/>
      <c r="S1866" s="1016"/>
    </row>
    <row r="1867" spans="1:19">
      <c r="A1867" s="1012" t="s">
        <v>2698</v>
      </c>
      <c r="B1867" s="1012"/>
      <c r="C1867" s="1012" t="s">
        <v>2699</v>
      </c>
      <c r="D1867" s="1012" t="s">
        <v>2700</v>
      </c>
      <c r="E1867" s="1012" t="s">
        <v>149</v>
      </c>
      <c r="F1867" s="1013">
        <v>39801</v>
      </c>
      <c r="G1867" s="1012" t="s">
        <v>284</v>
      </c>
      <c r="H1867" s="1015">
        <v>5448000</v>
      </c>
      <c r="I1867" s="1015">
        <v>0</v>
      </c>
      <c r="J1867" s="1015">
        <v>6902866.3300000001</v>
      </c>
      <c r="K1867" s="1012" t="s">
        <v>1194</v>
      </c>
      <c r="L1867" s="1015"/>
      <c r="M1867" s="1015"/>
      <c r="N1867" s="1016"/>
      <c r="O1867" s="1015"/>
      <c r="P1867" s="1015"/>
      <c r="Q1867" s="1015"/>
      <c r="R1867" s="1015"/>
      <c r="S1867" s="1016"/>
    </row>
    <row r="1868" spans="1:19">
      <c r="A1868" s="1012" t="s">
        <v>2698</v>
      </c>
      <c r="B1868" s="1012" t="s">
        <v>283</v>
      </c>
      <c r="C1868" s="1012" t="s">
        <v>2699</v>
      </c>
      <c r="D1868" s="1012" t="s">
        <v>2700</v>
      </c>
      <c r="E1868" s="1012" t="s">
        <v>149</v>
      </c>
      <c r="F1868" s="1013">
        <v>41018</v>
      </c>
      <c r="G1868" s="1012" t="s">
        <v>283</v>
      </c>
      <c r="H1868" s="1015"/>
      <c r="I1868" s="1015"/>
      <c r="J1868" s="1015"/>
      <c r="K1868" s="1012" t="s">
        <v>283</v>
      </c>
      <c r="L1868" s="1015">
        <v>5448000</v>
      </c>
      <c r="M1868" s="1015"/>
      <c r="N1868" s="1016">
        <v>5448</v>
      </c>
      <c r="O1868" s="1015">
        <v>1000</v>
      </c>
      <c r="P1868" s="1015"/>
      <c r="Q1868" s="1015"/>
      <c r="R1868" s="1015">
        <v>792783</v>
      </c>
      <c r="S1868" s="1016">
        <v>175742</v>
      </c>
    </row>
    <row r="1869" spans="1:19">
      <c r="A1869" s="1012" t="s">
        <v>2701</v>
      </c>
      <c r="B1869" s="1012" t="s">
        <v>1011</v>
      </c>
      <c r="C1869" s="1012" t="s">
        <v>2702</v>
      </c>
      <c r="D1869" s="1012" t="s">
        <v>2703</v>
      </c>
      <c r="E1869" s="1012" t="s">
        <v>56</v>
      </c>
      <c r="F1869" s="1013">
        <v>39801</v>
      </c>
      <c r="G1869" s="1012" t="s">
        <v>284</v>
      </c>
      <c r="H1869" s="1015">
        <v>9090000</v>
      </c>
      <c r="I1869" s="1015">
        <v>0</v>
      </c>
      <c r="J1869" s="1015">
        <v>11795867.07</v>
      </c>
      <c r="K1869" s="1012" t="s">
        <v>1194</v>
      </c>
      <c r="L1869" s="1015"/>
      <c r="M1869" s="1015"/>
      <c r="N1869" s="1016"/>
      <c r="O1869" s="1015"/>
      <c r="P1869" s="1015"/>
      <c r="Q1869" s="1015"/>
      <c r="R1869" s="1015"/>
      <c r="S1869" s="1016"/>
    </row>
    <row r="1870" spans="1:19">
      <c r="A1870" s="1012" t="s">
        <v>2701</v>
      </c>
      <c r="B1870" s="1012" t="s">
        <v>283</v>
      </c>
      <c r="C1870" s="1012" t="s">
        <v>2702</v>
      </c>
      <c r="D1870" s="1012" t="s">
        <v>2703</v>
      </c>
      <c r="E1870" s="1012" t="s">
        <v>56</v>
      </c>
      <c r="F1870" s="1013">
        <v>40780</v>
      </c>
      <c r="G1870" s="1012" t="s">
        <v>283</v>
      </c>
      <c r="H1870" s="1015"/>
      <c r="I1870" s="1015"/>
      <c r="J1870" s="1015"/>
      <c r="K1870" s="1012" t="s">
        <v>283</v>
      </c>
      <c r="L1870" s="1015">
        <v>9090000</v>
      </c>
      <c r="M1870" s="1015"/>
      <c r="N1870" s="1016">
        <v>9090</v>
      </c>
      <c r="O1870" s="1015">
        <v>1000</v>
      </c>
      <c r="P1870" s="1015"/>
      <c r="Q1870" s="1015"/>
      <c r="R1870" s="1015"/>
      <c r="S1870" s="1016"/>
    </row>
    <row r="1871" spans="1:19">
      <c r="A1871" s="1012" t="s">
        <v>2701</v>
      </c>
      <c r="B1871" s="1012" t="s">
        <v>283</v>
      </c>
      <c r="C1871" s="1012" t="s">
        <v>2702</v>
      </c>
      <c r="D1871" s="1012" t="s">
        <v>2703</v>
      </c>
      <c r="E1871" s="1012" t="s">
        <v>56</v>
      </c>
      <c r="F1871" s="1013">
        <v>42130</v>
      </c>
      <c r="G1871" s="1012" t="s">
        <v>283</v>
      </c>
      <c r="H1871" s="1015"/>
      <c r="I1871" s="1015"/>
      <c r="J1871" s="1015"/>
      <c r="K1871" s="1012" t="s">
        <v>283</v>
      </c>
      <c r="L1871" s="1015"/>
      <c r="M1871" s="1015"/>
      <c r="N1871" s="1016"/>
      <c r="O1871" s="1015"/>
      <c r="P1871" s="1015"/>
      <c r="Q1871" s="1015"/>
      <c r="R1871" s="1015">
        <v>1486292.07</v>
      </c>
      <c r="S1871" s="1016">
        <v>151029.98000000001</v>
      </c>
    </row>
    <row r="1872" spans="1:19">
      <c r="A1872" s="1012" t="s">
        <v>2704</v>
      </c>
      <c r="B1872" s="1012" t="s">
        <v>858</v>
      </c>
      <c r="C1872" s="1012" t="s">
        <v>2705</v>
      </c>
      <c r="D1872" s="1012" t="s">
        <v>2706</v>
      </c>
      <c r="E1872" s="1012" t="s">
        <v>1050</v>
      </c>
      <c r="F1872" s="1013">
        <v>39822</v>
      </c>
      <c r="G1872" s="1012" t="s">
        <v>284</v>
      </c>
      <c r="H1872" s="1015">
        <v>25000000</v>
      </c>
      <c r="I1872" s="1015">
        <v>0</v>
      </c>
      <c r="J1872" s="1015">
        <v>29722063.780000001</v>
      </c>
      <c r="K1872" s="1012" t="s">
        <v>1194</v>
      </c>
      <c r="L1872" s="1015"/>
      <c r="M1872" s="1015"/>
      <c r="N1872" s="1016"/>
      <c r="O1872" s="1015"/>
      <c r="P1872" s="1015"/>
      <c r="Q1872" s="1015"/>
      <c r="R1872" s="1015"/>
      <c r="S1872" s="1016"/>
    </row>
    <row r="1873" spans="1:19">
      <c r="A1873" s="1012" t="s">
        <v>2704</v>
      </c>
      <c r="B1873" s="1012" t="s">
        <v>283</v>
      </c>
      <c r="C1873" s="1012" t="s">
        <v>2705</v>
      </c>
      <c r="D1873" s="1012" t="s">
        <v>2706</v>
      </c>
      <c r="E1873" s="1012" t="s">
        <v>1050</v>
      </c>
      <c r="F1873" s="1013">
        <v>40779</v>
      </c>
      <c r="G1873" s="1012" t="s">
        <v>283</v>
      </c>
      <c r="H1873" s="1015"/>
      <c r="I1873" s="1015"/>
      <c r="J1873" s="1015"/>
      <c r="K1873" s="1012" t="s">
        <v>283</v>
      </c>
      <c r="L1873" s="1015">
        <v>12500000</v>
      </c>
      <c r="M1873" s="1015"/>
      <c r="N1873" s="1016">
        <v>12500</v>
      </c>
      <c r="O1873" s="1015">
        <v>1000</v>
      </c>
      <c r="P1873" s="1015"/>
      <c r="Q1873" s="1015"/>
      <c r="R1873" s="1015"/>
      <c r="S1873" s="1016"/>
    </row>
    <row r="1874" spans="1:19">
      <c r="A1874" s="1012" t="s">
        <v>2704</v>
      </c>
      <c r="B1874" s="1012" t="s">
        <v>283</v>
      </c>
      <c r="C1874" s="1012" t="s">
        <v>2705</v>
      </c>
      <c r="D1874" s="1012" t="s">
        <v>2706</v>
      </c>
      <c r="E1874" s="1012" t="s">
        <v>1050</v>
      </c>
      <c r="F1874" s="1013">
        <v>41360</v>
      </c>
      <c r="G1874" s="1012" t="s">
        <v>283</v>
      </c>
      <c r="H1874" s="1015"/>
      <c r="I1874" s="1015"/>
      <c r="J1874" s="1015"/>
      <c r="K1874" s="1012" t="s">
        <v>283</v>
      </c>
      <c r="L1874" s="1015">
        <v>2500000</v>
      </c>
      <c r="M1874" s="1015"/>
      <c r="N1874" s="1016">
        <v>2500</v>
      </c>
      <c r="O1874" s="1015">
        <v>1000</v>
      </c>
      <c r="P1874" s="1015"/>
      <c r="Q1874" s="1015"/>
      <c r="R1874" s="1015"/>
      <c r="S1874" s="1016"/>
    </row>
    <row r="1875" spans="1:19">
      <c r="A1875" s="1012" t="s">
        <v>2704</v>
      </c>
      <c r="B1875" s="1012" t="s">
        <v>283</v>
      </c>
      <c r="C1875" s="1012" t="s">
        <v>2705</v>
      </c>
      <c r="D1875" s="1012" t="s">
        <v>2706</v>
      </c>
      <c r="E1875" s="1012" t="s">
        <v>1050</v>
      </c>
      <c r="F1875" s="1013">
        <v>41402</v>
      </c>
      <c r="G1875" s="1012" t="s">
        <v>283</v>
      </c>
      <c r="H1875" s="1015"/>
      <c r="I1875" s="1015"/>
      <c r="J1875" s="1015"/>
      <c r="K1875" s="1012" t="s">
        <v>283</v>
      </c>
      <c r="L1875" s="1015">
        <v>10000000</v>
      </c>
      <c r="M1875" s="1015"/>
      <c r="N1875" s="1016">
        <v>10000</v>
      </c>
      <c r="O1875" s="1015">
        <v>1000</v>
      </c>
      <c r="P1875" s="1015"/>
      <c r="Q1875" s="1015"/>
      <c r="R1875" s="1015"/>
      <c r="S1875" s="1016"/>
    </row>
    <row r="1876" spans="1:19">
      <c r="A1876" s="1012" t="s">
        <v>2704</v>
      </c>
      <c r="B1876" s="1012" t="s">
        <v>283</v>
      </c>
      <c r="C1876" s="1012" t="s">
        <v>2705</v>
      </c>
      <c r="D1876" s="1012" t="s">
        <v>2706</v>
      </c>
      <c r="E1876" s="1012" t="s">
        <v>1050</v>
      </c>
      <c r="F1876" s="1013">
        <v>42152</v>
      </c>
      <c r="G1876" s="1012" t="s">
        <v>283</v>
      </c>
      <c r="H1876" s="1015"/>
      <c r="I1876" s="1015"/>
      <c r="J1876" s="1015"/>
      <c r="K1876" s="1012" t="s">
        <v>283</v>
      </c>
      <c r="L1876" s="1015"/>
      <c r="M1876" s="1015"/>
      <c r="N1876" s="1016"/>
      <c r="O1876" s="1015"/>
      <c r="P1876" s="1015"/>
      <c r="Q1876" s="1015"/>
      <c r="R1876" s="1015">
        <v>389077.67</v>
      </c>
      <c r="S1876" s="1016">
        <v>226819.47</v>
      </c>
    </row>
    <row r="1877" spans="1:19">
      <c r="A1877" s="1012" t="s">
        <v>43</v>
      </c>
      <c r="B1877" s="1012" t="s">
        <v>1691</v>
      </c>
      <c r="C1877" s="1012" t="s">
        <v>2707</v>
      </c>
      <c r="D1877" s="1012" t="s">
        <v>1845</v>
      </c>
      <c r="E1877" s="1012" t="s">
        <v>23</v>
      </c>
      <c r="F1877" s="1013">
        <v>39850</v>
      </c>
      <c r="G1877" s="1012" t="s">
        <v>284</v>
      </c>
      <c r="H1877" s="1015">
        <v>5000000</v>
      </c>
      <c r="I1877" s="1015">
        <v>0</v>
      </c>
      <c r="J1877" s="1015">
        <v>5714215.5599999996</v>
      </c>
      <c r="K1877" s="1012" t="s">
        <v>1194</v>
      </c>
      <c r="L1877" s="1015"/>
      <c r="M1877" s="1015"/>
      <c r="N1877" s="1016"/>
      <c r="O1877" s="1015"/>
      <c r="P1877" s="1015"/>
      <c r="Q1877" s="1015"/>
      <c r="R1877" s="1015"/>
      <c r="S1877" s="1016"/>
    </row>
    <row r="1878" spans="1:19">
      <c r="A1878" s="1012" t="s">
        <v>43</v>
      </c>
      <c r="B1878" s="1012" t="s">
        <v>283</v>
      </c>
      <c r="C1878" s="1012" t="s">
        <v>2707</v>
      </c>
      <c r="D1878" s="1012" t="s">
        <v>1845</v>
      </c>
      <c r="E1878" s="1012" t="s">
        <v>23</v>
      </c>
      <c r="F1878" s="1013">
        <v>40450</v>
      </c>
      <c r="G1878" s="1012" t="s">
        <v>283</v>
      </c>
      <c r="H1878" s="1015"/>
      <c r="I1878" s="1015"/>
      <c r="J1878" s="1015"/>
      <c r="K1878" s="1012" t="s">
        <v>283</v>
      </c>
      <c r="L1878" s="1015">
        <v>5000000</v>
      </c>
      <c r="M1878" s="1015"/>
      <c r="N1878" s="1016">
        <v>5000</v>
      </c>
      <c r="O1878" s="1015">
        <v>1000</v>
      </c>
      <c r="P1878" s="1015"/>
      <c r="Q1878" s="1015"/>
      <c r="R1878" s="1015"/>
      <c r="S1878" s="1016"/>
    </row>
    <row r="1879" spans="1:19">
      <c r="A1879" s="1012" t="s">
        <v>43</v>
      </c>
      <c r="B1879" s="1012" t="s">
        <v>283</v>
      </c>
      <c r="C1879" s="1012" t="s">
        <v>2707</v>
      </c>
      <c r="D1879" s="1012" t="s">
        <v>1845</v>
      </c>
      <c r="E1879" s="1012" t="s">
        <v>23</v>
      </c>
      <c r="F1879" s="1013">
        <v>42137</v>
      </c>
      <c r="G1879" s="1012" t="s">
        <v>283</v>
      </c>
      <c r="H1879" s="1015"/>
      <c r="I1879" s="1015"/>
      <c r="J1879" s="1015"/>
      <c r="K1879" s="1012" t="s">
        <v>283</v>
      </c>
      <c r="L1879" s="1015"/>
      <c r="M1879" s="1015"/>
      <c r="N1879" s="1016"/>
      <c r="O1879" s="1015"/>
      <c r="P1879" s="1015"/>
      <c r="Q1879" s="1015"/>
      <c r="R1879" s="1015">
        <v>302410</v>
      </c>
      <c r="S1879" s="1016">
        <v>54705</v>
      </c>
    </row>
    <row r="1880" spans="1:19">
      <c r="A1880" s="1012" t="s">
        <v>2708</v>
      </c>
      <c r="B1880" s="1012" t="s">
        <v>890</v>
      </c>
      <c r="C1880" s="1012" t="s">
        <v>2709</v>
      </c>
      <c r="D1880" s="1012" t="s">
        <v>2710</v>
      </c>
      <c r="E1880" s="1012" t="s">
        <v>166</v>
      </c>
      <c r="F1880" s="1013">
        <v>39871</v>
      </c>
      <c r="G1880" s="1012" t="s">
        <v>285</v>
      </c>
      <c r="H1880" s="1015">
        <v>731000</v>
      </c>
      <c r="I1880" s="1015">
        <v>0</v>
      </c>
      <c r="J1880" s="1015">
        <v>813086.56</v>
      </c>
      <c r="K1880" s="1012" t="s">
        <v>1194</v>
      </c>
      <c r="L1880" s="1015"/>
      <c r="M1880" s="1015"/>
      <c r="N1880" s="1016"/>
      <c r="O1880" s="1015"/>
      <c r="P1880" s="1015"/>
      <c r="Q1880" s="1015"/>
      <c r="R1880" s="1015"/>
      <c r="S1880" s="1016"/>
    </row>
    <row r="1881" spans="1:19">
      <c r="A1881" s="1012" t="s">
        <v>2708</v>
      </c>
      <c r="B1881" s="1012" t="s">
        <v>283</v>
      </c>
      <c r="C1881" s="1012" t="s">
        <v>2709</v>
      </c>
      <c r="D1881" s="1012" t="s">
        <v>2710</v>
      </c>
      <c r="E1881" s="1012" t="s">
        <v>166</v>
      </c>
      <c r="F1881" s="1013">
        <v>40282</v>
      </c>
      <c r="G1881" s="1012" t="s">
        <v>283</v>
      </c>
      <c r="H1881" s="1015"/>
      <c r="I1881" s="1015"/>
      <c r="J1881" s="1015"/>
      <c r="K1881" s="1012" t="s">
        <v>283</v>
      </c>
      <c r="L1881" s="1015">
        <v>731000</v>
      </c>
      <c r="M1881" s="1015"/>
      <c r="N1881" s="1016">
        <v>731</v>
      </c>
      <c r="O1881" s="1015">
        <v>1000</v>
      </c>
      <c r="P1881" s="1015"/>
      <c r="Q1881" s="1015"/>
      <c r="R1881" s="1015">
        <v>37000</v>
      </c>
      <c r="S1881" s="1016">
        <v>37</v>
      </c>
    </row>
    <row r="1882" spans="1:19">
      <c r="A1882" s="1012" t="s">
        <v>2711</v>
      </c>
      <c r="B1882" s="1012" t="s">
        <v>890</v>
      </c>
      <c r="C1882" s="1012" t="s">
        <v>2712</v>
      </c>
      <c r="D1882" s="1012" t="s">
        <v>2713</v>
      </c>
      <c r="E1882" s="1012" t="s">
        <v>946</v>
      </c>
      <c r="F1882" s="1013">
        <v>39850</v>
      </c>
      <c r="G1882" s="1012" t="s">
        <v>285</v>
      </c>
      <c r="H1882" s="1015">
        <v>301000</v>
      </c>
      <c r="I1882" s="1015">
        <v>0</v>
      </c>
      <c r="J1882" s="1015">
        <v>379458.89</v>
      </c>
      <c r="K1882" s="1012" t="s">
        <v>1194</v>
      </c>
      <c r="L1882" s="1015"/>
      <c r="M1882" s="1015"/>
      <c r="N1882" s="1016"/>
      <c r="O1882" s="1015"/>
      <c r="P1882" s="1015"/>
      <c r="Q1882" s="1015"/>
      <c r="R1882" s="1015"/>
      <c r="S1882" s="1016"/>
    </row>
    <row r="1883" spans="1:19">
      <c r="A1883" s="1012" t="s">
        <v>2711</v>
      </c>
      <c r="B1883" s="1012" t="s">
        <v>283</v>
      </c>
      <c r="C1883" s="1012" t="s">
        <v>2712</v>
      </c>
      <c r="D1883" s="1012" t="s">
        <v>2713</v>
      </c>
      <c r="E1883" s="1012" t="s">
        <v>946</v>
      </c>
      <c r="F1883" s="1013">
        <v>41262</v>
      </c>
      <c r="G1883" s="1012" t="s">
        <v>283</v>
      </c>
      <c r="H1883" s="1015"/>
      <c r="I1883" s="1015"/>
      <c r="J1883" s="1015"/>
      <c r="K1883" s="1012" t="s">
        <v>283</v>
      </c>
      <c r="L1883" s="1015">
        <v>301000</v>
      </c>
      <c r="M1883" s="1015"/>
      <c r="N1883" s="1016">
        <v>301</v>
      </c>
      <c r="O1883" s="1015">
        <v>1000</v>
      </c>
      <c r="P1883" s="1015"/>
      <c r="Q1883" s="1015"/>
      <c r="R1883" s="1015">
        <v>15000</v>
      </c>
      <c r="S1883" s="1016">
        <v>15</v>
      </c>
    </row>
    <row r="1884" spans="1:19">
      <c r="A1884" s="1012" t="s">
        <v>2714</v>
      </c>
      <c r="B1884" s="1012" t="s">
        <v>858</v>
      </c>
      <c r="C1884" s="1012" t="s">
        <v>2715</v>
      </c>
      <c r="D1884" s="1012" t="s">
        <v>2700</v>
      </c>
      <c r="E1884" s="1012" t="s">
        <v>149</v>
      </c>
      <c r="F1884" s="1013">
        <v>39990</v>
      </c>
      <c r="G1884" s="1012" t="s">
        <v>284</v>
      </c>
      <c r="H1884" s="1015">
        <v>3400000000</v>
      </c>
      <c r="I1884" s="1015">
        <v>0</v>
      </c>
      <c r="J1884" s="1015">
        <v>4236125671</v>
      </c>
      <c r="K1884" s="1012" t="s">
        <v>1194</v>
      </c>
      <c r="L1884" s="1015"/>
      <c r="M1884" s="1015"/>
      <c r="N1884" s="1016"/>
      <c r="O1884" s="1015"/>
      <c r="P1884" s="1015"/>
      <c r="Q1884" s="1015"/>
      <c r="R1884" s="1015"/>
      <c r="S1884" s="1016"/>
    </row>
    <row r="1885" spans="1:19">
      <c r="A1885" s="1012" t="s">
        <v>2714</v>
      </c>
      <c r="B1885" s="1012" t="s">
        <v>283</v>
      </c>
      <c r="C1885" s="1012" t="s">
        <v>2715</v>
      </c>
      <c r="D1885" s="1012" t="s">
        <v>2700</v>
      </c>
      <c r="E1885" s="1012" t="s">
        <v>149</v>
      </c>
      <c r="F1885" s="1013">
        <v>40268</v>
      </c>
      <c r="G1885" s="1012" t="s">
        <v>283</v>
      </c>
      <c r="H1885" s="1015"/>
      <c r="I1885" s="1015"/>
      <c r="J1885" s="1015"/>
      <c r="K1885" s="1012" t="s">
        <v>283</v>
      </c>
      <c r="L1885" s="1015">
        <v>3400000000</v>
      </c>
      <c r="M1885" s="1015"/>
      <c r="N1885" s="1016">
        <v>3400000</v>
      </c>
      <c r="O1885" s="1015">
        <v>1000</v>
      </c>
      <c r="P1885" s="1015"/>
      <c r="Q1885" s="1015"/>
      <c r="R1885" s="1015"/>
      <c r="S1885" s="1016"/>
    </row>
    <row r="1886" spans="1:19">
      <c r="A1886" s="1012" t="s">
        <v>2714</v>
      </c>
      <c r="B1886" s="1012" t="s">
        <v>283</v>
      </c>
      <c r="C1886" s="1012" t="s">
        <v>2715</v>
      </c>
      <c r="D1886" s="1012" t="s">
        <v>2700</v>
      </c>
      <c r="E1886" s="1012" t="s">
        <v>149</v>
      </c>
      <c r="F1886" s="1013">
        <v>40448</v>
      </c>
      <c r="G1886" s="1012" t="s">
        <v>283</v>
      </c>
      <c r="H1886" s="1015"/>
      <c r="I1886" s="1015"/>
      <c r="J1886" s="1015"/>
      <c r="K1886" s="1012" t="s">
        <v>283</v>
      </c>
      <c r="L1886" s="1015"/>
      <c r="M1886" s="1015"/>
      <c r="N1886" s="1016"/>
      <c r="O1886" s="1015"/>
      <c r="P1886" s="1015"/>
      <c r="Q1886" s="1015"/>
      <c r="R1886" s="1015">
        <v>706264559.88999999</v>
      </c>
      <c r="S1886" s="1016">
        <v>52093973</v>
      </c>
    </row>
    <row r="1887" spans="1:19">
      <c r="A1887" s="1012" t="s">
        <v>2716</v>
      </c>
      <c r="B1887" s="1012" t="s">
        <v>899</v>
      </c>
      <c r="C1887" s="1012" t="s">
        <v>2717</v>
      </c>
      <c r="D1887" s="1012" t="s">
        <v>1408</v>
      </c>
      <c r="E1887" s="1012" t="s">
        <v>996</v>
      </c>
      <c r="F1887" s="1013">
        <v>39955</v>
      </c>
      <c r="G1887" s="1012" t="s">
        <v>285</v>
      </c>
      <c r="H1887" s="1015">
        <v>15000000</v>
      </c>
      <c r="I1887" s="1015">
        <v>0</v>
      </c>
      <c r="J1887" s="1015">
        <v>17580291.550000001</v>
      </c>
      <c r="K1887" s="1012" t="s">
        <v>1194</v>
      </c>
      <c r="L1887" s="1015"/>
      <c r="M1887" s="1015"/>
      <c r="N1887" s="1016"/>
      <c r="O1887" s="1015"/>
      <c r="P1887" s="1015"/>
      <c r="Q1887" s="1015"/>
      <c r="R1887" s="1015"/>
      <c r="S1887" s="1016"/>
    </row>
    <row r="1888" spans="1:19">
      <c r="A1888" s="1012" t="s">
        <v>2716</v>
      </c>
      <c r="B1888" s="1012" t="s">
        <v>283</v>
      </c>
      <c r="C1888" s="1012" t="s">
        <v>2717</v>
      </c>
      <c r="D1888" s="1012" t="s">
        <v>1408</v>
      </c>
      <c r="E1888" s="1012" t="s">
        <v>996</v>
      </c>
      <c r="F1888" s="1013">
        <v>40773</v>
      </c>
      <c r="G1888" s="1012" t="s">
        <v>283</v>
      </c>
      <c r="H1888" s="1015"/>
      <c r="I1888" s="1015"/>
      <c r="J1888" s="1015"/>
      <c r="K1888" s="1012" t="s">
        <v>283</v>
      </c>
      <c r="L1888" s="1015">
        <v>15000000</v>
      </c>
      <c r="M1888" s="1015"/>
      <c r="N1888" s="1016">
        <v>15000</v>
      </c>
      <c r="O1888" s="1015">
        <v>1000</v>
      </c>
      <c r="P1888" s="1015"/>
      <c r="Q1888" s="1015"/>
      <c r="R1888" s="1015">
        <v>750000</v>
      </c>
      <c r="S1888" s="1016">
        <v>750</v>
      </c>
    </row>
    <row r="1889" spans="1:19">
      <c r="A1889" s="1012" t="s">
        <v>2718</v>
      </c>
      <c r="B1889" s="1012" t="s">
        <v>904</v>
      </c>
      <c r="C1889" s="1012" t="s">
        <v>2719</v>
      </c>
      <c r="D1889" s="1012" t="s">
        <v>2720</v>
      </c>
      <c r="E1889" s="1012" t="s">
        <v>105</v>
      </c>
      <c r="F1889" s="1013">
        <v>39805</v>
      </c>
      <c r="G1889" s="1012" t="s">
        <v>285</v>
      </c>
      <c r="H1889" s="1015">
        <v>7500000</v>
      </c>
      <c r="I1889" s="1015">
        <v>0</v>
      </c>
      <c r="J1889" s="1015">
        <v>9232652.1699999999</v>
      </c>
      <c r="K1889" s="1012" t="s">
        <v>897</v>
      </c>
      <c r="L1889" s="1015"/>
      <c r="M1889" s="1015"/>
      <c r="N1889" s="1016"/>
      <c r="O1889" s="1015"/>
      <c r="P1889" s="1015"/>
      <c r="Q1889" s="1015"/>
      <c r="R1889" s="1015"/>
      <c r="S1889" s="1016"/>
    </row>
    <row r="1890" spans="1:19">
      <c r="A1890" s="1012" t="s">
        <v>2718</v>
      </c>
      <c r="B1890" s="1012" t="s">
        <v>283</v>
      </c>
      <c r="C1890" s="1012" t="s">
        <v>2719</v>
      </c>
      <c r="D1890" s="1012" t="s">
        <v>2720</v>
      </c>
      <c r="E1890" s="1012" t="s">
        <v>105</v>
      </c>
      <c r="F1890" s="1013">
        <v>41213</v>
      </c>
      <c r="G1890" s="1012" t="s">
        <v>283</v>
      </c>
      <c r="H1890" s="1015"/>
      <c r="I1890" s="1015"/>
      <c r="J1890" s="1015"/>
      <c r="K1890" s="1012" t="s">
        <v>283</v>
      </c>
      <c r="L1890" s="1015">
        <v>7359000</v>
      </c>
      <c r="M1890" s="1015"/>
      <c r="N1890" s="1016">
        <v>7500</v>
      </c>
      <c r="O1890" s="1015">
        <v>981.2</v>
      </c>
      <c r="P1890" s="1015">
        <v>-141000</v>
      </c>
      <c r="Q1890" s="1015"/>
      <c r="R1890" s="1015">
        <v>371250</v>
      </c>
      <c r="S1890" s="1016">
        <v>375</v>
      </c>
    </row>
    <row r="1891" spans="1:19">
      <c r="A1891" s="1012" t="s">
        <v>2718</v>
      </c>
      <c r="B1891" s="1012" t="s">
        <v>283</v>
      </c>
      <c r="C1891" s="1012" t="s">
        <v>2719</v>
      </c>
      <c r="D1891" s="1012" t="s">
        <v>2720</v>
      </c>
      <c r="E1891" s="1012" t="s">
        <v>105</v>
      </c>
      <c r="F1891" s="1013">
        <v>41285</v>
      </c>
      <c r="G1891" s="1012" t="s">
        <v>283</v>
      </c>
      <c r="H1891" s="1015"/>
      <c r="I1891" s="1015"/>
      <c r="J1891" s="1015"/>
      <c r="K1891" s="1012" t="s">
        <v>283</v>
      </c>
      <c r="L1891" s="1015"/>
      <c r="M1891" s="1015">
        <v>-73590</v>
      </c>
      <c r="N1891" s="1016"/>
      <c r="O1891" s="1015"/>
      <c r="P1891" s="1015"/>
      <c r="Q1891" s="1015"/>
      <c r="R1891" s="1015"/>
      <c r="S1891" s="1016"/>
    </row>
    <row r="1892" spans="1:19">
      <c r="A1892" s="1012" t="s">
        <v>2721</v>
      </c>
      <c r="B1892" s="1012" t="s">
        <v>858</v>
      </c>
      <c r="C1892" s="1012" t="s">
        <v>2722</v>
      </c>
      <c r="D1892" s="1012" t="s">
        <v>1563</v>
      </c>
      <c r="E1892" s="1012" t="s">
        <v>239</v>
      </c>
      <c r="F1892" s="1013">
        <v>39813</v>
      </c>
      <c r="G1892" s="1012" t="s">
        <v>284</v>
      </c>
      <c r="H1892" s="1015">
        <v>7579200000</v>
      </c>
      <c r="I1892" s="1015">
        <v>0</v>
      </c>
      <c r="J1892" s="1015">
        <v>8320638950.8299999</v>
      </c>
      <c r="K1892" s="1012" t="s">
        <v>1194</v>
      </c>
      <c r="L1892" s="1015"/>
      <c r="M1892" s="1015"/>
      <c r="N1892" s="1016"/>
      <c r="O1892" s="1015"/>
      <c r="P1892" s="1015"/>
      <c r="Q1892" s="1015"/>
      <c r="R1892" s="1015"/>
      <c r="S1892" s="1016"/>
    </row>
    <row r="1893" spans="1:19">
      <c r="A1893" s="1012" t="s">
        <v>2721</v>
      </c>
      <c r="B1893" s="1012" t="s">
        <v>283</v>
      </c>
      <c r="C1893" s="1012" t="s">
        <v>2722</v>
      </c>
      <c r="D1893" s="1012" t="s">
        <v>1563</v>
      </c>
      <c r="E1893" s="1012" t="s">
        <v>239</v>
      </c>
      <c r="F1893" s="1013">
        <v>40219</v>
      </c>
      <c r="G1893" s="1012" t="s">
        <v>283</v>
      </c>
      <c r="H1893" s="1015"/>
      <c r="I1893" s="1015"/>
      <c r="J1893" s="1015"/>
      <c r="K1893" s="1012" t="s">
        <v>283</v>
      </c>
      <c r="L1893" s="1015">
        <v>7579200000</v>
      </c>
      <c r="M1893" s="1015"/>
      <c r="N1893" s="1016">
        <v>75792</v>
      </c>
      <c r="O1893" s="1015">
        <v>100000</v>
      </c>
      <c r="P1893" s="1015"/>
      <c r="Q1893" s="1015"/>
      <c r="R1893" s="1015"/>
      <c r="S1893" s="1016"/>
    </row>
    <row r="1894" spans="1:19">
      <c r="A1894" s="1012" t="s">
        <v>2721</v>
      </c>
      <c r="B1894" s="1012" t="s">
        <v>283</v>
      </c>
      <c r="C1894" s="1012" t="s">
        <v>2722</v>
      </c>
      <c r="D1894" s="1012" t="s">
        <v>1563</v>
      </c>
      <c r="E1894" s="1012" t="s">
        <v>239</v>
      </c>
      <c r="F1894" s="1013">
        <v>40303</v>
      </c>
      <c r="G1894" s="1012" t="s">
        <v>283</v>
      </c>
      <c r="H1894" s="1015"/>
      <c r="I1894" s="1015"/>
      <c r="J1894" s="1015"/>
      <c r="K1894" s="1012" t="s">
        <v>283</v>
      </c>
      <c r="L1894" s="1015"/>
      <c r="M1894" s="1015"/>
      <c r="N1894" s="1016"/>
      <c r="O1894" s="1015"/>
      <c r="P1894" s="1015"/>
      <c r="Q1894" s="1015"/>
      <c r="R1894" s="1015">
        <v>320372284.16000003</v>
      </c>
      <c r="S1894" s="1016">
        <v>16885192</v>
      </c>
    </row>
    <row r="1895" spans="1:19">
      <c r="A1895" s="1012" t="s">
        <v>2723</v>
      </c>
      <c r="B1895" s="1012" t="s">
        <v>899</v>
      </c>
      <c r="C1895" s="1012" t="s">
        <v>2724</v>
      </c>
      <c r="D1895" s="1012" t="s">
        <v>881</v>
      </c>
      <c r="E1895" s="1012" t="s">
        <v>6</v>
      </c>
      <c r="F1895" s="1013">
        <v>39864</v>
      </c>
      <c r="G1895" s="1012" t="s">
        <v>285</v>
      </c>
      <c r="H1895" s="1015">
        <v>5450000</v>
      </c>
      <c r="I1895" s="1015">
        <v>0</v>
      </c>
      <c r="J1895" s="1015">
        <v>6474752.1399999997</v>
      </c>
      <c r="K1895" s="1012" t="s">
        <v>1194</v>
      </c>
      <c r="L1895" s="1015"/>
      <c r="M1895" s="1015"/>
      <c r="N1895" s="1016"/>
      <c r="O1895" s="1015"/>
      <c r="P1895" s="1015"/>
      <c r="Q1895" s="1015"/>
      <c r="R1895" s="1015"/>
      <c r="S1895" s="1016"/>
    </row>
    <row r="1896" spans="1:19">
      <c r="A1896" s="1012" t="s">
        <v>2723</v>
      </c>
      <c r="B1896" s="1012" t="s">
        <v>283</v>
      </c>
      <c r="C1896" s="1012" t="s">
        <v>2724</v>
      </c>
      <c r="D1896" s="1012" t="s">
        <v>881</v>
      </c>
      <c r="E1896" s="1012" t="s">
        <v>6</v>
      </c>
      <c r="F1896" s="1013">
        <v>40787</v>
      </c>
      <c r="G1896" s="1012" t="s">
        <v>283</v>
      </c>
      <c r="H1896" s="1015"/>
      <c r="I1896" s="1015"/>
      <c r="J1896" s="1015"/>
      <c r="K1896" s="1012" t="s">
        <v>283</v>
      </c>
      <c r="L1896" s="1015">
        <v>5450000</v>
      </c>
      <c r="M1896" s="1015"/>
      <c r="N1896" s="1016">
        <v>5450</v>
      </c>
      <c r="O1896" s="1015">
        <v>1000</v>
      </c>
      <c r="P1896" s="1015"/>
      <c r="Q1896" s="1015"/>
      <c r="R1896" s="1015">
        <v>273000</v>
      </c>
      <c r="S1896" s="1016">
        <v>273</v>
      </c>
    </row>
    <row r="1897" spans="1:19">
      <c r="A1897" s="1012" t="s">
        <v>2725</v>
      </c>
      <c r="B1897" s="1012" t="s">
        <v>904</v>
      </c>
      <c r="C1897" s="1012" t="s">
        <v>2726</v>
      </c>
      <c r="D1897" s="1012" t="s">
        <v>1366</v>
      </c>
      <c r="E1897" s="1012" t="s">
        <v>19</v>
      </c>
      <c r="F1897" s="1013">
        <v>39822</v>
      </c>
      <c r="G1897" s="1012" t="s">
        <v>285</v>
      </c>
      <c r="H1897" s="1015">
        <v>12000000</v>
      </c>
      <c r="I1897" s="1015">
        <v>0</v>
      </c>
      <c r="J1897" s="1015">
        <v>13065246</v>
      </c>
      <c r="K1897" s="1012" t="s">
        <v>897</v>
      </c>
      <c r="L1897" s="1015"/>
      <c r="M1897" s="1015"/>
      <c r="N1897" s="1016"/>
      <c r="O1897" s="1015"/>
      <c r="P1897" s="1015"/>
      <c r="Q1897" s="1015"/>
      <c r="R1897" s="1015"/>
      <c r="S1897" s="1016"/>
    </row>
    <row r="1898" spans="1:19">
      <c r="A1898" s="1012" t="s">
        <v>2725</v>
      </c>
      <c r="B1898" s="1012" t="s">
        <v>283</v>
      </c>
      <c r="C1898" s="1012" t="s">
        <v>2726</v>
      </c>
      <c r="D1898" s="1012" t="s">
        <v>1366</v>
      </c>
      <c r="E1898" s="1012" t="s">
        <v>19</v>
      </c>
      <c r="F1898" s="1013">
        <v>41341</v>
      </c>
      <c r="G1898" s="1012" t="s">
        <v>283</v>
      </c>
      <c r="H1898" s="1015"/>
      <c r="I1898" s="1015"/>
      <c r="J1898" s="1015"/>
      <c r="K1898" s="1012" t="s">
        <v>283</v>
      </c>
      <c r="L1898" s="1015">
        <v>244225</v>
      </c>
      <c r="M1898" s="1015"/>
      <c r="N1898" s="1016">
        <v>250</v>
      </c>
      <c r="O1898" s="1015">
        <v>976.9</v>
      </c>
      <c r="P1898" s="1015">
        <v>-5775</v>
      </c>
      <c r="Q1898" s="1015"/>
      <c r="R1898" s="1015">
        <v>4806.45</v>
      </c>
      <c r="S1898" s="1016">
        <v>5</v>
      </c>
    </row>
    <row r="1899" spans="1:19">
      <c r="A1899" s="1012" t="s">
        <v>2725</v>
      </c>
      <c r="B1899" s="1012" t="s">
        <v>283</v>
      </c>
      <c r="C1899" s="1012" t="s">
        <v>2726</v>
      </c>
      <c r="D1899" s="1012" t="s">
        <v>1366</v>
      </c>
      <c r="E1899" s="1012" t="s">
        <v>19</v>
      </c>
      <c r="F1899" s="1013">
        <v>41344</v>
      </c>
      <c r="G1899" s="1012" t="s">
        <v>283</v>
      </c>
      <c r="H1899" s="1015"/>
      <c r="I1899" s="1015"/>
      <c r="J1899" s="1015"/>
      <c r="K1899" s="1012" t="s">
        <v>283</v>
      </c>
      <c r="L1899" s="1015">
        <v>11478575</v>
      </c>
      <c r="M1899" s="1015"/>
      <c r="N1899" s="1016">
        <v>11750</v>
      </c>
      <c r="O1899" s="1015">
        <v>976.9</v>
      </c>
      <c r="P1899" s="1015">
        <v>-271425</v>
      </c>
      <c r="Q1899" s="1015"/>
      <c r="R1899" s="1015">
        <v>571967.55000000005</v>
      </c>
      <c r="S1899" s="1016">
        <v>595</v>
      </c>
    </row>
    <row r="1900" spans="1:19">
      <c r="A1900" s="1012" t="s">
        <v>2725</v>
      </c>
      <c r="B1900" s="1012" t="s">
        <v>283</v>
      </c>
      <c r="C1900" s="1012" t="s">
        <v>2726</v>
      </c>
      <c r="D1900" s="1012" t="s">
        <v>1366</v>
      </c>
      <c r="E1900" s="1012" t="s">
        <v>19</v>
      </c>
      <c r="F1900" s="1013">
        <v>41373</v>
      </c>
      <c r="G1900" s="1012" t="s">
        <v>283</v>
      </c>
      <c r="H1900" s="1015"/>
      <c r="I1900" s="1015"/>
      <c r="J1900" s="1015"/>
      <c r="K1900" s="1012" t="s">
        <v>283</v>
      </c>
      <c r="L1900" s="1015"/>
      <c r="M1900" s="1015">
        <v>-117228</v>
      </c>
      <c r="N1900" s="1016"/>
      <c r="O1900" s="1015"/>
      <c r="P1900" s="1015"/>
      <c r="Q1900" s="1015"/>
      <c r="R1900" s="1015"/>
      <c r="S1900" s="1016"/>
    </row>
    <row r="1901" spans="1:19">
      <c r="A1901" s="1012" t="s">
        <v>2727</v>
      </c>
      <c r="B1901" s="1012" t="s">
        <v>1928</v>
      </c>
      <c r="C1901" s="1012" t="s">
        <v>2728</v>
      </c>
      <c r="D1901" s="1012" t="s">
        <v>2729</v>
      </c>
      <c r="E1901" s="1012" t="s">
        <v>239</v>
      </c>
      <c r="F1901" s="1013">
        <v>39871</v>
      </c>
      <c r="G1901" s="1012" t="s">
        <v>285</v>
      </c>
      <c r="H1901" s="1015">
        <v>541000</v>
      </c>
      <c r="I1901" s="1015">
        <v>0</v>
      </c>
      <c r="J1901" s="1015">
        <v>2322183.2000000002</v>
      </c>
      <c r="K1901" s="1012" t="s">
        <v>1194</v>
      </c>
      <c r="L1901" s="1015"/>
      <c r="M1901" s="1015"/>
      <c r="N1901" s="1016"/>
      <c r="O1901" s="1015"/>
      <c r="P1901" s="1015"/>
      <c r="Q1901" s="1015"/>
      <c r="R1901" s="1015"/>
      <c r="S1901" s="1016"/>
    </row>
    <row r="1902" spans="1:19">
      <c r="A1902" s="1012" t="s">
        <v>2727</v>
      </c>
      <c r="B1902" s="1012" t="s">
        <v>283</v>
      </c>
      <c r="C1902" s="1012" t="s">
        <v>2728</v>
      </c>
      <c r="D1902" s="1012" t="s">
        <v>2729</v>
      </c>
      <c r="E1902" s="1012" t="s">
        <v>239</v>
      </c>
      <c r="F1902" s="1013">
        <v>40158</v>
      </c>
      <c r="G1902" s="1012" t="s">
        <v>283</v>
      </c>
      <c r="H1902" s="1015">
        <v>1505000</v>
      </c>
      <c r="I1902" s="1015"/>
      <c r="J1902" s="1015"/>
      <c r="K1902" s="1012" t="s">
        <v>283</v>
      </c>
      <c r="L1902" s="1015"/>
      <c r="M1902" s="1015"/>
      <c r="N1902" s="1016"/>
      <c r="O1902" s="1015"/>
      <c r="P1902" s="1015"/>
      <c r="Q1902" s="1015"/>
      <c r="R1902" s="1015"/>
      <c r="S1902" s="1016"/>
    </row>
    <row r="1903" spans="1:19">
      <c r="A1903" s="1012" t="s">
        <v>2727</v>
      </c>
      <c r="B1903" s="1012" t="s">
        <v>283</v>
      </c>
      <c r="C1903" s="1012" t="s">
        <v>2728</v>
      </c>
      <c r="D1903" s="1012" t="s">
        <v>2729</v>
      </c>
      <c r="E1903" s="1012" t="s">
        <v>239</v>
      </c>
      <c r="F1903" s="1013">
        <v>40808</v>
      </c>
      <c r="G1903" s="1012" t="s">
        <v>283</v>
      </c>
      <c r="H1903" s="1015"/>
      <c r="I1903" s="1015"/>
      <c r="J1903" s="1015"/>
      <c r="K1903" s="1012" t="s">
        <v>283</v>
      </c>
      <c r="L1903" s="1015">
        <v>2046000</v>
      </c>
      <c r="M1903" s="1015"/>
      <c r="N1903" s="1016">
        <v>2046</v>
      </c>
      <c r="O1903" s="1015">
        <v>1000</v>
      </c>
      <c r="P1903" s="1015"/>
      <c r="Q1903" s="1015"/>
      <c r="R1903" s="1015">
        <v>61000</v>
      </c>
      <c r="S1903" s="1016">
        <v>61</v>
      </c>
    </row>
    <row r="1904" spans="1:19">
      <c r="A1904" s="1012" t="s">
        <v>2730</v>
      </c>
      <c r="B1904" s="1012" t="s">
        <v>2731</v>
      </c>
      <c r="C1904" s="1012" t="s">
        <v>2732</v>
      </c>
      <c r="D1904" s="1012" t="s">
        <v>2733</v>
      </c>
      <c r="E1904" s="1012" t="s">
        <v>893</v>
      </c>
      <c r="F1904" s="1013">
        <v>39836</v>
      </c>
      <c r="G1904" s="1012" t="s">
        <v>285</v>
      </c>
      <c r="H1904" s="1015">
        <v>5677000</v>
      </c>
      <c r="I1904" s="1015">
        <v>0</v>
      </c>
      <c r="J1904" s="1015">
        <v>6449130.6399999997</v>
      </c>
      <c r="K1904" s="1012" t="s">
        <v>897</v>
      </c>
      <c r="L1904" s="1015"/>
      <c r="M1904" s="1015"/>
      <c r="N1904" s="1016"/>
      <c r="O1904" s="1015"/>
      <c r="P1904" s="1015"/>
      <c r="Q1904" s="1015"/>
      <c r="R1904" s="1015"/>
      <c r="S1904" s="1016"/>
    </row>
    <row r="1905" spans="1:19">
      <c r="A1905" s="1012" t="s">
        <v>2730</v>
      </c>
      <c r="B1905" s="1012" t="s">
        <v>283</v>
      </c>
      <c r="C1905" s="1012" t="s">
        <v>2732</v>
      </c>
      <c r="D1905" s="1012" t="s">
        <v>2733</v>
      </c>
      <c r="E1905" s="1012" t="s">
        <v>893</v>
      </c>
      <c r="F1905" s="1013">
        <v>41221</v>
      </c>
      <c r="G1905" s="1012" t="s">
        <v>283</v>
      </c>
      <c r="H1905" s="1015"/>
      <c r="I1905" s="1015"/>
      <c r="J1905" s="1015"/>
      <c r="K1905" s="1012" t="s">
        <v>283</v>
      </c>
      <c r="L1905" s="1015">
        <v>1165528.32</v>
      </c>
      <c r="M1905" s="1015"/>
      <c r="N1905" s="1016">
        <v>1312</v>
      </c>
      <c r="O1905" s="1015">
        <v>888.36</v>
      </c>
      <c r="P1905" s="1015">
        <v>-146471.67999999999</v>
      </c>
      <c r="Q1905" s="1015"/>
      <c r="R1905" s="1015"/>
      <c r="S1905" s="1016"/>
    </row>
    <row r="1906" spans="1:19">
      <c r="A1906" s="1012" t="s">
        <v>2730</v>
      </c>
      <c r="B1906" s="1012" t="s">
        <v>283</v>
      </c>
      <c r="C1906" s="1012" t="s">
        <v>2732</v>
      </c>
      <c r="D1906" s="1012" t="s">
        <v>2733</v>
      </c>
      <c r="E1906" s="1012" t="s">
        <v>893</v>
      </c>
      <c r="F1906" s="1013">
        <v>41222</v>
      </c>
      <c r="G1906" s="1012" t="s">
        <v>283</v>
      </c>
      <c r="H1906" s="1015"/>
      <c r="I1906" s="1015"/>
      <c r="J1906" s="1015"/>
      <c r="K1906" s="1012" t="s">
        <v>283</v>
      </c>
      <c r="L1906" s="1015">
        <v>3877691.4</v>
      </c>
      <c r="M1906" s="1015"/>
      <c r="N1906" s="1016">
        <v>4365</v>
      </c>
      <c r="O1906" s="1015">
        <v>888.36</v>
      </c>
      <c r="P1906" s="1015">
        <v>-487308.6</v>
      </c>
      <c r="Q1906" s="1015"/>
      <c r="R1906" s="1015">
        <v>282284.64</v>
      </c>
      <c r="S1906" s="1016">
        <v>284</v>
      </c>
    </row>
    <row r="1907" spans="1:19">
      <c r="A1907" s="1012" t="s">
        <v>2730</v>
      </c>
      <c r="B1907" s="1012" t="s">
        <v>283</v>
      </c>
      <c r="C1907" s="1012" t="s">
        <v>2732</v>
      </c>
      <c r="D1907" s="1012" t="s">
        <v>2733</v>
      </c>
      <c r="E1907" s="1012" t="s">
        <v>893</v>
      </c>
      <c r="F1907" s="1013">
        <v>41285</v>
      </c>
      <c r="G1907" s="1012" t="s">
        <v>283</v>
      </c>
      <c r="H1907" s="1015"/>
      <c r="I1907" s="1015"/>
      <c r="J1907" s="1015"/>
      <c r="K1907" s="1012" t="s">
        <v>283</v>
      </c>
      <c r="L1907" s="1015"/>
      <c r="M1907" s="1015">
        <v>-50432.2</v>
      </c>
      <c r="N1907" s="1016"/>
      <c r="O1907" s="1015"/>
      <c r="P1907" s="1015"/>
      <c r="Q1907" s="1015"/>
      <c r="R1907" s="1015"/>
      <c r="S1907" s="1016"/>
    </row>
    <row r="1908" spans="1:19">
      <c r="A1908" s="1012" t="s">
        <v>2734</v>
      </c>
      <c r="B1908" s="1012"/>
      <c r="C1908" s="1012" t="s">
        <v>2735</v>
      </c>
      <c r="D1908" s="1012" t="s">
        <v>2213</v>
      </c>
      <c r="E1908" s="1012" t="s">
        <v>893</v>
      </c>
      <c r="F1908" s="1013">
        <v>39787</v>
      </c>
      <c r="G1908" s="1012" t="s">
        <v>284</v>
      </c>
      <c r="H1908" s="1015">
        <v>37000000</v>
      </c>
      <c r="I1908" s="1015">
        <v>0</v>
      </c>
      <c r="J1908" s="1015">
        <v>13444359.59</v>
      </c>
      <c r="K1908" s="1012" t="s">
        <v>897</v>
      </c>
      <c r="L1908" s="1015"/>
      <c r="M1908" s="1015"/>
      <c r="N1908" s="1016"/>
      <c r="O1908" s="1015"/>
      <c r="P1908" s="1015"/>
      <c r="Q1908" s="1015"/>
      <c r="R1908" s="1015"/>
      <c r="S1908" s="1016"/>
    </row>
    <row r="1909" spans="1:19">
      <c r="A1909" s="1012" t="s">
        <v>2734</v>
      </c>
      <c r="B1909" s="1012" t="s">
        <v>283</v>
      </c>
      <c r="C1909" s="1012" t="s">
        <v>2735</v>
      </c>
      <c r="D1909" s="1012" t="s">
        <v>2213</v>
      </c>
      <c r="E1909" s="1012" t="s">
        <v>893</v>
      </c>
      <c r="F1909" s="1013">
        <v>40451</v>
      </c>
      <c r="G1909" s="1012" t="s">
        <v>283</v>
      </c>
      <c r="H1909" s="1015"/>
      <c r="I1909" s="1015"/>
      <c r="J1909" s="1015"/>
      <c r="K1909" s="1012" t="s">
        <v>283</v>
      </c>
      <c r="L1909" s="1015">
        <v>12119637.369999999</v>
      </c>
      <c r="M1909" s="1015"/>
      <c r="N1909" s="1016">
        <v>12119.63737</v>
      </c>
      <c r="O1909" s="1015">
        <v>1000</v>
      </c>
      <c r="P1909" s="1015">
        <v>-24880362.629999999</v>
      </c>
      <c r="Q1909" s="1015"/>
      <c r="R1909" s="1015">
        <v>40000</v>
      </c>
      <c r="S1909" s="1016">
        <v>1106388.92</v>
      </c>
    </row>
    <row r="1910" spans="1:19">
      <c r="A1910" s="1012" t="s">
        <v>2736</v>
      </c>
      <c r="B1910" s="1012" t="s">
        <v>2970</v>
      </c>
      <c r="C1910" s="1012" t="s">
        <v>2737</v>
      </c>
      <c r="D1910" s="1012" t="s">
        <v>2738</v>
      </c>
      <c r="E1910" s="1012" t="s">
        <v>11</v>
      </c>
      <c r="F1910" s="1013">
        <v>39801</v>
      </c>
      <c r="G1910" s="1012" t="s">
        <v>284</v>
      </c>
      <c r="H1910" s="1015">
        <v>14448000</v>
      </c>
      <c r="I1910" s="1015">
        <v>0</v>
      </c>
      <c r="J1910" s="1015">
        <v>10180200.33</v>
      </c>
      <c r="K1910" s="1012" t="s">
        <v>897</v>
      </c>
      <c r="L1910" s="1015"/>
      <c r="M1910" s="1015"/>
      <c r="N1910" s="1016"/>
      <c r="O1910" s="1015"/>
      <c r="P1910" s="1015"/>
      <c r="Q1910" s="1015"/>
      <c r="R1910" s="1015"/>
      <c r="S1910" s="1016"/>
    </row>
    <row r="1911" spans="1:19">
      <c r="A1911" s="1012" t="s">
        <v>2736</v>
      </c>
      <c r="B1911" s="1012" t="s">
        <v>283</v>
      </c>
      <c r="C1911" s="1012" t="s">
        <v>2737</v>
      </c>
      <c r="D1911" s="1012" t="s">
        <v>2738</v>
      </c>
      <c r="E1911" s="1012" t="s">
        <v>11</v>
      </c>
      <c r="F1911" s="1013">
        <v>42552</v>
      </c>
      <c r="G1911" s="1012" t="s">
        <v>283</v>
      </c>
      <c r="H1911" s="1015"/>
      <c r="I1911" s="1015"/>
      <c r="J1911" s="1015"/>
      <c r="K1911" s="1012" t="s">
        <v>283</v>
      </c>
      <c r="L1911" s="1015">
        <v>8984227</v>
      </c>
      <c r="M1911" s="1015"/>
      <c r="N1911" s="1016">
        <v>14448</v>
      </c>
      <c r="O1911" s="1015">
        <v>621.83187899999996</v>
      </c>
      <c r="P1911" s="1015">
        <v>-5463773</v>
      </c>
      <c r="Q1911" s="1015"/>
      <c r="R1911" s="1015"/>
      <c r="S1911" s="1016"/>
    </row>
    <row r="1912" spans="1:19">
      <c r="A1912" s="1012" t="s">
        <v>2739</v>
      </c>
      <c r="B1912" s="1012" t="s">
        <v>2740</v>
      </c>
      <c r="C1912" s="1012" t="s">
        <v>2741</v>
      </c>
      <c r="D1912" s="1012" t="s">
        <v>2742</v>
      </c>
      <c r="E1912" s="1012" t="s">
        <v>19</v>
      </c>
      <c r="F1912" s="1013">
        <v>39920</v>
      </c>
      <c r="G1912" s="1012" t="s">
        <v>285</v>
      </c>
      <c r="H1912" s="1015">
        <v>3800000</v>
      </c>
      <c r="I1912" s="1015">
        <v>0</v>
      </c>
      <c r="J1912" s="1015">
        <v>223208</v>
      </c>
      <c r="K1912" s="1012" t="s">
        <v>2928</v>
      </c>
      <c r="L1912" s="1015"/>
      <c r="M1912" s="1015"/>
      <c r="N1912" s="1016"/>
      <c r="O1912" s="1015"/>
      <c r="P1912" s="1015"/>
      <c r="Q1912" s="1015"/>
      <c r="R1912" s="1015"/>
      <c r="S1912" s="1016"/>
    </row>
    <row r="1913" spans="1:19">
      <c r="A1913" s="1012" t="s">
        <v>2739</v>
      </c>
      <c r="B1913" s="1012" t="s">
        <v>283</v>
      </c>
      <c r="C1913" s="1012" t="s">
        <v>2741</v>
      </c>
      <c r="D1913" s="1012" t="s">
        <v>2742</v>
      </c>
      <c r="E1913" s="1012" t="s">
        <v>19</v>
      </c>
      <c r="F1913" s="1013">
        <v>40494</v>
      </c>
      <c r="G1913" s="1012" t="s">
        <v>283</v>
      </c>
      <c r="H1913" s="1015"/>
      <c r="I1913" s="1015"/>
      <c r="J1913" s="1015"/>
      <c r="K1913" s="1012" t="s">
        <v>283</v>
      </c>
      <c r="L1913" s="1015"/>
      <c r="M1913" s="1015"/>
      <c r="N1913" s="1016"/>
      <c r="O1913" s="1015"/>
      <c r="P1913" s="1015">
        <v>-3800000</v>
      </c>
      <c r="Q1913" s="1015"/>
      <c r="R1913" s="1015"/>
      <c r="S1913" s="1016"/>
    </row>
    <row r="1914" spans="1:19">
      <c r="A1914" s="1012" t="s">
        <v>2743</v>
      </c>
      <c r="B1914" s="1012"/>
      <c r="C1914" s="1012" t="s">
        <v>2744</v>
      </c>
      <c r="D1914" s="1012" t="s">
        <v>2745</v>
      </c>
      <c r="E1914" s="1012" t="s">
        <v>188</v>
      </c>
      <c r="F1914" s="1013">
        <v>39805</v>
      </c>
      <c r="G1914" s="1012" t="s">
        <v>284</v>
      </c>
      <c r="H1914" s="1015">
        <v>16641000</v>
      </c>
      <c r="I1914" s="1015">
        <v>0</v>
      </c>
      <c r="J1914" s="1015">
        <v>18857818.52</v>
      </c>
      <c r="K1914" s="1012" t="s">
        <v>897</v>
      </c>
      <c r="L1914" s="1015"/>
      <c r="M1914" s="1015"/>
      <c r="N1914" s="1016"/>
      <c r="O1914" s="1015"/>
      <c r="P1914" s="1015"/>
      <c r="Q1914" s="1015"/>
      <c r="R1914" s="1015"/>
      <c r="S1914" s="1016"/>
    </row>
    <row r="1915" spans="1:19">
      <c r="A1915" s="1012" t="s">
        <v>2743</v>
      </c>
      <c r="B1915" s="1012" t="s">
        <v>283</v>
      </c>
      <c r="C1915" s="1012" t="s">
        <v>2744</v>
      </c>
      <c r="D1915" s="1012" t="s">
        <v>2745</v>
      </c>
      <c r="E1915" s="1012" t="s">
        <v>188</v>
      </c>
      <c r="F1915" s="1013">
        <v>41221</v>
      </c>
      <c r="G1915" s="1012" t="s">
        <v>283</v>
      </c>
      <c r="H1915" s="1015"/>
      <c r="I1915" s="1015"/>
      <c r="J1915" s="1015"/>
      <c r="K1915" s="1012" t="s">
        <v>283</v>
      </c>
      <c r="L1915" s="1015">
        <v>3290437.5</v>
      </c>
      <c r="M1915" s="1015"/>
      <c r="N1915" s="1016">
        <v>3815</v>
      </c>
      <c r="O1915" s="1015">
        <v>862.5</v>
      </c>
      <c r="P1915" s="1015">
        <v>-524562.5</v>
      </c>
      <c r="Q1915" s="1015"/>
      <c r="R1915" s="1015"/>
      <c r="S1915" s="1016"/>
    </row>
    <row r="1916" spans="1:19">
      <c r="A1916" s="1012" t="s">
        <v>2743</v>
      </c>
      <c r="B1916" s="1012" t="s">
        <v>283</v>
      </c>
      <c r="C1916" s="1012" t="s">
        <v>2744</v>
      </c>
      <c r="D1916" s="1012" t="s">
        <v>2745</v>
      </c>
      <c r="E1916" s="1012" t="s">
        <v>188</v>
      </c>
      <c r="F1916" s="1013">
        <v>41222</v>
      </c>
      <c r="G1916" s="1012" t="s">
        <v>283</v>
      </c>
      <c r="H1916" s="1015"/>
      <c r="I1916" s="1015"/>
      <c r="J1916" s="1015"/>
      <c r="K1916" s="1012" t="s">
        <v>283</v>
      </c>
      <c r="L1916" s="1015">
        <v>1580962.5</v>
      </c>
      <c r="M1916" s="1015"/>
      <c r="N1916" s="1016">
        <v>1833</v>
      </c>
      <c r="O1916" s="1015">
        <v>862.5</v>
      </c>
      <c r="P1916" s="1015">
        <v>-252037.5</v>
      </c>
      <c r="Q1916" s="1015"/>
      <c r="R1916" s="1015"/>
      <c r="S1916" s="1016"/>
    </row>
    <row r="1917" spans="1:19">
      <c r="A1917" s="1012" t="s">
        <v>2743</v>
      </c>
      <c r="B1917" s="1012" t="s">
        <v>283</v>
      </c>
      <c r="C1917" s="1012" t="s">
        <v>2744</v>
      </c>
      <c r="D1917" s="1012" t="s">
        <v>2745</v>
      </c>
      <c r="E1917" s="1012" t="s">
        <v>188</v>
      </c>
      <c r="F1917" s="1013">
        <v>41226</v>
      </c>
      <c r="G1917" s="1012" t="s">
        <v>283</v>
      </c>
      <c r="H1917" s="1015"/>
      <c r="I1917" s="1015"/>
      <c r="J1917" s="1015"/>
      <c r="K1917" s="1012" t="s">
        <v>283</v>
      </c>
      <c r="L1917" s="1015">
        <v>9481462.5</v>
      </c>
      <c r="M1917" s="1015"/>
      <c r="N1917" s="1016">
        <v>10993</v>
      </c>
      <c r="O1917" s="1015">
        <v>862.5</v>
      </c>
      <c r="P1917" s="1015">
        <v>-1511537.5</v>
      </c>
      <c r="Q1917" s="1015"/>
      <c r="R1917" s="1015"/>
      <c r="S1917" s="1016"/>
    </row>
    <row r="1918" spans="1:19">
      <c r="A1918" s="1012" t="s">
        <v>2743</v>
      </c>
      <c r="B1918" s="1012" t="s">
        <v>283</v>
      </c>
      <c r="C1918" s="1012" t="s">
        <v>2744</v>
      </c>
      <c r="D1918" s="1012" t="s">
        <v>2745</v>
      </c>
      <c r="E1918" s="1012" t="s">
        <v>188</v>
      </c>
      <c r="F1918" s="1013">
        <v>41285</v>
      </c>
      <c r="G1918" s="1012" t="s">
        <v>283</v>
      </c>
      <c r="H1918" s="1015"/>
      <c r="I1918" s="1015"/>
      <c r="J1918" s="1015"/>
      <c r="K1918" s="1012" t="s">
        <v>283</v>
      </c>
      <c r="L1918" s="1015"/>
      <c r="M1918" s="1015">
        <v>-143528.63</v>
      </c>
      <c r="N1918" s="1016"/>
      <c r="O1918" s="1015"/>
      <c r="P1918" s="1015"/>
      <c r="Q1918" s="1015"/>
      <c r="R1918" s="1015"/>
      <c r="S1918" s="1016"/>
    </row>
    <row r="1919" spans="1:19">
      <c r="A1919" s="1012" t="s">
        <v>2743</v>
      </c>
      <c r="B1919" s="1012" t="s">
        <v>283</v>
      </c>
      <c r="C1919" s="1012" t="s">
        <v>2744</v>
      </c>
      <c r="D1919" s="1012" t="s">
        <v>2745</v>
      </c>
      <c r="E1919" s="1012" t="s">
        <v>188</v>
      </c>
      <c r="F1919" s="1013">
        <v>41436</v>
      </c>
      <c r="G1919" s="1012" t="s">
        <v>283</v>
      </c>
      <c r="H1919" s="1015"/>
      <c r="I1919" s="1015"/>
      <c r="J1919" s="1015"/>
      <c r="K1919" s="1012" t="s">
        <v>283</v>
      </c>
      <c r="L1919" s="1015"/>
      <c r="M1919" s="1015"/>
      <c r="N1919" s="1016"/>
      <c r="O1919" s="1015"/>
      <c r="P1919" s="1015"/>
      <c r="Q1919" s="1015"/>
      <c r="R1919" s="1015">
        <v>1301856</v>
      </c>
      <c r="S1919" s="1016">
        <v>370899</v>
      </c>
    </row>
    <row r="1920" spans="1:19">
      <c r="A1920" s="1012" t="s">
        <v>2746</v>
      </c>
      <c r="B1920" s="1012" t="s">
        <v>890</v>
      </c>
      <c r="C1920" s="1012" t="s">
        <v>2747</v>
      </c>
      <c r="D1920" s="1012" t="s">
        <v>2748</v>
      </c>
      <c r="E1920" s="1012" t="s">
        <v>1863</v>
      </c>
      <c r="F1920" s="1013">
        <v>39906</v>
      </c>
      <c r="G1920" s="1012" t="s">
        <v>285</v>
      </c>
      <c r="H1920" s="1015">
        <v>2117000</v>
      </c>
      <c r="I1920" s="1015">
        <v>0</v>
      </c>
      <c r="J1920" s="1015">
        <v>2569490.36</v>
      </c>
      <c r="K1920" s="1012" t="s">
        <v>1194</v>
      </c>
      <c r="L1920" s="1015"/>
      <c r="M1920" s="1015"/>
      <c r="N1920" s="1016"/>
      <c r="O1920" s="1015"/>
      <c r="P1920" s="1015"/>
      <c r="Q1920" s="1015"/>
      <c r="R1920" s="1015"/>
      <c r="S1920" s="1016"/>
    </row>
    <row r="1921" spans="1:19">
      <c r="A1921" s="1012" t="s">
        <v>2746</v>
      </c>
      <c r="B1921" s="1012" t="s">
        <v>283</v>
      </c>
      <c r="C1921" s="1012" t="s">
        <v>2747</v>
      </c>
      <c r="D1921" s="1012" t="s">
        <v>2748</v>
      </c>
      <c r="E1921" s="1012" t="s">
        <v>1863</v>
      </c>
      <c r="F1921" s="1013">
        <v>41003</v>
      </c>
      <c r="G1921" s="1012" t="s">
        <v>283</v>
      </c>
      <c r="H1921" s="1015"/>
      <c r="I1921" s="1015"/>
      <c r="J1921" s="1015"/>
      <c r="K1921" s="1012" t="s">
        <v>283</v>
      </c>
      <c r="L1921" s="1015">
        <v>2117000</v>
      </c>
      <c r="M1921" s="1015"/>
      <c r="N1921" s="1016">
        <v>2117</v>
      </c>
      <c r="O1921" s="1015">
        <v>1000</v>
      </c>
      <c r="P1921" s="1015"/>
      <c r="Q1921" s="1015"/>
      <c r="R1921" s="1015">
        <v>106000</v>
      </c>
      <c r="S1921" s="1016">
        <v>106</v>
      </c>
    </row>
    <row r="1922" spans="1:19">
      <c r="A1922" s="1012" t="s">
        <v>2749</v>
      </c>
      <c r="B1922" s="1012" t="s">
        <v>923</v>
      </c>
      <c r="C1922" s="1012" t="s">
        <v>2750</v>
      </c>
      <c r="D1922" s="1012" t="s">
        <v>1954</v>
      </c>
      <c r="E1922" s="1012" t="s">
        <v>1307</v>
      </c>
      <c r="F1922" s="1013">
        <v>39850</v>
      </c>
      <c r="G1922" s="1012" t="s">
        <v>285</v>
      </c>
      <c r="H1922" s="1015">
        <v>4000000</v>
      </c>
      <c r="I1922" s="1015">
        <v>0</v>
      </c>
      <c r="J1922" s="1015">
        <v>5210672.22</v>
      </c>
      <c r="K1922" s="1012" t="s">
        <v>1194</v>
      </c>
      <c r="L1922" s="1015"/>
      <c r="M1922" s="1015"/>
      <c r="N1922" s="1016"/>
      <c r="O1922" s="1015"/>
      <c r="P1922" s="1015"/>
      <c r="Q1922" s="1015"/>
      <c r="R1922" s="1015"/>
      <c r="S1922" s="1016"/>
    </row>
    <row r="1923" spans="1:19">
      <c r="A1923" s="1012" t="s">
        <v>2749</v>
      </c>
      <c r="B1923" s="1012" t="s">
        <v>283</v>
      </c>
      <c r="C1923" s="1012" t="s">
        <v>2750</v>
      </c>
      <c r="D1923" s="1012" t="s">
        <v>1954</v>
      </c>
      <c r="E1923" s="1012" t="s">
        <v>1307</v>
      </c>
      <c r="F1923" s="1013">
        <v>41542</v>
      </c>
      <c r="G1923" s="1012" t="s">
        <v>283</v>
      </c>
      <c r="H1923" s="1015"/>
      <c r="I1923" s="1015"/>
      <c r="J1923" s="1015"/>
      <c r="K1923" s="1012" t="s">
        <v>283</v>
      </c>
      <c r="L1923" s="1015">
        <v>4000000</v>
      </c>
      <c r="M1923" s="1015"/>
      <c r="N1923" s="1016">
        <v>4000</v>
      </c>
      <c r="O1923" s="1015">
        <v>1000</v>
      </c>
      <c r="P1923" s="1015"/>
      <c r="Q1923" s="1015"/>
      <c r="R1923" s="1015">
        <v>200000</v>
      </c>
      <c r="S1923" s="1016">
        <v>200</v>
      </c>
    </row>
    <row r="1924" spans="1:19">
      <c r="A1924" s="1012" t="s">
        <v>2751</v>
      </c>
      <c r="B1924" s="1012" t="s">
        <v>951</v>
      </c>
      <c r="C1924" s="1012" t="s">
        <v>2752</v>
      </c>
      <c r="D1924" s="1012" t="s">
        <v>2753</v>
      </c>
      <c r="E1924" s="1012" t="s">
        <v>246</v>
      </c>
      <c r="F1924" s="1013">
        <v>39794</v>
      </c>
      <c r="G1924" s="1012" t="s">
        <v>284</v>
      </c>
      <c r="H1924" s="1015">
        <v>76458000</v>
      </c>
      <c r="I1924" s="1015">
        <v>0</v>
      </c>
      <c r="J1924" s="1015">
        <v>88577166.670000002</v>
      </c>
      <c r="K1924" s="1012" t="s">
        <v>1194</v>
      </c>
      <c r="L1924" s="1015"/>
      <c r="M1924" s="1015"/>
      <c r="N1924" s="1016"/>
      <c r="O1924" s="1015"/>
      <c r="P1924" s="1015"/>
      <c r="Q1924" s="1015"/>
      <c r="R1924" s="1015"/>
      <c r="S1924" s="1016"/>
    </row>
    <row r="1925" spans="1:19">
      <c r="A1925" s="1012" t="s">
        <v>2751</v>
      </c>
      <c r="B1925" s="1012" t="s">
        <v>283</v>
      </c>
      <c r="C1925" s="1012" t="s">
        <v>2752</v>
      </c>
      <c r="D1925" s="1012" t="s">
        <v>2753</v>
      </c>
      <c r="E1925" s="1012" t="s">
        <v>246</v>
      </c>
      <c r="F1925" s="1013">
        <v>40808</v>
      </c>
      <c r="G1925" s="1012" t="s">
        <v>283</v>
      </c>
      <c r="H1925" s="1015"/>
      <c r="I1925" s="1015"/>
      <c r="J1925" s="1015"/>
      <c r="K1925" s="1012" t="s">
        <v>283</v>
      </c>
      <c r="L1925" s="1015">
        <v>76458000</v>
      </c>
      <c r="M1925" s="1015"/>
      <c r="N1925" s="1016">
        <v>76458</v>
      </c>
      <c r="O1925" s="1015">
        <v>1000</v>
      </c>
      <c r="P1925" s="1015"/>
      <c r="Q1925" s="1015"/>
      <c r="R1925" s="1015"/>
      <c r="S1925" s="1016"/>
    </row>
    <row r="1926" spans="1:19">
      <c r="A1926" s="1012" t="s">
        <v>2751</v>
      </c>
      <c r="B1926" s="1012" t="s">
        <v>283</v>
      </c>
      <c r="C1926" s="1012" t="s">
        <v>2752</v>
      </c>
      <c r="D1926" s="1012" t="s">
        <v>2753</v>
      </c>
      <c r="E1926" s="1012" t="s">
        <v>246</v>
      </c>
      <c r="F1926" s="1013">
        <v>41409</v>
      </c>
      <c r="G1926" s="1012" t="s">
        <v>283</v>
      </c>
      <c r="H1926" s="1015"/>
      <c r="I1926" s="1015"/>
      <c r="J1926" s="1015"/>
      <c r="K1926" s="1012" t="s">
        <v>283</v>
      </c>
      <c r="L1926" s="1015"/>
      <c r="M1926" s="1015"/>
      <c r="N1926" s="1016"/>
      <c r="O1926" s="1015"/>
      <c r="P1926" s="1015"/>
      <c r="Q1926" s="1015"/>
      <c r="R1926" s="1015">
        <v>1500000</v>
      </c>
      <c r="S1926" s="1016">
        <v>554329.52</v>
      </c>
    </row>
    <row r="1927" spans="1:19">
      <c r="A1927" s="1012" t="s">
        <v>2754</v>
      </c>
      <c r="B1927" s="1012" t="s">
        <v>923</v>
      </c>
      <c r="C1927" s="1012" t="s">
        <v>2755</v>
      </c>
      <c r="D1927" s="1012" t="s">
        <v>1817</v>
      </c>
      <c r="E1927" s="1012" t="s">
        <v>166</v>
      </c>
      <c r="F1927" s="1013">
        <v>39829</v>
      </c>
      <c r="G1927" s="1012" t="s">
        <v>284</v>
      </c>
      <c r="H1927" s="1015">
        <v>3268000</v>
      </c>
      <c r="I1927" s="1015">
        <v>0</v>
      </c>
      <c r="J1927" s="1015">
        <v>2412702.0299999998</v>
      </c>
      <c r="K1927" s="1012" t="s">
        <v>897</v>
      </c>
      <c r="L1927" s="1015"/>
      <c r="M1927" s="1015"/>
      <c r="N1927" s="1016"/>
      <c r="O1927" s="1015"/>
      <c r="P1927" s="1015"/>
      <c r="Q1927" s="1015"/>
      <c r="R1927" s="1015"/>
      <c r="S1927" s="1016"/>
    </row>
    <row r="1928" spans="1:19">
      <c r="A1928" s="1012" t="s">
        <v>2754</v>
      </c>
      <c r="B1928" s="1012" t="s">
        <v>283</v>
      </c>
      <c r="C1928" s="1012" t="s">
        <v>2755</v>
      </c>
      <c r="D1928" s="1012" t="s">
        <v>1817</v>
      </c>
      <c r="E1928" s="1012" t="s">
        <v>166</v>
      </c>
      <c r="F1928" s="1013">
        <v>40589</v>
      </c>
      <c r="G1928" s="1012" t="s">
        <v>283</v>
      </c>
      <c r="H1928" s="1015"/>
      <c r="I1928" s="1015"/>
      <c r="J1928" s="1015"/>
      <c r="K1928" s="1012" t="s">
        <v>283</v>
      </c>
      <c r="L1928" s="1015">
        <v>500000</v>
      </c>
      <c r="M1928" s="1015"/>
      <c r="N1928" s="1016">
        <v>3118</v>
      </c>
      <c r="O1928" s="1015">
        <v>160.35920400000001</v>
      </c>
      <c r="P1928" s="1015">
        <v>-2618000</v>
      </c>
      <c r="Q1928" s="1015"/>
      <c r="R1928" s="1015"/>
      <c r="S1928" s="1016"/>
    </row>
    <row r="1929" spans="1:19">
      <c r="A1929" s="1012" t="s">
        <v>2754</v>
      </c>
      <c r="B1929" s="1012" t="s">
        <v>283</v>
      </c>
      <c r="C1929" s="1012" t="s">
        <v>2755</v>
      </c>
      <c r="D1929" s="1012" t="s">
        <v>1817</v>
      </c>
      <c r="E1929" s="1012" t="s">
        <v>166</v>
      </c>
      <c r="F1929" s="1013">
        <v>41264</v>
      </c>
      <c r="G1929" s="1012" t="s">
        <v>283</v>
      </c>
      <c r="H1929" s="1015"/>
      <c r="I1929" s="1015"/>
      <c r="J1929" s="1015"/>
      <c r="K1929" s="1012" t="s">
        <v>283</v>
      </c>
      <c r="L1929" s="1015">
        <v>150000</v>
      </c>
      <c r="M1929" s="1015"/>
      <c r="N1929" s="1016">
        <v>150000</v>
      </c>
      <c r="O1929" s="1015">
        <v>1</v>
      </c>
      <c r="P1929" s="1015"/>
      <c r="Q1929" s="1015"/>
      <c r="R1929" s="1015"/>
      <c r="S1929" s="1016"/>
    </row>
    <row r="1930" spans="1:19">
      <c r="A1930" s="1012" t="s">
        <v>2754</v>
      </c>
      <c r="B1930" s="1012" t="s">
        <v>283</v>
      </c>
      <c r="C1930" s="1012" t="s">
        <v>2755</v>
      </c>
      <c r="D1930" s="1012" t="s">
        <v>1817</v>
      </c>
      <c r="E1930" s="1012" t="s">
        <v>166</v>
      </c>
      <c r="F1930" s="1013">
        <v>42222</v>
      </c>
      <c r="G1930" s="1012" t="s">
        <v>283</v>
      </c>
      <c r="H1930" s="1015"/>
      <c r="I1930" s="1015"/>
      <c r="J1930" s="1015"/>
      <c r="K1930" s="1012" t="s">
        <v>283</v>
      </c>
      <c r="L1930" s="1015"/>
      <c r="M1930" s="1015"/>
      <c r="N1930" s="1016"/>
      <c r="O1930" s="1015"/>
      <c r="P1930" s="1015"/>
      <c r="Q1930" s="1015"/>
      <c r="R1930" s="1015">
        <v>1570287</v>
      </c>
      <c r="S1930" s="1016"/>
    </row>
    <row r="1931" spans="1:19">
      <c r="A1931" s="1012" t="s">
        <v>2756</v>
      </c>
      <c r="B1931" s="1012" t="s">
        <v>899</v>
      </c>
      <c r="C1931" s="1012" t="s">
        <v>2757</v>
      </c>
      <c r="D1931" s="1012" t="s">
        <v>2470</v>
      </c>
      <c r="E1931" s="1012" t="s">
        <v>996</v>
      </c>
      <c r="F1931" s="1013">
        <v>39899</v>
      </c>
      <c r="G1931" s="1012" t="s">
        <v>285</v>
      </c>
      <c r="H1931" s="1015">
        <v>3700000</v>
      </c>
      <c r="I1931" s="1015">
        <v>0</v>
      </c>
      <c r="J1931" s="1015">
        <v>4386324.6399999997</v>
      </c>
      <c r="K1931" s="1012" t="s">
        <v>1194</v>
      </c>
      <c r="L1931" s="1015"/>
      <c r="M1931" s="1015"/>
      <c r="N1931" s="1016"/>
      <c r="O1931" s="1015"/>
      <c r="P1931" s="1015"/>
      <c r="Q1931" s="1015"/>
      <c r="R1931" s="1015"/>
      <c r="S1931" s="1016"/>
    </row>
    <row r="1932" spans="1:19">
      <c r="A1932" s="1012" t="s">
        <v>2756</v>
      </c>
      <c r="B1932" s="1012" t="s">
        <v>283</v>
      </c>
      <c r="C1932" s="1012" t="s">
        <v>2757</v>
      </c>
      <c r="D1932" s="1012" t="s">
        <v>2470</v>
      </c>
      <c r="E1932" s="1012" t="s">
        <v>996</v>
      </c>
      <c r="F1932" s="1013">
        <v>40808</v>
      </c>
      <c r="G1932" s="1012" t="s">
        <v>283</v>
      </c>
      <c r="H1932" s="1015"/>
      <c r="I1932" s="1015"/>
      <c r="J1932" s="1015"/>
      <c r="K1932" s="1012" t="s">
        <v>283</v>
      </c>
      <c r="L1932" s="1015">
        <v>3700000</v>
      </c>
      <c r="M1932" s="1015"/>
      <c r="N1932" s="1016">
        <v>3700</v>
      </c>
      <c r="O1932" s="1015">
        <v>1000</v>
      </c>
      <c r="P1932" s="1015"/>
      <c r="Q1932" s="1015"/>
      <c r="R1932" s="1015">
        <v>185000</v>
      </c>
      <c r="S1932" s="1016">
        <v>185</v>
      </c>
    </row>
    <row r="1933" spans="1:19">
      <c r="A1933" s="1012" t="s">
        <v>2758</v>
      </c>
      <c r="B1933" s="1012" t="s">
        <v>899</v>
      </c>
      <c r="C1933" s="1012" t="s">
        <v>2759</v>
      </c>
      <c r="D1933" s="1012" t="s">
        <v>2760</v>
      </c>
      <c r="E1933" s="1012" t="s">
        <v>965</v>
      </c>
      <c r="F1933" s="1013">
        <v>39801</v>
      </c>
      <c r="G1933" s="1012" t="s">
        <v>285</v>
      </c>
      <c r="H1933" s="1015">
        <v>15540000</v>
      </c>
      <c r="I1933" s="1015">
        <v>0</v>
      </c>
      <c r="J1933" s="1015">
        <v>18653115.75</v>
      </c>
      <c r="K1933" s="1012" t="s">
        <v>1194</v>
      </c>
      <c r="L1933" s="1015"/>
      <c r="M1933" s="1015"/>
      <c r="N1933" s="1016"/>
      <c r="O1933" s="1015"/>
      <c r="P1933" s="1015"/>
      <c r="Q1933" s="1015"/>
      <c r="R1933" s="1015"/>
      <c r="S1933" s="1016"/>
    </row>
    <row r="1934" spans="1:19">
      <c r="A1934" s="1012" t="s">
        <v>2758</v>
      </c>
      <c r="B1934" s="1012" t="s">
        <v>283</v>
      </c>
      <c r="C1934" s="1012" t="s">
        <v>2759</v>
      </c>
      <c r="D1934" s="1012" t="s">
        <v>2760</v>
      </c>
      <c r="E1934" s="1012" t="s">
        <v>965</v>
      </c>
      <c r="F1934" s="1013">
        <v>40808</v>
      </c>
      <c r="G1934" s="1012" t="s">
        <v>283</v>
      </c>
      <c r="H1934" s="1015"/>
      <c r="I1934" s="1015"/>
      <c r="J1934" s="1015"/>
      <c r="K1934" s="1012" t="s">
        <v>283</v>
      </c>
      <c r="L1934" s="1015">
        <v>15540000</v>
      </c>
      <c r="M1934" s="1015"/>
      <c r="N1934" s="1016">
        <v>15540</v>
      </c>
      <c r="O1934" s="1015">
        <v>1000</v>
      </c>
      <c r="P1934" s="1015"/>
      <c r="Q1934" s="1015"/>
      <c r="R1934" s="1015">
        <v>777000</v>
      </c>
      <c r="S1934" s="1016">
        <v>777</v>
      </c>
    </row>
    <row r="1935" spans="1:19">
      <c r="A1935" s="1012" t="s">
        <v>2761</v>
      </c>
      <c r="B1935" s="1012" t="s">
        <v>904</v>
      </c>
      <c r="C1935" s="1012" t="s">
        <v>2762</v>
      </c>
      <c r="D1935" s="1012" t="s">
        <v>2763</v>
      </c>
      <c r="E1935" s="1012" t="s">
        <v>1278</v>
      </c>
      <c r="F1935" s="1013">
        <v>39899</v>
      </c>
      <c r="G1935" s="1012" t="s">
        <v>285</v>
      </c>
      <c r="H1935" s="1015">
        <v>35539000</v>
      </c>
      <c r="I1935" s="1015">
        <v>0</v>
      </c>
      <c r="J1935" s="1015">
        <v>34644476.740000002</v>
      </c>
      <c r="K1935" s="1012" t="s">
        <v>897</v>
      </c>
      <c r="L1935" s="1015"/>
      <c r="M1935" s="1015"/>
      <c r="N1935" s="1016"/>
      <c r="O1935" s="1015"/>
      <c r="P1935" s="1015"/>
      <c r="Q1935" s="1015"/>
      <c r="R1935" s="1015"/>
      <c r="S1935" s="1016"/>
    </row>
    <row r="1936" spans="1:19">
      <c r="A1936" s="1012" t="s">
        <v>2761</v>
      </c>
      <c r="B1936" s="1012" t="s">
        <v>283</v>
      </c>
      <c r="C1936" s="1012" t="s">
        <v>2762</v>
      </c>
      <c r="D1936" s="1012" t="s">
        <v>2763</v>
      </c>
      <c r="E1936" s="1012" t="s">
        <v>1278</v>
      </c>
      <c r="F1936" s="1013">
        <v>41128</v>
      </c>
      <c r="G1936" s="1012" t="s">
        <v>283</v>
      </c>
      <c r="H1936" s="1015"/>
      <c r="I1936" s="1015"/>
      <c r="J1936" s="1015"/>
      <c r="K1936" s="1012" t="s">
        <v>283</v>
      </c>
      <c r="L1936" s="1015">
        <v>2639379.5</v>
      </c>
      <c r="M1936" s="1015"/>
      <c r="N1936" s="1016">
        <v>3518</v>
      </c>
      <c r="O1936" s="1015">
        <v>750.25</v>
      </c>
      <c r="P1936" s="1015">
        <v>-878620.5</v>
      </c>
      <c r="Q1936" s="1015"/>
      <c r="R1936" s="1015">
        <v>163062.9</v>
      </c>
      <c r="S1936" s="1016">
        <v>175</v>
      </c>
    </row>
    <row r="1937" spans="1:19">
      <c r="A1937" s="1012" t="s">
        <v>2761</v>
      </c>
      <c r="B1937" s="1012" t="s">
        <v>283</v>
      </c>
      <c r="C1937" s="1012" t="s">
        <v>2762</v>
      </c>
      <c r="D1937" s="1012" t="s">
        <v>2763</v>
      </c>
      <c r="E1937" s="1012" t="s">
        <v>1278</v>
      </c>
      <c r="F1937" s="1013">
        <v>41130</v>
      </c>
      <c r="G1937" s="1012" t="s">
        <v>283</v>
      </c>
      <c r="H1937" s="1015"/>
      <c r="I1937" s="1015"/>
      <c r="J1937" s="1015"/>
      <c r="K1937" s="1012" t="s">
        <v>283</v>
      </c>
      <c r="L1937" s="1015">
        <v>7038845.5</v>
      </c>
      <c r="M1937" s="1015"/>
      <c r="N1937" s="1016">
        <v>9382</v>
      </c>
      <c r="O1937" s="1015">
        <v>750.25</v>
      </c>
      <c r="P1937" s="1015">
        <v>-2343154.5</v>
      </c>
      <c r="Q1937" s="1015"/>
      <c r="R1937" s="1015">
        <v>1300776.05</v>
      </c>
      <c r="S1937" s="1016">
        <v>1396</v>
      </c>
    </row>
    <row r="1938" spans="1:19">
      <c r="A1938" s="1012" t="s">
        <v>2761</v>
      </c>
      <c r="B1938" s="1012" t="s">
        <v>283</v>
      </c>
      <c r="C1938" s="1012" t="s">
        <v>2762</v>
      </c>
      <c r="D1938" s="1012" t="s">
        <v>2763</v>
      </c>
      <c r="E1938" s="1012" t="s">
        <v>1278</v>
      </c>
      <c r="F1938" s="1013">
        <v>41131</v>
      </c>
      <c r="G1938" s="1012" t="s">
        <v>283</v>
      </c>
      <c r="H1938" s="1015"/>
      <c r="I1938" s="1015"/>
      <c r="J1938" s="1015"/>
      <c r="K1938" s="1012" t="s">
        <v>283</v>
      </c>
      <c r="L1938" s="1015">
        <v>16984909.75</v>
      </c>
      <c r="M1938" s="1015"/>
      <c r="N1938" s="1016">
        <v>22639</v>
      </c>
      <c r="O1938" s="1015">
        <v>750.25</v>
      </c>
      <c r="P1938" s="1015">
        <v>-5654090.25</v>
      </c>
      <c r="Q1938" s="1015"/>
      <c r="R1938" s="1015">
        <v>191948.33</v>
      </c>
      <c r="S1938" s="1016">
        <v>206</v>
      </c>
    </row>
    <row r="1939" spans="1:19">
      <c r="A1939" s="1012" t="s">
        <v>2761</v>
      </c>
      <c r="B1939" s="1012" t="s">
        <v>283</v>
      </c>
      <c r="C1939" s="1012" t="s">
        <v>2762</v>
      </c>
      <c r="D1939" s="1012" t="s">
        <v>2763</v>
      </c>
      <c r="E1939" s="1012" t="s">
        <v>1278</v>
      </c>
      <c r="F1939" s="1013">
        <v>41163</v>
      </c>
      <c r="G1939" s="1012" t="s">
        <v>283</v>
      </c>
      <c r="H1939" s="1015"/>
      <c r="I1939" s="1015"/>
      <c r="J1939" s="1015"/>
      <c r="K1939" s="1012" t="s">
        <v>283</v>
      </c>
      <c r="L1939" s="1015"/>
      <c r="M1939" s="1015">
        <v>-266631.34999999998</v>
      </c>
      <c r="N1939" s="1016"/>
      <c r="O1939" s="1015"/>
      <c r="P1939" s="1015"/>
      <c r="Q1939" s="1015"/>
      <c r="R1939" s="1015"/>
      <c r="S1939" s="1016"/>
    </row>
    <row r="1940" spans="1:19">
      <c r="A1940" s="1012" t="s">
        <v>57</v>
      </c>
      <c r="B1940" s="1012" t="s">
        <v>2764</v>
      </c>
      <c r="C1940" s="1012" t="s">
        <v>2765</v>
      </c>
      <c r="D1940" s="1012" t="s">
        <v>1681</v>
      </c>
      <c r="E1940" s="1012" t="s">
        <v>60</v>
      </c>
      <c r="F1940" s="1013">
        <v>39906</v>
      </c>
      <c r="G1940" s="1012" t="s">
        <v>7</v>
      </c>
      <c r="H1940" s="1015">
        <v>2795000</v>
      </c>
      <c r="I1940" s="1015">
        <v>0</v>
      </c>
      <c r="J1940" s="1015">
        <v>2985215.11</v>
      </c>
      <c r="K1940" s="1012" t="s">
        <v>1194</v>
      </c>
      <c r="L1940" s="1015"/>
      <c r="M1940" s="1015"/>
      <c r="N1940" s="1016"/>
      <c r="O1940" s="1015"/>
      <c r="P1940" s="1015"/>
      <c r="Q1940" s="1015"/>
      <c r="R1940" s="1015"/>
      <c r="S1940" s="1016"/>
    </row>
    <row r="1941" spans="1:19">
      <c r="A1941" s="1012" t="s">
        <v>57</v>
      </c>
      <c r="B1941" s="1012" t="s">
        <v>283</v>
      </c>
      <c r="C1941" s="1012" t="s">
        <v>2765</v>
      </c>
      <c r="D1941" s="1012" t="s">
        <v>1681</v>
      </c>
      <c r="E1941" s="1012" t="s">
        <v>60</v>
      </c>
      <c r="F1941" s="1013">
        <v>40403</v>
      </c>
      <c r="G1941" s="1012" t="s">
        <v>283</v>
      </c>
      <c r="H1941" s="1015"/>
      <c r="I1941" s="1015"/>
      <c r="J1941" s="1015"/>
      <c r="K1941" s="1012" t="s">
        <v>283</v>
      </c>
      <c r="L1941" s="1015">
        <v>2795000</v>
      </c>
      <c r="M1941" s="1015"/>
      <c r="N1941" s="1016">
        <v>2795</v>
      </c>
      <c r="O1941" s="1015">
        <v>1000</v>
      </c>
      <c r="P1941" s="1015"/>
      <c r="Q1941" s="1015"/>
      <c r="R1941" s="1015"/>
      <c r="S1941" s="1016"/>
    </row>
    <row r="1942" spans="1:19">
      <c r="A1942" s="1012" t="s">
        <v>2766</v>
      </c>
      <c r="B1942" s="1012" t="s">
        <v>1536</v>
      </c>
      <c r="C1942" s="1012" t="s">
        <v>2767</v>
      </c>
      <c r="D1942" s="1012" t="s">
        <v>1563</v>
      </c>
      <c r="E1942" s="1012" t="s">
        <v>239</v>
      </c>
      <c r="F1942" s="1013">
        <v>39871</v>
      </c>
      <c r="G1942" s="1012" t="s">
        <v>285</v>
      </c>
      <c r="H1942" s="1015">
        <v>23000000</v>
      </c>
      <c r="I1942" s="1015">
        <v>0</v>
      </c>
      <c r="J1942" s="1015">
        <v>28642402.329999998</v>
      </c>
      <c r="K1942" s="1012" t="s">
        <v>1194</v>
      </c>
      <c r="L1942" s="1015"/>
      <c r="M1942" s="1015"/>
      <c r="N1942" s="1016"/>
      <c r="O1942" s="1015"/>
      <c r="P1942" s="1015"/>
      <c r="Q1942" s="1015"/>
      <c r="R1942" s="1015"/>
      <c r="S1942" s="1016"/>
    </row>
    <row r="1943" spans="1:19">
      <c r="A1943" s="1012" t="s">
        <v>2766</v>
      </c>
      <c r="B1943" s="1012" t="s">
        <v>283</v>
      </c>
      <c r="C1943" s="1012" t="s">
        <v>2767</v>
      </c>
      <c r="D1943" s="1012" t="s">
        <v>1563</v>
      </c>
      <c r="E1943" s="1012" t="s">
        <v>239</v>
      </c>
      <c r="F1943" s="1013">
        <v>41178</v>
      </c>
      <c r="G1943" s="1012" t="s">
        <v>283</v>
      </c>
      <c r="H1943" s="1015"/>
      <c r="I1943" s="1015"/>
      <c r="J1943" s="1015"/>
      <c r="K1943" s="1012" t="s">
        <v>283</v>
      </c>
      <c r="L1943" s="1015">
        <v>23000000</v>
      </c>
      <c r="M1943" s="1015"/>
      <c r="N1943" s="1016">
        <v>23000</v>
      </c>
      <c r="O1943" s="1015">
        <v>1000</v>
      </c>
      <c r="P1943" s="1015"/>
      <c r="Q1943" s="1015"/>
      <c r="R1943" s="1015">
        <v>1150000</v>
      </c>
      <c r="S1943" s="1016">
        <v>1150</v>
      </c>
    </row>
    <row r="1944" spans="1:19">
      <c r="A1944" s="1012" t="s">
        <v>2768</v>
      </c>
      <c r="B1944" s="1012" t="s">
        <v>1075</v>
      </c>
      <c r="C1944" s="1012" t="s">
        <v>2769</v>
      </c>
      <c r="D1944" s="1012" t="s">
        <v>2770</v>
      </c>
      <c r="E1944" s="1012" t="s">
        <v>60</v>
      </c>
      <c r="F1944" s="1013">
        <v>39906</v>
      </c>
      <c r="G1944" s="1012" t="s">
        <v>284</v>
      </c>
      <c r="H1944" s="1015">
        <v>2765000</v>
      </c>
      <c r="I1944" s="1015">
        <v>0</v>
      </c>
      <c r="J1944" s="1015">
        <v>6496417.1600000001</v>
      </c>
      <c r="K1944" s="1012" t="s">
        <v>897</v>
      </c>
      <c r="L1944" s="1015"/>
      <c r="M1944" s="1015"/>
      <c r="N1944" s="1016"/>
      <c r="O1944" s="1015"/>
      <c r="P1944" s="1015"/>
      <c r="Q1944" s="1015"/>
      <c r="R1944" s="1015"/>
      <c r="S1944" s="1016"/>
    </row>
    <row r="1945" spans="1:19">
      <c r="A1945" s="1012" t="s">
        <v>2768</v>
      </c>
      <c r="B1945" s="1012" t="s">
        <v>283</v>
      </c>
      <c r="C1945" s="1012" t="s">
        <v>2769</v>
      </c>
      <c r="D1945" s="1012" t="s">
        <v>2770</v>
      </c>
      <c r="E1945" s="1012" t="s">
        <v>60</v>
      </c>
      <c r="F1945" s="1013">
        <v>40169</v>
      </c>
      <c r="G1945" s="1012" t="s">
        <v>283</v>
      </c>
      <c r="H1945" s="1015">
        <v>4237000</v>
      </c>
      <c r="I1945" s="1015"/>
      <c r="J1945" s="1015"/>
      <c r="K1945" s="1012" t="s">
        <v>283</v>
      </c>
      <c r="L1945" s="1015"/>
      <c r="M1945" s="1015"/>
      <c r="N1945" s="1016"/>
      <c r="O1945" s="1015"/>
      <c r="P1945" s="1015"/>
      <c r="Q1945" s="1015"/>
      <c r="R1945" s="1015"/>
      <c r="S1945" s="1016"/>
    </row>
    <row r="1946" spans="1:19">
      <c r="A1946" s="1012" t="s">
        <v>2768</v>
      </c>
      <c r="B1946" s="1012" t="s">
        <v>283</v>
      </c>
      <c r="C1946" s="1012" t="s">
        <v>2769</v>
      </c>
      <c r="D1946" s="1012" t="s">
        <v>2770</v>
      </c>
      <c r="E1946" s="1012" t="s">
        <v>60</v>
      </c>
      <c r="F1946" s="1013">
        <v>41242</v>
      </c>
      <c r="G1946" s="1012" t="s">
        <v>283</v>
      </c>
      <c r="H1946" s="1015"/>
      <c r="I1946" s="1015"/>
      <c r="J1946" s="1015"/>
      <c r="K1946" s="1012" t="s">
        <v>283</v>
      </c>
      <c r="L1946" s="1015">
        <v>5251500</v>
      </c>
      <c r="M1946" s="1015"/>
      <c r="N1946" s="1016">
        <v>7002</v>
      </c>
      <c r="O1946" s="1015">
        <v>750</v>
      </c>
      <c r="P1946" s="1015">
        <v>-1750500</v>
      </c>
      <c r="Q1946" s="1015"/>
      <c r="R1946" s="1015">
        <v>124665.75</v>
      </c>
      <c r="S1946" s="1016">
        <v>138</v>
      </c>
    </row>
    <row r="1947" spans="1:19">
      <c r="A1947" s="1012" t="s">
        <v>2768</v>
      </c>
      <c r="B1947" s="1012" t="s">
        <v>283</v>
      </c>
      <c r="C1947" s="1012" t="s">
        <v>2769</v>
      </c>
      <c r="D1947" s="1012" t="s">
        <v>2770</v>
      </c>
      <c r="E1947" s="1012" t="s">
        <v>60</v>
      </c>
      <c r="F1947" s="1013">
        <v>41285</v>
      </c>
      <c r="G1947" s="1012" t="s">
        <v>283</v>
      </c>
      <c r="H1947" s="1015"/>
      <c r="I1947" s="1015"/>
      <c r="J1947" s="1015"/>
      <c r="K1947" s="1012" t="s">
        <v>283</v>
      </c>
      <c r="L1947" s="1015"/>
      <c r="M1947" s="1015">
        <v>-52515</v>
      </c>
      <c r="N1947" s="1016"/>
      <c r="O1947" s="1015"/>
      <c r="P1947" s="1015"/>
      <c r="Q1947" s="1015"/>
      <c r="R1947" s="1015"/>
      <c r="S1947" s="1016"/>
    </row>
    <row r="1948" spans="1:19">
      <c r="A1948" s="1012" t="s">
        <v>2771</v>
      </c>
      <c r="B1948" s="1012" t="s">
        <v>858</v>
      </c>
      <c r="C1948" s="1012" t="s">
        <v>2772</v>
      </c>
      <c r="D1948" s="1012" t="s">
        <v>2773</v>
      </c>
      <c r="E1948" s="1012" t="s">
        <v>23</v>
      </c>
      <c r="F1948" s="1013">
        <v>39773</v>
      </c>
      <c r="G1948" s="1012" t="s">
        <v>284</v>
      </c>
      <c r="H1948" s="1015">
        <v>215000000</v>
      </c>
      <c r="I1948" s="1015">
        <v>0</v>
      </c>
      <c r="J1948" s="1015">
        <v>236287500</v>
      </c>
      <c r="K1948" s="1012" t="s">
        <v>1194</v>
      </c>
      <c r="L1948" s="1015"/>
      <c r="M1948" s="1015"/>
      <c r="N1948" s="1016"/>
      <c r="O1948" s="1015"/>
      <c r="P1948" s="1015"/>
      <c r="Q1948" s="1015"/>
      <c r="R1948" s="1015"/>
      <c r="S1948" s="1016"/>
    </row>
    <row r="1949" spans="1:19">
      <c r="A1949" s="1012" t="s">
        <v>2771</v>
      </c>
      <c r="B1949" s="1012" t="s">
        <v>283</v>
      </c>
      <c r="C1949" s="1012" t="s">
        <v>2772</v>
      </c>
      <c r="D1949" s="1012" t="s">
        <v>2773</v>
      </c>
      <c r="E1949" s="1012" t="s">
        <v>23</v>
      </c>
      <c r="F1949" s="1013">
        <v>40156</v>
      </c>
      <c r="G1949" s="1012" t="s">
        <v>283</v>
      </c>
      <c r="H1949" s="1015"/>
      <c r="I1949" s="1015"/>
      <c r="J1949" s="1015"/>
      <c r="K1949" s="1012" t="s">
        <v>283</v>
      </c>
      <c r="L1949" s="1015">
        <v>215000000</v>
      </c>
      <c r="M1949" s="1015"/>
      <c r="N1949" s="1016">
        <v>215000</v>
      </c>
      <c r="O1949" s="1015">
        <v>1000</v>
      </c>
      <c r="P1949" s="1015"/>
      <c r="Q1949" s="1015"/>
      <c r="R1949" s="1015"/>
      <c r="S1949" s="1016"/>
    </row>
    <row r="1950" spans="1:19">
      <c r="A1950" s="1012" t="s">
        <v>2771</v>
      </c>
      <c r="B1950" s="1012" t="s">
        <v>283</v>
      </c>
      <c r="C1950" s="1012" t="s">
        <v>2772</v>
      </c>
      <c r="D1950" s="1012" t="s">
        <v>2773</v>
      </c>
      <c r="E1950" s="1012" t="s">
        <v>23</v>
      </c>
      <c r="F1950" s="1013">
        <v>40177</v>
      </c>
      <c r="G1950" s="1012" t="s">
        <v>283</v>
      </c>
      <c r="H1950" s="1015"/>
      <c r="I1950" s="1015"/>
      <c r="J1950" s="1015"/>
      <c r="K1950" s="1012" t="s">
        <v>283</v>
      </c>
      <c r="L1950" s="1015"/>
      <c r="M1950" s="1015"/>
      <c r="N1950" s="1016"/>
      <c r="O1950" s="1015"/>
      <c r="P1950" s="1015"/>
      <c r="Q1950" s="1015"/>
      <c r="R1950" s="1015">
        <v>10000000</v>
      </c>
      <c r="S1950" s="1016">
        <v>1647931</v>
      </c>
    </row>
    <row r="1951" spans="1:19">
      <c r="A1951" s="1012" t="s">
        <v>2774</v>
      </c>
      <c r="B1951" s="1012" t="s">
        <v>899</v>
      </c>
      <c r="C1951" s="1012" t="s">
        <v>2775</v>
      </c>
      <c r="D1951" s="1012" t="s">
        <v>2776</v>
      </c>
      <c r="E1951" s="1012" t="s">
        <v>1863</v>
      </c>
      <c r="F1951" s="1013">
        <v>39962</v>
      </c>
      <c r="G1951" s="1012" t="s">
        <v>285</v>
      </c>
      <c r="H1951" s="1015">
        <v>12000000</v>
      </c>
      <c r="I1951" s="1015">
        <v>0</v>
      </c>
      <c r="J1951" s="1015">
        <v>14075133.27</v>
      </c>
      <c r="K1951" s="1012" t="s">
        <v>1194</v>
      </c>
      <c r="L1951" s="1015"/>
      <c r="M1951" s="1015"/>
      <c r="N1951" s="1016"/>
      <c r="O1951" s="1015"/>
      <c r="P1951" s="1015"/>
      <c r="Q1951" s="1015"/>
      <c r="R1951" s="1015"/>
      <c r="S1951" s="1016"/>
    </row>
    <row r="1952" spans="1:19">
      <c r="A1952" s="1012" t="s">
        <v>2774</v>
      </c>
      <c r="B1952" s="1012" t="s">
        <v>283</v>
      </c>
      <c r="C1952" s="1012" t="s">
        <v>2775</v>
      </c>
      <c r="D1952" s="1012" t="s">
        <v>2776</v>
      </c>
      <c r="E1952" s="1012" t="s">
        <v>1863</v>
      </c>
      <c r="F1952" s="1013">
        <v>40787</v>
      </c>
      <c r="G1952" s="1012" t="s">
        <v>283</v>
      </c>
      <c r="H1952" s="1015"/>
      <c r="I1952" s="1015"/>
      <c r="J1952" s="1015"/>
      <c r="K1952" s="1012" t="s">
        <v>283</v>
      </c>
      <c r="L1952" s="1015">
        <v>12000000</v>
      </c>
      <c r="M1952" s="1015"/>
      <c r="N1952" s="1016">
        <v>12000</v>
      </c>
      <c r="O1952" s="1015">
        <v>1000</v>
      </c>
      <c r="P1952" s="1015"/>
      <c r="Q1952" s="1015"/>
      <c r="R1952" s="1015">
        <v>600000</v>
      </c>
      <c r="S1952" s="1016">
        <v>60</v>
      </c>
    </row>
    <row r="1953" spans="1:19">
      <c r="A1953" s="1012" t="s">
        <v>2777</v>
      </c>
      <c r="B1953" s="1012" t="s">
        <v>858</v>
      </c>
      <c r="C1953" s="1012" t="s">
        <v>2778</v>
      </c>
      <c r="D1953" s="1012" t="s">
        <v>1483</v>
      </c>
      <c r="E1953" s="1012" t="s">
        <v>109</v>
      </c>
      <c r="F1953" s="1013">
        <v>39766</v>
      </c>
      <c r="G1953" s="1012" t="s">
        <v>284</v>
      </c>
      <c r="H1953" s="1015">
        <v>6599000000</v>
      </c>
      <c r="I1953" s="1015">
        <v>0</v>
      </c>
      <c r="J1953" s="1015">
        <v>6933220416.6700001</v>
      </c>
      <c r="K1953" s="1012" t="s">
        <v>1194</v>
      </c>
      <c r="L1953" s="1015"/>
      <c r="M1953" s="1015"/>
      <c r="N1953" s="1016"/>
      <c r="O1953" s="1015"/>
      <c r="P1953" s="1015"/>
      <c r="Q1953" s="1015"/>
      <c r="R1953" s="1015"/>
      <c r="S1953" s="1016"/>
    </row>
    <row r="1954" spans="1:19">
      <c r="A1954" s="1012" t="s">
        <v>2777</v>
      </c>
      <c r="B1954" s="1012" t="s">
        <v>283</v>
      </c>
      <c r="C1954" s="1012" t="s">
        <v>2778</v>
      </c>
      <c r="D1954" s="1012" t="s">
        <v>1483</v>
      </c>
      <c r="E1954" s="1012" t="s">
        <v>109</v>
      </c>
      <c r="F1954" s="1013">
        <v>39981</v>
      </c>
      <c r="G1954" s="1012" t="s">
        <v>283</v>
      </c>
      <c r="H1954" s="1015"/>
      <c r="I1954" s="1015"/>
      <c r="J1954" s="1015"/>
      <c r="K1954" s="1012" t="s">
        <v>283</v>
      </c>
      <c r="L1954" s="1015">
        <v>6599000000</v>
      </c>
      <c r="M1954" s="1015"/>
      <c r="N1954" s="1016">
        <v>6599000</v>
      </c>
      <c r="O1954" s="1015">
        <v>1000</v>
      </c>
      <c r="P1954" s="1015"/>
      <c r="Q1954" s="1015"/>
      <c r="R1954" s="1015"/>
      <c r="S1954" s="1016"/>
    </row>
    <row r="1955" spans="1:19">
      <c r="A1955" s="1012" t="s">
        <v>2777</v>
      </c>
      <c r="B1955" s="1012" t="s">
        <v>283</v>
      </c>
      <c r="C1955" s="1012" t="s">
        <v>2778</v>
      </c>
      <c r="D1955" s="1012" t="s">
        <v>1483</v>
      </c>
      <c r="E1955" s="1012" t="s">
        <v>109</v>
      </c>
      <c r="F1955" s="1013">
        <v>40009</v>
      </c>
      <c r="G1955" s="1012" t="s">
        <v>283</v>
      </c>
      <c r="H1955" s="1015"/>
      <c r="I1955" s="1015"/>
      <c r="J1955" s="1015"/>
      <c r="K1955" s="1012" t="s">
        <v>283</v>
      </c>
      <c r="L1955" s="1015"/>
      <c r="M1955" s="1015"/>
      <c r="N1955" s="1016"/>
      <c r="O1955" s="1015"/>
      <c r="P1955" s="1015"/>
      <c r="Q1955" s="1015"/>
      <c r="R1955" s="1015">
        <v>139000000</v>
      </c>
      <c r="S1955" s="1016">
        <v>32679102</v>
      </c>
    </row>
    <row r="1956" spans="1:19">
      <c r="A1956" s="1012" t="s">
        <v>2779</v>
      </c>
      <c r="B1956" s="1012" t="s">
        <v>2780</v>
      </c>
      <c r="C1956" s="1012" t="s">
        <v>2781</v>
      </c>
      <c r="D1956" s="1012" t="s">
        <v>2782</v>
      </c>
      <c r="E1956" s="1012" t="s">
        <v>893</v>
      </c>
      <c r="F1956" s="1013">
        <v>40032</v>
      </c>
      <c r="G1956" s="1012" t="s">
        <v>285</v>
      </c>
      <c r="H1956" s="1015">
        <v>50236000</v>
      </c>
      <c r="I1956" s="1015">
        <v>0</v>
      </c>
      <c r="J1956" s="1015">
        <v>13070409.4</v>
      </c>
      <c r="K1956" s="1012" t="s">
        <v>897</v>
      </c>
      <c r="L1956" s="1015"/>
      <c r="M1956" s="1015"/>
      <c r="N1956" s="1016"/>
      <c r="O1956" s="1015"/>
      <c r="P1956" s="1015"/>
      <c r="Q1956" s="1015"/>
      <c r="R1956" s="1015"/>
      <c r="S1956" s="1016"/>
    </row>
    <row r="1957" spans="1:19">
      <c r="A1957" s="1012" t="s">
        <v>2779</v>
      </c>
      <c r="B1957" s="1012" t="s">
        <v>283</v>
      </c>
      <c r="C1957" s="1012" t="s">
        <v>2781</v>
      </c>
      <c r="D1957" s="1012" t="s">
        <v>2782</v>
      </c>
      <c r="E1957" s="1012" t="s">
        <v>893</v>
      </c>
      <c r="F1957" s="1013">
        <v>42080</v>
      </c>
      <c r="G1957" s="1012" t="s">
        <v>283</v>
      </c>
      <c r="H1957" s="1015"/>
      <c r="I1957" s="1015"/>
      <c r="J1957" s="1015"/>
      <c r="K1957" s="1012" t="s">
        <v>283</v>
      </c>
      <c r="L1957" s="1015">
        <v>11738143.76</v>
      </c>
      <c r="M1957" s="1015"/>
      <c r="N1957" s="1016">
        <v>50236</v>
      </c>
      <c r="O1957" s="1015">
        <v>233.66</v>
      </c>
      <c r="P1957" s="1015">
        <v>-38497856.240000002</v>
      </c>
      <c r="Q1957" s="1015"/>
      <c r="R1957" s="1015">
        <v>586953.92000000004</v>
      </c>
      <c r="S1957" s="1016">
        <v>2512</v>
      </c>
    </row>
    <row r="1958" spans="1:19">
      <c r="A1958" s="1012" t="s">
        <v>2783</v>
      </c>
      <c r="B1958" s="1012" t="s">
        <v>899</v>
      </c>
      <c r="C1958" s="1012" t="s">
        <v>2784</v>
      </c>
      <c r="D1958" s="1012" t="s">
        <v>2785</v>
      </c>
      <c r="E1958" s="1012" t="s">
        <v>946</v>
      </c>
      <c r="F1958" s="1013">
        <v>39843</v>
      </c>
      <c r="G1958" s="1012" t="s">
        <v>285</v>
      </c>
      <c r="H1958" s="1015">
        <v>8950000</v>
      </c>
      <c r="I1958" s="1015">
        <v>0</v>
      </c>
      <c r="J1958" s="1015">
        <v>10634911.779999999</v>
      </c>
      <c r="K1958" s="1012" t="s">
        <v>1194</v>
      </c>
      <c r="L1958" s="1015"/>
      <c r="M1958" s="1015"/>
      <c r="N1958" s="1016"/>
      <c r="O1958" s="1015"/>
      <c r="P1958" s="1015"/>
      <c r="Q1958" s="1015"/>
      <c r="R1958" s="1015"/>
      <c r="S1958" s="1016"/>
    </row>
    <row r="1959" spans="1:19">
      <c r="A1959" s="1012" t="s">
        <v>2783</v>
      </c>
      <c r="B1959" s="1012" t="s">
        <v>283</v>
      </c>
      <c r="C1959" s="1012" t="s">
        <v>2784</v>
      </c>
      <c r="D1959" s="1012" t="s">
        <v>2785</v>
      </c>
      <c r="E1959" s="1012" t="s">
        <v>946</v>
      </c>
      <c r="F1959" s="1013">
        <v>40766</v>
      </c>
      <c r="G1959" s="1012" t="s">
        <v>283</v>
      </c>
      <c r="H1959" s="1015"/>
      <c r="I1959" s="1015"/>
      <c r="J1959" s="1015"/>
      <c r="K1959" s="1012" t="s">
        <v>283</v>
      </c>
      <c r="L1959" s="1015">
        <v>8950000</v>
      </c>
      <c r="M1959" s="1015"/>
      <c r="N1959" s="1016">
        <v>8950</v>
      </c>
      <c r="O1959" s="1015">
        <v>1000</v>
      </c>
      <c r="P1959" s="1015"/>
      <c r="Q1959" s="1015"/>
      <c r="R1959" s="1015">
        <v>450000</v>
      </c>
      <c r="S1959" s="1016">
        <v>45</v>
      </c>
    </row>
    <row r="1960" spans="1:19">
      <c r="A1960" s="1012" t="s">
        <v>2786</v>
      </c>
      <c r="B1960" s="1012" t="s">
        <v>3034</v>
      </c>
      <c r="C1960" s="1012" t="s">
        <v>2787</v>
      </c>
      <c r="D1960" s="1012" t="s">
        <v>2306</v>
      </c>
      <c r="E1960" s="1012" t="s">
        <v>6</v>
      </c>
      <c r="F1960" s="1013">
        <v>39766</v>
      </c>
      <c r="G1960" s="1012" t="s">
        <v>284</v>
      </c>
      <c r="H1960" s="1015">
        <v>298737000</v>
      </c>
      <c r="I1960" s="1015">
        <v>0</v>
      </c>
      <c r="J1960" s="1015">
        <v>7510095.0700000003</v>
      </c>
      <c r="K1960" s="1012" t="s">
        <v>1097</v>
      </c>
      <c r="L1960" s="1015"/>
      <c r="M1960" s="1015"/>
      <c r="N1960" s="1016"/>
      <c r="O1960" s="1015"/>
      <c r="P1960" s="1015"/>
      <c r="Q1960" s="1015"/>
      <c r="R1960" s="1015"/>
      <c r="S1960" s="1016"/>
    </row>
    <row r="1961" spans="1:19">
      <c r="A1961" s="1012" t="s">
        <v>2786</v>
      </c>
      <c r="B1961" s="1012" t="s">
        <v>283</v>
      </c>
      <c r="C1961" s="1012" t="s">
        <v>2787</v>
      </c>
      <c r="D1961" s="1012" t="s">
        <v>2306</v>
      </c>
      <c r="E1961" s="1012" t="s">
        <v>6</v>
      </c>
      <c r="F1961" s="1013">
        <v>40123</v>
      </c>
      <c r="G1961" s="1012" t="s">
        <v>283</v>
      </c>
      <c r="H1961" s="1015"/>
      <c r="I1961" s="1015"/>
      <c r="J1961" s="1015"/>
      <c r="K1961" s="1012" t="s">
        <v>283</v>
      </c>
      <c r="L1961" s="1015"/>
      <c r="M1961" s="1015"/>
      <c r="N1961" s="1016"/>
      <c r="O1961" s="1015"/>
      <c r="P1961" s="1015">
        <v>-298737000</v>
      </c>
      <c r="Q1961" s="1015"/>
      <c r="R1961" s="1015"/>
      <c r="S1961" s="1016"/>
    </row>
    <row r="1962" spans="1:19">
      <c r="A1962" s="1012" t="s">
        <v>2788</v>
      </c>
      <c r="B1962" s="1012" t="s">
        <v>1047</v>
      </c>
      <c r="C1962" s="1012" t="s">
        <v>2789</v>
      </c>
      <c r="D1962" s="1012" t="s">
        <v>1178</v>
      </c>
      <c r="E1962" s="1012" t="s">
        <v>1179</v>
      </c>
      <c r="F1962" s="1013">
        <v>39766</v>
      </c>
      <c r="G1962" s="1012" t="s">
        <v>284</v>
      </c>
      <c r="H1962" s="1015">
        <v>214181000</v>
      </c>
      <c r="I1962" s="1015">
        <v>0</v>
      </c>
      <c r="J1962" s="1015">
        <v>232156554.58000001</v>
      </c>
      <c r="K1962" s="1012" t="s">
        <v>1194</v>
      </c>
      <c r="L1962" s="1015"/>
      <c r="M1962" s="1015"/>
      <c r="N1962" s="1016"/>
      <c r="O1962" s="1015"/>
      <c r="P1962" s="1015"/>
      <c r="Q1962" s="1015"/>
      <c r="R1962" s="1015"/>
      <c r="S1962" s="1016"/>
    </row>
    <row r="1963" spans="1:19">
      <c r="A1963" s="1012" t="s">
        <v>2788</v>
      </c>
      <c r="B1963" s="1012" t="s">
        <v>283</v>
      </c>
      <c r="C1963" s="1012" t="s">
        <v>2789</v>
      </c>
      <c r="D1963" s="1012" t="s">
        <v>1178</v>
      </c>
      <c r="E1963" s="1012" t="s">
        <v>1179</v>
      </c>
      <c r="F1963" s="1013">
        <v>40226</v>
      </c>
      <c r="G1963" s="1012" t="s">
        <v>283</v>
      </c>
      <c r="H1963" s="1015"/>
      <c r="I1963" s="1015"/>
      <c r="J1963" s="1015"/>
      <c r="K1963" s="1012" t="s">
        <v>283</v>
      </c>
      <c r="L1963" s="1015">
        <v>214181000</v>
      </c>
      <c r="M1963" s="1015"/>
      <c r="N1963" s="1016">
        <v>214181</v>
      </c>
      <c r="O1963" s="1015">
        <v>1000</v>
      </c>
      <c r="P1963" s="1015"/>
      <c r="Q1963" s="1015"/>
      <c r="R1963" s="1015"/>
      <c r="S1963" s="1016"/>
    </row>
    <row r="1964" spans="1:19">
      <c r="A1964" s="1012" t="s">
        <v>2788</v>
      </c>
      <c r="B1964" s="1012" t="s">
        <v>283</v>
      </c>
      <c r="C1964" s="1012" t="s">
        <v>2789</v>
      </c>
      <c r="D1964" s="1012" t="s">
        <v>1178</v>
      </c>
      <c r="E1964" s="1012" t="s">
        <v>1179</v>
      </c>
      <c r="F1964" s="1013">
        <v>40268</v>
      </c>
      <c r="G1964" s="1012" t="s">
        <v>283</v>
      </c>
      <c r="H1964" s="1015"/>
      <c r="I1964" s="1015"/>
      <c r="J1964" s="1015"/>
      <c r="K1964" s="1012" t="s">
        <v>283</v>
      </c>
      <c r="L1964" s="1015"/>
      <c r="M1964" s="1015"/>
      <c r="N1964" s="1016"/>
      <c r="O1964" s="1015"/>
      <c r="P1964" s="1015"/>
      <c r="Q1964" s="1015"/>
      <c r="R1964" s="1015">
        <v>4500000</v>
      </c>
      <c r="S1964" s="1016">
        <v>1110898</v>
      </c>
    </row>
    <row r="1965" spans="1:19">
      <c r="A1965" s="1012" t="s">
        <v>2790</v>
      </c>
      <c r="B1965" s="1012" t="s">
        <v>1737</v>
      </c>
      <c r="C1965" s="1012" t="s">
        <v>2791</v>
      </c>
      <c r="D1965" s="1012" t="s">
        <v>2037</v>
      </c>
      <c r="E1965" s="1012" t="s">
        <v>105</v>
      </c>
      <c r="F1965" s="1013">
        <v>39934</v>
      </c>
      <c r="G1965" s="1012" t="s">
        <v>284</v>
      </c>
      <c r="H1965" s="1015">
        <v>3194000</v>
      </c>
      <c r="I1965" s="1015">
        <v>0</v>
      </c>
      <c r="J1965" s="1015">
        <v>7031291.6500000004</v>
      </c>
      <c r="K1965" s="1012" t="s">
        <v>1194</v>
      </c>
      <c r="L1965" s="1015"/>
      <c r="M1965" s="1015"/>
      <c r="N1965" s="1016"/>
      <c r="O1965" s="1015"/>
      <c r="P1965" s="1015"/>
      <c r="Q1965" s="1015"/>
      <c r="R1965" s="1015"/>
      <c r="S1965" s="1016"/>
    </row>
    <row r="1966" spans="1:19">
      <c r="A1966" s="1012" t="s">
        <v>2790</v>
      </c>
      <c r="B1966" s="1012" t="s">
        <v>283</v>
      </c>
      <c r="C1966" s="1012" t="s">
        <v>2791</v>
      </c>
      <c r="D1966" s="1012" t="s">
        <v>2037</v>
      </c>
      <c r="E1966" s="1012" t="s">
        <v>105</v>
      </c>
      <c r="F1966" s="1013">
        <v>40165</v>
      </c>
      <c r="G1966" s="1012" t="s">
        <v>283</v>
      </c>
      <c r="H1966" s="1015">
        <v>2997000</v>
      </c>
      <c r="I1966" s="1015"/>
      <c r="J1966" s="1015"/>
      <c r="K1966" s="1012" t="s">
        <v>283</v>
      </c>
      <c r="L1966" s="1015"/>
      <c r="M1966" s="1015"/>
      <c r="N1966" s="1016"/>
      <c r="O1966" s="1015"/>
      <c r="P1966" s="1015"/>
      <c r="Q1966" s="1015"/>
      <c r="R1966" s="1015"/>
      <c r="S1966" s="1016"/>
    </row>
    <row r="1967" spans="1:19">
      <c r="A1967" s="1012" t="s">
        <v>2790</v>
      </c>
      <c r="B1967" s="1012" t="s">
        <v>283</v>
      </c>
      <c r="C1967" s="1012" t="s">
        <v>2791</v>
      </c>
      <c r="D1967" s="1012" t="s">
        <v>2037</v>
      </c>
      <c r="E1967" s="1012" t="s">
        <v>105</v>
      </c>
      <c r="F1967" s="1013">
        <v>40808</v>
      </c>
      <c r="G1967" s="1012" t="s">
        <v>283</v>
      </c>
      <c r="H1967" s="1015"/>
      <c r="I1967" s="1015"/>
      <c r="J1967" s="1015"/>
      <c r="K1967" s="1012" t="s">
        <v>283</v>
      </c>
      <c r="L1967" s="1015">
        <v>6191000</v>
      </c>
      <c r="M1967" s="1015"/>
      <c r="N1967" s="1016">
        <v>6191</v>
      </c>
      <c r="O1967" s="1015">
        <v>1000</v>
      </c>
      <c r="P1967" s="1015"/>
      <c r="Q1967" s="1015"/>
      <c r="R1967" s="1015">
        <v>160000</v>
      </c>
      <c r="S1967" s="1016">
        <v>160</v>
      </c>
    </row>
    <row r="1968" spans="1:19">
      <c r="A1968" s="1012" t="s">
        <v>2792</v>
      </c>
      <c r="B1968" s="1012" t="s">
        <v>2793</v>
      </c>
      <c r="C1968" s="1012" t="s">
        <v>2794</v>
      </c>
      <c r="D1968" s="1012" t="s">
        <v>2795</v>
      </c>
      <c r="E1968" s="1012" t="s">
        <v>1278</v>
      </c>
      <c r="F1968" s="1013">
        <v>40176</v>
      </c>
      <c r="G1968" s="1012" t="s">
        <v>285</v>
      </c>
      <c r="H1968" s="1015">
        <v>2179000</v>
      </c>
      <c r="I1968" s="1015">
        <v>0</v>
      </c>
      <c r="J1968" s="1015">
        <v>2639873.33</v>
      </c>
      <c r="K1968" s="1012" t="s">
        <v>1194</v>
      </c>
      <c r="L1968" s="1015"/>
      <c r="M1968" s="1015"/>
      <c r="N1968" s="1016"/>
      <c r="O1968" s="1015"/>
      <c r="P1968" s="1015"/>
      <c r="Q1968" s="1015"/>
      <c r="R1968" s="1015"/>
      <c r="S1968" s="1016"/>
    </row>
    <row r="1969" spans="1:19">
      <c r="A1969" s="1012" t="s">
        <v>2792</v>
      </c>
      <c r="B1969" s="1012" t="s">
        <v>283</v>
      </c>
      <c r="C1969" s="1012" t="s">
        <v>2794</v>
      </c>
      <c r="D1969" s="1012" t="s">
        <v>2795</v>
      </c>
      <c r="E1969" s="1012" t="s">
        <v>1278</v>
      </c>
      <c r="F1969" s="1013">
        <v>41115</v>
      </c>
      <c r="G1969" s="1012" t="s">
        <v>283</v>
      </c>
      <c r="H1969" s="1015"/>
      <c r="I1969" s="1015"/>
      <c r="J1969" s="1015"/>
      <c r="K1969" s="1012" t="s">
        <v>283</v>
      </c>
      <c r="L1969" s="1015">
        <v>600000</v>
      </c>
      <c r="M1969" s="1015"/>
      <c r="N1969" s="1016">
        <v>600</v>
      </c>
      <c r="O1969" s="1015">
        <v>1000</v>
      </c>
      <c r="P1969" s="1015"/>
      <c r="Q1969" s="1015"/>
      <c r="R1969" s="1015"/>
      <c r="S1969" s="1016"/>
    </row>
    <row r="1970" spans="1:19">
      <c r="A1970" s="1012" t="s">
        <v>2792</v>
      </c>
      <c r="B1970" s="1012" t="s">
        <v>283</v>
      </c>
      <c r="C1970" s="1012" t="s">
        <v>2794</v>
      </c>
      <c r="D1970" s="1012" t="s">
        <v>2795</v>
      </c>
      <c r="E1970" s="1012" t="s">
        <v>1278</v>
      </c>
      <c r="F1970" s="1013">
        <v>41549</v>
      </c>
      <c r="G1970" s="1012" t="s">
        <v>283</v>
      </c>
      <c r="H1970" s="1015"/>
      <c r="I1970" s="1015"/>
      <c r="J1970" s="1015"/>
      <c r="K1970" s="1012" t="s">
        <v>283</v>
      </c>
      <c r="L1970" s="1015">
        <v>1579000</v>
      </c>
      <c r="M1970" s="1015"/>
      <c r="N1970" s="1016">
        <v>1579</v>
      </c>
      <c r="O1970" s="1015">
        <v>1000</v>
      </c>
      <c r="P1970" s="1015"/>
      <c r="Q1970" s="1015"/>
      <c r="R1970" s="1015">
        <v>65000</v>
      </c>
      <c r="S1970" s="1016">
        <v>65</v>
      </c>
    </row>
    <row r="1971" spans="1:19">
      <c r="A1971" s="1012" t="s">
        <v>2796</v>
      </c>
      <c r="B1971" s="1012" t="s">
        <v>2797</v>
      </c>
      <c r="C1971" s="1012" t="s">
        <v>2798</v>
      </c>
      <c r="D1971" s="1012" t="s">
        <v>1313</v>
      </c>
      <c r="E1971" s="1012" t="s">
        <v>246</v>
      </c>
      <c r="F1971" s="1013">
        <v>39801</v>
      </c>
      <c r="G1971" s="1012" t="s">
        <v>284</v>
      </c>
      <c r="H1971" s="1015">
        <v>59000000</v>
      </c>
      <c r="I1971" s="1015">
        <v>0</v>
      </c>
      <c r="J1971" s="1015">
        <v>62145972.219999999</v>
      </c>
      <c r="K1971" s="1012" t="s">
        <v>1194</v>
      </c>
      <c r="L1971" s="1015"/>
      <c r="M1971" s="1015"/>
      <c r="N1971" s="1016"/>
      <c r="O1971" s="1015"/>
      <c r="P1971" s="1015"/>
      <c r="Q1971" s="1015"/>
      <c r="R1971" s="1015"/>
      <c r="S1971" s="1016"/>
    </row>
    <row r="1972" spans="1:19">
      <c r="A1972" s="1012" t="s">
        <v>2796</v>
      </c>
      <c r="B1972" s="1012" t="s">
        <v>283</v>
      </c>
      <c r="C1972" s="1012" t="s">
        <v>2798</v>
      </c>
      <c r="D1972" s="1012" t="s">
        <v>1313</v>
      </c>
      <c r="E1972" s="1012" t="s">
        <v>246</v>
      </c>
      <c r="F1972" s="1013">
        <v>40135</v>
      </c>
      <c r="G1972" s="1012" t="s">
        <v>283</v>
      </c>
      <c r="H1972" s="1015"/>
      <c r="I1972" s="1015"/>
      <c r="J1972" s="1015"/>
      <c r="K1972" s="1012" t="s">
        <v>283</v>
      </c>
      <c r="L1972" s="1015">
        <v>59000000</v>
      </c>
      <c r="M1972" s="1015"/>
      <c r="N1972" s="1016">
        <v>59000</v>
      </c>
      <c r="O1972" s="1015">
        <v>1000</v>
      </c>
      <c r="P1972" s="1015"/>
      <c r="Q1972" s="1015"/>
      <c r="R1972" s="1015"/>
      <c r="S1972" s="1016"/>
    </row>
    <row r="1973" spans="1:19">
      <c r="A1973" s="1012" t="s">
        <v>2796</v>
      </c>
      <c r="B1973" s="1012" t="s">
        <v>283</v>
      </c>
      <c r="C1973" s="1012" t="s">
        <v>2798</v>
      </c>
      <c r="D1973" s="1012" t="s">
        <v>1313</v>
      </c>
      <c r="E1973" s="1012" t="s">
        <v>246</v>
      </c>
      <c r="F1973" s="1013">
        <v>40170</v>
      </c>
      <c r="G1973" s="1012" t="s">
        <v>283</v>
      </c>
      <c r="H1973" s="1015"/>
      <c r="I1973" s="1015"/>
      <c r="J1973" s="1015"/>
      <c r="K1973" s="1012" t="s">
        <v>283</v>
      </c>
      <c r="L1973" s="1015"/>
      <c r="M1973" s="1015"/>
      <c r="N1973" s="1016"/>
      <c r="O1973" s="1015"/>
      <c r="P1973" s="1015"/>
      <c r="Q1973" s="1015"/>
      <c r="R1973" s="1015">
        <v>450000</v>
      </c>
      <c r="S1973" s="1016">
        <v>211318</v>
      </c>
    </row>
    <row r="1974" spans="1:19">
      <c r="A1974" s="1012" t="s">
        <v>2799</v>
      </c>
      <c r="B1974" s="1012" t="s">
        <v>923</v>
      </c>
      <c r="C1974" s="1012" t="s">
        <v>2800</v>
      </c>
      <c r="D1974" s="1012" t="s">
        <v>2801</v>
      </c>
      <c r="E1974" s="1012" t="s">
        <v>6</v>
      </c>
      <c r="F1974" s="1013">
        <v>39864</v>
      </c>
      <c r="G1974" s="1012" t="s">
        <v>285</v>
      </c>
      <c r="H1974" s="1015">
        <v>8700000</v>
      </c>
      <c r="I1974" s="1015">
        <v>0</v>
      </c>
      <c r="J1974" s="1015">
        <v>3432657.85</v>
      </c>
      <c r="K1974" s="1012" t="s">
        <v>897</v>
      </c>
      <c r="L1974" s="1015"/>
      <c r="M1974" s="1015"/>
      <c r="N1974" s="1016"/>
      <c r="O1974" s="1015"/>
      <c r="P1974" s="1015"/>
      <c r="Q1974" s="1015"/>
      <c r="R1974" s="1015"/>
      <c r="S1974" s="1016"/>
    </row>
    <row r="1975" spans="1:19">
      <c r="A1975" s="1012" t="s">
        <v>2799</v>
      </c>
      <c r="B1975" s="1012" t="s">
        <v>283</v>
      </c>
      <c r="C1975" s="1012" t="s">
        <v>2800</v>
      </c>
      <c r="D1975" s="1012" t="s">
        <v>2801</v>
      </c>
      <c r="E1975" s="1012" t="s">
        <v>6</v>
      </c>
      <c r="F1975" s="1013">
        <v>41822</v>
      </c>
      <c r="G1975" s="1012" t="s">
        <v>283</v>
      </c>
      <c r="H1975" s="1015"/>
      <c r="I1975" s="1015"/>
      <c r="J1975" s="1015"/>
      <c r="K1975" s="1012" t="s">
        <v>283</v>
      </c>
      <c r="L1975" s="1015">
        <v>3319050</v>
      </c>
      <c r="M1975" s="1015"/>
      <c r="N1975" s="1016">
        <v>8700</v>
      </c>
      <c r="O1975" s="1015">
        <v>381.5</v>
      </c>
      <c r="P1975" s="1015">
        <v>-5380950</v>
      </c>
      <c r="Q1975" s="1015"/>
      <c r="R1975" s="1015">
        <v>138607.85</v>
      </c>
      <c r="S1975" s="1016">
        <v>435</v>
      </c>
    </row>
    <row r="1976" spans="1:19">
      <c r="A1976" s="1012" t="s">
        <v>2799</v>
      </c>
      <c r="B1976" s="1012" t="s">
        <v>283</v>
      </c>
      <c r="C1976" s="1012" t="s">
        <v>2800</v>
      </c>
      <c r="D1976" s="1012" t="s">
        <v>2801</v>
      </c>
      <c r="E1976" s="1012" t="s">
        <v>6</v>
      </c>
      <c r="F1976" s="1013">
        <v>41908</v>
      </c>
      <c r="G1976" s="1012" t="s">
        <v>283</v>
      </c>
      <c r="H1976" s="1015"/>
      <c r="I1976" s="1015"/>
      <c r="J1976" s="1015"/>
      <c r="K1976" s="1012" t="s">
        <v>283</v>
      </c>
      <c r="L1976" s="1015"/>
      <c r="M1976" s="1015">
        <v>-25000</v>
      </c>
      <c r="N1976" s="1016"/>
      <c r="O1976" s="1015"/>
      <c r="P1976" s="1015"/>
      <c r="Q1976" s="1015"/>
      <c r="R1976" s="1015"/>
      <c r="S1976" s="1016"/>
    </row>
    <row r="1977" spans="1:19">
      <c r="A1977" s="1012" t="s">
        <v>2802</v>
      </c>
      <c r="B1977" s="1012"/>
      <c r="C1977" s="1012" t="s">
        <v>2803</v>
      </c>
      <c r="D1977" s="1012" t="s">
        <v>2804</v>
      </c>
      <c r="E1977" s="1012" t="s">
        <v>1078</v>
      </c>
      <c r="F1977" s="1013">
        <v>39829</v>
      </c>
      <c r="G1977" s="1012" t="s">
        <v>284</v>
      </c>
      <c r="H1977" s="1015">
        <v>20600000</v>
      </c>
      <c r="I1977" s="1015">
        <v>0</v>
      </c>
      <c r="J1977" s="1015">
        <v>20315924.719999999</v>
      </c>
      <c r="K1977" s="1012" t="s">
        <v>897</v>
      </c>
      <c r="L1977" s="1015"/>
      <c r="M1977" s="1015"/>
      <c r="N1977" s="1016"/>
      <c r="O1977" s="1015"/>
      <c r="P1977" s="1015"/>
      <c r="Q1977" s="1015"/>
      <c r="R1977" s="1015"/>
      <c r="S1977" s="1016"/>
    </row>
    <row r="1978" spans="1:19">
      <c r="A1978" s="1012" t="s">
        <v>2802</v>
      </c>
      <c r="B1978" s="1012" t="s">
        <v>283</v>
      </c>
      <c r="C1978" s="1012" t="s">
        <v>2803</v>
      </c>
      <c r="D1978" s="1012" t="s">
        <v>2804</v>
      </c>
      <c r="E1978" s="1012" t="s">
        <v>1078</v>
      </c>
      <c r="F1978" s="1013">
        <v>41079</v>
      </c>
      <c r="G1978" s="1012" t="s">
        <v>283</v>
      </c>
      <c r="H1978" s="1015"/>
      <c r="I1978" s="1015"/>
      <c r="J1978" s="1015"/>
      <c r="K1978" s="1012" t="s">
        <v>283</v>
      </c>
      <c r="L1978" s="1015">
        <v>17005300</v>
      </c>
      <c r="M1978" s="1015">
        <v>-255079.5</v>
      </c>
      <c r="N1978" s="1016">
        <v>20600</v>
      </c>
      <c r="O1978" s="1015">
        <v>825.5</v>
      </c>
      <c r="P1978" s="1015">
        <v>-3594700</v>
      </c>
      <c r="Q1978" s="1015"/>
      <c r="R1978" s="1015"/>
      <c r="S1978" s="1016"/>
    </row>
    <row r="1979" spans="1:19">
      <c r="A1979" s="1012" t="s">
        <v>2802</v>
      </c>
      <c r="B1979" s="1012" t="s">
        <v>283</v>
      </c>
      <c r="C1979" s="1012" t="s">
        <v>2803</v>
      </c>
      <c r="D1979" s="1012" t="s">
        <v>2804</v>
      </c>
      <c r="E1979" s="1012" t="s">
        <v>1078</v>
      </c>
      <c r="F1979" s="1013">
        <v>41108</v>
      </c>
      <c r="G1979" s="1012" t="s">
        <v>283</v>
      </c>
      <c r="H1979" s="1015"/>
      <c r="I1979" s="1015"/>
      <c r="J1979" s="1015"/>
      <c r="K1979" s="1012" t="s">
        <v>283</v>
      </c>
      <c r="L1979" s="1015"/>
      <c r="M1979" s="1015"/>
      <c r="N1979" s="1016"/>
      <c r="O1979" s="1015"/>
      <c r="P1979" s="1015"/>
      <c r="Q1979" s="1015"/>
      <c r="R1979" s="1015">
        <v>38000</v>
      </c>
      <c r="S1979" s="1016">
        <v>311492</v>
      </c>
    </row>
    <row r="1980" spans="1:19">
      <c r="A1980" s="1012" t="s">
        <v>12</v>
      </c>
      <c r="B1980" s="1012" t="s">
        <v>1691</v>
      </c>
      <c r="C1980" s="1012" t="s">
        <v>2805</v>
      </c>
      <c r="D1980" s="1012" t="s">
        <v>2806</v>
      </c>
      <c r="E1980" s="1012" t="s">
        <v>15</v>
      </c>
      <c r="F1980" s="1013">
        <v>39805</v>
      </c>
      <c r="G1980" s="1012" t="s">
        <v>284</v>
      </c>
      <c r="H1980" s="1015">
        <v>10300000</v>
      </c>
      <c r="I1980" s="1015">
        <v>0</v>
      </c>
      <c r="J1980" s="1015">
        <v>11182763.890000001</v>
      </c>
      <c r="K1980" s="1012" t="s">
        <v>1194</v>
      </c>
      <c r="L1980" s="1015"/>
      <c r="M1980" s="1015"/>
      <c r="N1980" s="1016"/>
      <c r="O1980" s="1015"/>
      <c r="P1980" s="1015"/>
      <c r="Q1980" s="1015"/>
      <c r="R1980" s="1015"/>
      <c r="S1980" s="1016"/>
    </row>
    <row r="1981" spans="1:19">
      <c r="A1981" s="1012" t="s">
        <v>12</v>
      </c>
      <c r="B1981" s="1012" t="s">
        <v>283</v>
      </c>
      <c r="C1981" s="1012" t="s">
        <v>2805</v>
      </c>
      <c r="D1981" s="1012" t="s">
        <v>2806</v>
      </c>
      <c r="E1981" s="1012" t="s">
        <v>15</v>
      </c>
      <c r="F1981" s="1013">
        <v>40424</v>
      </c>
      <c r="G1981" s="1012" t="s">
        <v>283</v>
      </c>
      <c r="H1981" s="1015"/>
      <c r="I1981" s="1015"/>
      <c r="J1981" s="1015"/>
      <c r="K1981" s="1012" t="s">
        <v>283</v>
      </c>
      <c r="L1981" s="1015">
        <v>10300000</v>
      </c>
      <c r="M1981" s="1015"/>
      <c r="N1981" s="1016">
        <v>10300</v>
      </c>
      <c r="O1981" s="1015">
        <v>1000</v>
      </c>
      <c r="P1981" s="1015"/>
      <c r="Q1981" s="1015"/>
      <c r="R1981" s="1015"/>
      <c r="S1981" s="1016"/>
    </row>
    <row r="1982" spans="1:19">
      <c r="A1982" s="1012" t="s">
        <v>12</v>
      </c>
      <c r="B1982" s="1012" t="s">
        <v>283</v>
      </c>
      <c r="C1982" s="1012" t="s">
        <v>2805</v>
      </c>
      <c r="D1982" s="1012" t="s">
        <v>2806</v>
      </c>
      <c r="E1982" s="1012" t="s">
        <v>15</v>
      </c>
      <c r="F1982" s="1013">
        <v>42137</v>
      </c>
      <c r="G1982" s="1012" t="s">
        <v>283</v>
      </c>
      <c r="H1982" s="1015"/>
      <c r="I1982" s="1015"/>
      <c r="J1982" s="1015"/>
      <c r="K1982" s="1012" t="s">
        <v>283</v>
      </c>
      <c r="L1982" s="1015"/>
      <c r="M1982" s="1015"/>
      <c r="N1982" s="1016"/>
      <c r="O1982" s="1015"/>
      <c r="P1982" s="1015"/>
      <c r="Q1982" s="1015"/>
      <c r="R1982" s="1015">
        <v>10125</v>
      </c>
      <c r="S1982" s="1016">
        <v>111258</v>
      </c>
    </row>
    <row r="1983" spans="1:19">
      <c r="A1983" s="1012" t="s">
        <v>2807</v>
      </c>
      <c r="B1983" s="1012" t="s">
        <v>1591</v>
      </c>
      <c r="C1983" s="1012" t="s">
        <v>2808</v>
      </c>
      <c r="D1983" s="1012" t="s">
        <v>2809</v>
      </c>
      <c r="E1983" s="1012" t="s">
        <v>19</v>
      </c>
      <c r="F1983" s="1013">
        <v>39955</v>
      </c>
      <c r="G1983" s="1012" t="s">
        <v>921</v>
      </c>
      <c r="H1983" s="1015">
        <v>14400000</v>
      </c>
      <c r="I1983" s="1015">
        <v>0</v>
      </c>
      <c r="J1983" s="1015">
        <v>18882079.620000001</v>
      </c>
      <c r="K1983" s="1012" t="s">
        <v>1194</v>
      </c>
      <c r="L1983" s="1015"/>
      <c r="M1983" s="1015"/>
      <c r="N1983" s="1016"/>
      <c r="O1983" s="1015"/>
      <c r="P1983" s="1015"/>
      <c r="Q1983" s="1015"/>
      <c r="R1983" s="1015"/>
      <c r="S1983" s="1016"/>
    </row>
    <row r="1984" spans="1:19">
      <c r="A1984" s="1012" t="s">
        <v>2807</v>
      </c>
      <c r="B1984" s="1012" t="s">
        <v>283</v>
      </c>
      <c r="C1984" s="1012" t="s">
        <v>2808</v>
      </c>
      <c r="D1984" s="1012" t="s">
        <v>2809</v>
      </c>
      <c r="E1984" s="1012" t="s">
        <v>19</v>
      </c>
      <c r="F1984" s="1013">
        <v>41093</v>
      </c>
      <c r="G1984" s="1012" t="s">
        <v>283</v>
      </c>
      <c r="H1984" s="1015"/>
      <c r="I1984" s="1015"/>
      <c r="J1984" s="1015"/>
      <c r="K1984" s="1012" t="s">
        <v>283</v>
      </c>
      <c r="L1984" s="1015">
        <v>14400000</v>
      </c>
      <c r="M1984" s="1015"/>
      <c r="N1984" s="1016">
        <v>14400000</v>
      </c>
      <c r="O1984" s="1015">
        <v>1</v>
      </c>
      <c r="P1984" s="1015"/>
      <c r="Q1984" s="1015"/>
      <c r="R1984" s="1015">
        <v>720000</v>
      </c>
      <c r="S1984" s="1016">
        <v>720000</v>
      </c>
    </row>
    <row r="1985" spans="1:19">
      <c r="A1985" s="1012" t="s">
        <v>2810</v>
      </c>
      <c r="B1985" s="1012"/>
      <c r="C1985" s="1012" t="s">
        <v>2811</v>
      </c>
      <c r="D1985" s="1012" t="s">
        <v>2812</v>
      </c>
      <c r="E1985" s="1012" t="s">
        <v>19</v>
      </c>
      <c r="F1985" s="1013">
        <v>39787</v>
      </c>
      <c r="G1985" s="1012" t="s">
        <v>284</v>
      </c>
      <c r="H1985" s="1015">
        <v>180000000</v>
      </c>
      <c r="I1985" s="1015">
        <v>0</v>
      </c>
      <c r="J1985" s="1015">
        <v>210367527</v>
      </c>
      <c r="K1985" s="1012" t="s">
        <v>897</v>
      </c>
      <c r="L1985" s="1015"/>
      <c r="M1985" s="1015"/>
      <c r="N1985" s="1016"/>
      <c r="O1985" s="1015"/>
      <c r="P1985" s="1015"/>
      <c r="Q1985" s="1015"/>
      <c r="R1985" s="1015"/>
      <c r="S1985" s="1016"/>
    </row>
    <row r="1986" spans="1:19">
      <c r="A1986" s="1012" t="s">
        <v>2810</v>
      </c>
      <c r="B1986" s="1012" t="s">
        <v>283</v>
      </c>
      <c r="C1986" s="1012" t="s">
        <v>2811</v>
      </c>
      <c r="D1986" s="1012" t="s">
        <v>2812</v>
      </c>
      <c r="E1986" s="1012" t="s">
        <v>19</v>
      </c>
      <c r="F1986" s="1013">
        <v>41359</v>
      </c>
      <c r="G1986" s="1012" t="s">
        <v>283</v>
      </c>
      <c r="H1986" s="1015"/>
      <c r="I1986" s="1015"/>
      <c r="J1986" s="1015"/>
      <c r="K1986" s="1012" t="s">
        <v>283</v>
      </c>
      <c r="L1986" s="1015">
        <v>1516900</v>
      </c>
      <c r="M1986" s="1015"/>
      <c r="N1986" s="1016">
        <v>1576</v>
      </c>
      <c r="O1986" s="1015">
        <v>962.5</v>
      </c>
      <c r="P1986" s="1015">
        <v>-59100</v>
      </c>
      <c r="Q1986" s="1015"/>
      <c r="R1986" s="1015"/>
      <c r="S1986" s="1016"/>
    </row>
    <row r="1987" spans="1:19">
      <c r="A1987" s="1012" t="s">
        <v>2810</v>
      </c>
      <c r="B1987" s="1012" t="s">
        <v>283</v>
      </c>
      <c r="C1987" s="1012" t="s">
        <v>2811</v>
      </c>
      <c r="D1987" s="1012" t="s">
        <v>2812</v>
      </c>
      <c r="E1987" s="1012" t="s">
        <v>19</v>
      </c>
      <c r="F1987" s="1013">
        <v>41360</v>
      </c>
      <c r="G1987" s="1012" t="s">
        <v>283</v>
      </c>
      <c r="H1987" s="1015"/>
      <c r="I1987" s="1015"/>
      <c r="J1987" s="1015"/>
      <c r="K1987" s="1012" t="s">
        <v>283</v>
      </c>
      <c r="L1987" s="1015">
        <v>12587575</v>
      </c>
      <c r="M1987" s="1015"/>
      <c r="N1987" s="1016">
        <v>13078</v>
      </c>
      <c r="O1987" s="1015">
        <v>962.5</v>
      </c>
      <c r="P1987" s="1015">
        <v>-490425</v>
      </c>
      <c r="Q1987" s="1015"/>
      <c r="R1987" s="1015"/>
      <c r="S1987" s="1016"/>
    </row>
    <row r="1988" spans="1:19">
      <c r="A1988" s="1012" t="s">
        <v>2810</v>
      </c>
      <c r="B1988" s="1012" t="s">
        <v>283</v>
      </c>
      <c r="C1988" s="1012" t="s">
        <v>2811</v>
      </c>
      <c r="D1988" s="1012" t="s">
        <v>2812</v>
      </c>
      <c r="E1988" s="1012" t="s">
        <v>19</v>
      </c>
      <c r="F1988" s="1013">
        <v>41361</v>
      </c>
      <c r="G1988" s="1012" t="s">
        <v>283</v>
      </c>
      <c r="H1988" s="1015"/>
      <c r="I1988" s="1015"/>
      <c r="J1988" s="1015"/>
      <c r="K1988" s="1012" t="s">
        <v>283</v>
      </c>
      <c r="L1988" s="1015">
        <v>159145525</v>
      </c>
      <c r="M1988" s="1015"/>
      <c r="N1988" s="1016">
        <v>165346</v>
      </c>
      <c r="O1988" s="1015">
        <v>962.5</v>
      </c>
      <c r="P1988" s="1015">
        <v>-6200475</v>
      </c>
      <c r="Q1988" s="1015"/>
      <c r="R1988" s="1015"/>
      <c r="S1988" s="1016"/>
    </row>
    <row r="1989" spans="1:19">
      <c r="A1989" s="1012" t="s">
        <v>2810</v>
      </c>
      <c r="B1989" s="1012" t="s">
        <v>283</v>
      </c>
      <c r="C1989" s="1012" t="s">
        <v>2811</v>
      </c>
      <c r="D1989" s="1012" t="s">
        <v>2812</v>
      </c>
      <c r="E1989" s="1012" t="s">
        <v>19</v>
      </c>
      <c r="F1989" s="1013">
        <v>41373</v>
      </c>
      <c r="G1989" s="1012" t="s">
        <v>283</v>
      </c>
      <c r="H1989" s="1015"/>
      <c r="I1989" s="1015"/>
      <c r="J1989" s="1015"/>
      <c r="K1989" s="1012" t="s">
        <v>283</v>
      </c>
      <c r="L1989" s="1015"/>
      <c r="M1989" s="1015">
        <v>-1732500</v>
      </c>
      <c r="N1989" s="1016"/>
      <c r="O1989" s="1015"/>
      <c r="P1989" s="1015"/>
      <c r="Q1989" s="1015"/>
      <c r="R1989" s="1015"/>
      <c r="S1989" s="1016"/>
    </row>
    <row r="1990" spans="1:19">
      <c r="A1990" s="1012" t="s">
        <v>2810</v>
      </c>
      <c r="B1990" s="1012" t="s">
        <v>283</v>
      </c>
      <c r="C1990" s="1012" t="s">
        <v>2811</v>
      </c>
      <c r="D1990" s="1012" t="s">
        <v>2812</v>
      </c>
      <c r="E1990" s="1012" t="s">
        <v>19</v>
      </c>
      <c r="F1990" s="1013">
        <v>41435</v>
      </c>
      <c r="G1990" s="1012" t="s">
        <v>283</v>
      </c>
      <c r="H1990" s="1015"/>
      <c r="I1990" s="1015"/>
      <c r="J1990" s="1015"/>
      <c r="K1990" s="1012" t="s">
        <v>283</v>
      </c>
      <c r="L1990" s="1015"/>
      <c r="M1990" s="1015"/>
      <c r="N1990" s="1016"/>
      <c r="O1990" s="1015"/>
      <c r="P1990" s="1015"/>
      <c r="Q1990" s="1015"/>
      <c r="R1990" s="1015">
        <v>6677</v>
      </c>
      <c r="S1990" s="1016">
        <v>219908.4</v>
      </c>
    </row>
    <row r="1991" spans="1:19">
      <c r="A1991" s="1012" t="s">
        <v>2813</v>
      </c>
      <c r="B1991" s="1012" t="s">
        <v>2086</v>
      </c>
      <c r="C1991" s="1012" t="s">
        <v>2814</v>
      </c>
      <c r="D1991" s="1012" t="s">
        <v>2815</v>
      </c>
      <c r="E1991" s="1012" t="s">
        <v>246</v>
      </c>
      <c r="F1991" s="1013">
        <v>39829</v>
      </c>
      <c r="G1991" s="1012" t="s">
        <v>285</v>
      </c>
      <c r="H1991" s="1015">
        <v>5658000</v>
      </c>
      <c r="I1991" s="1015">
        <v>0</v>
      </c>
      <c r="J1991" s="1015">
        <v>6649963.9199999999</v>
      </c>
      <c r="K1991" s="1012" t="s">
        <v>1194</v>
      </c>
      <c r="L1991" s="1015"/>
      <c r="M1991" s="1015"/>
      <c r="N1991" s="1016"/>
      <c r="O1991" s="1015"/>
      <c r="P1991" s="1015"/>
      <c r="Q1991" s="1015"/>
      <c r="R1991" s="1015"/>
      <c r="S1991" s="1016"/>
    </row>
    <row r="1992" spans="1:19">
      <c r="A1992" s="1012" t="s">
        <v>2813</v>
      </c>
      <c r="B1992" s="1012" t="s">
        <v>283</v>
      </c>
      <c r="C1992" s="1012" t="s">
        <v>2814</v>
      </c>
      <c r="D1992" s="1012" t="s">
        <v>2815</v>
      </c>
      <c r="E1992" s="1012" t="s">
        <v>246</v>
      </c>
      <c r="F1992" s="1013">
        <v>40527</v>
      </c>
      <c r="G1992" s="1012" t="s">
        <v>283</v>
      </c>
      <c r="H1992" s="1015"/>
      <c r="I1992" s="1015"/>
      <c r="J1992" s="1015"/>
      <c r="K1992" s="1012" t="s">
        <v>283</v>
      </c>
      <c r="L1992" s="1015">
        <v>3000000</v>
      </c>
      <c r="M1992" s="1015"/>
      <c r="N1992" s="1016">
        <v>3000</v>
      </c>
      <c r="O1992" s="1015">
        <v>1000</v>
      </c>
      <c r="P1992" s="1015"/>
      <c r="Q1992" s="1015"/>
      <c r="R1992" s="1015"/>
      <c r="S1992" s="1016"/>
    </row>
    <row r="1993" spans="1:19">
      <c r="A1993" s="1012" t="s">
        <v>2813</v>
      </c>
      <c r="B1993" s="1012" t="s">
        <v>283</v>
      </c>
      <c r="C1993" s="1012" t="s">
        <v>2814</v>
      </c>
      <c r="D1993" s="1012" t="s">
        <v>2815</v>
      </c>
      <c r="E1993" s="1012" t="s">
        <v>246</v>
      </c>
      <c r="F1993" s="1013">
        <v>40801</v>
      </c>
      <c r="G1993" s="1012" t="s">
        <v>283</v>
      </c>
      <c r="H1993" s="1015"/>
      <c r="I1993" s="1015"/>
      <c r="J1993" s="1015"/>
      <c r="K1993" s="1012" t="s">
        <v>283</v>
      </c>
      <c r="L1993" s="1015">
        <v>2658000</v>
      </c>
      <c r="M1993" s="1015"/>
      <c r="N1993" s="1016">
        <v>2658</v>
      </c>
      <c r="O1993" s="1015">
        <v>1000</v>
      </c>
      <c r="P1993" s="1015"/>
      <c r="Q1993" s="1015"/>
      <c r="R1993" s="1015">
        <v>283000</v>
      </c>
      <c r="S1993" s="1016">
        <v>283</v>
      </c>
    </row>
    <row r="1994" spans="1:19">
      <c r="A1994" s="1012" t="s">
        <v>2816</v>
      </c>
      <c r="B1994" s="1012" t="s">
        <v>858</v>
      </c>
      <c r="C1994" s="1012" t="s">
        <v>2817</v>
      </c>
      <c r="D1994" s="1012" t="s">
        <v>2818</v>
      </c>
      <c r="E1994" s="1012" t="s">
        <v>83</v>
      </c>
      <c r="F1994" s="1013">
        <v>39787</v>
      </c>
      <c r="G1994" s="1012" t="s">
        <v>284</v>
      </c>
      <c r="H1994" s="1015">
        <v>20649000</v>
      </c>
      <c r="I1994" s="1015">
        <v>0</v>
      </c>
      <c r="J1994" s="1015">
        <v>28013814.5</v>
      </c>
      <c r="K1994" s="1012" t="s">
        <v>1194</v>
      </c>
      <c r="L1994" s="1015"/>
      <c r="M1994" s="1015"/>
      <c r="N1994" s="1016"/>
      <c r="O1994" s="1015"/>
      <c r="P1994" s="1015"/>
      <c r="Q1994" s="1015"/>
      <c r="R1994" s="1015"/>
      <c r="S1994" s="1016"/>
    </row>
    <row r="1995" spans="1:19">
      <c r="A1995" s="1012" t="s">
        <v>2816</v>
      </c>
      <c r="B1995" s="1012" t="s">
        <v>283</v>
      </c>
      <c r="C1995" s="1012" t="s">
        <v>2817</v>
      </c>
      <c r="D1995" s="1012" t="s">
        <v>2818</v>
      </c>
      <c r="E1995" s="1012" t="s">
        <v>83</v>
      </c>
      <c r="F1995" s="1013">
        <v>41409</v>
      </c>
      <c r="G1995" s="1012" t="s">
        <v>283</v>
      </c>
      <c r="H1995" s="1015"/>
      <c r="I1995" s="1015"/>
      <c r="J1995" s="1015"/>
      <c r="K1995" s="1012" t="s">
        <v>283</v>
      </c>
      <c r="L1995" s="1015">
        <v>10324000</v>
      </c>
      <c r="M1995" s="1015"/>
      <c r="N1995" s="1016">
        <v>10324</v>
      </c>
      <c r="O1995" s="1015">
        <v>1000</v>
      </c>
      <c r="P1995" s="1015"/>
      <c r="Q1995" s="1015"/>
      <c r="R1995" s="1015"/>
      <c r="S1995" s="1016"/>
    </row>
    <row r="1996" spans="1:19">
      <c r="A1996" s="1012" t="s">
        <v>2816</v>
      </c>
      <c r="B1996" s="1012" t="s">
        <v>283</v>
      </c>
      <c r="C1996" s="1012" t="s">
        <v>2817</v>
      </c>
      <c r="D1996" s="1012" t="s">
        <v>2818</v>
      </c>
      <c r="E1996" s="1012" t="s">
        <v>83</v>
      </c>
      <c r="F1996" s="1013">
        <v>41458</v>
      </c>
      <c r="G1996" s="1012" t="s">
        <v>283</v>
      </c>
      <c r="H1996" s="1015"/>
      <c r="I1996" s="1015"/>
      <c r="J1996" s="1015"/>
      <c r="K1996" s="1012" t="s">
        <v>283</v>
      </c>
      <c r="L1996" s="1015">
        <v>10325000</v>
      </c>
      <c r="M1996" s="1015"/>
      <c r="N1996" s="1016">
        <v>10325</v>
      </c>
      <c r="O1996" s="1015">
        <v>1000</v>
      </c>
      <c r="P1996" s="1015"/>
      <c r="Q1996" s="1015"/>
      <c r="R1996" s="1015"/>
      <c r="S1996" s="1016"/>
    </row>
    <row r="1997" spans="1:19">
      <c r="A1997" s="1012" t="s">
        <v>2816</v>
      </c>
      <c r="B1997" s="1012" t="s">
        <v>283</v>
      </c>
      <c r="C1997" s="1012" t="s">
        <v>2817</v>
      </c>
      <c r="D1997" s="1012" t="s">
        <v>2818</v>
      </c>
      <c r="E1997" s="1012" t="s">
        <v>83</v>
      </c>
      <c r="F1997" s="1013">
        <v>41514</v>
      </c>
      <c r="G1997" s="1012" t="s">
        <v>283</v>
      </c>
      <c r="H1997" s="1015"/>
      <c r="I1997" s="1015"/>
      <c r="J1997" s="1015"/>
      <c r="K1997" s="1012" t="s">
        <v>283</v>
      </c>
      <c r="L1997" s="1015"/>
      <c r="M1997" s="1015"/>
      <c r="N1997" s="1016"/>
      <c r="O1997" s="1015"/>
      <c r="P1997" s="1015"/>
      <c r="Q1997" s="1015"/>
      <c r="R1997" s="1015">
        <v>2707314</v>
      </c>
      <c r="S1997" s="1016">
        <v>764778</v>
      </c>
    </row>
    <row r="1998" spans="1:19">
      <c r="A1998" s="1012" t="s">
        <v>2819</v>
      </c>
      <c r="B1998" s="1012" t="s">
        <v>923</v>
      </c>
      <c r="C1998" s="1012" t="s">
        <v>2820</v>
      </c>
      <c r="D1998" s="1012" t="s">
        <v>2821</v>
      </c>
      <c r="E1998" s="1012" t="s">
        <v>153</v>
      </c>
      <c r="F1998" s="1013">
        <v>39955</v>
      </c>
      <c r="G1998" s="1012" t="s">
        <v>285</v>
      </c>
      <c r="H1998" s="1015">
        <v>9900000</v>
      </c>
      <c r="I1998" s="1015">
        <v>0</v>
      </c>
      <c r="J1998" s="1015">
        <v>12066668.65</v>
      </c>
      <c r="K1998" s="1012" t="s">
        <v>897</v>
      </c>
      <c r="L1998" s="1015"/>
      <c r="M1998" s="1015"/>
      <c r="N1998" s="1016"/>
      <c r="O1998" s="1015"/>
      <c r="P1998" s="1015"/>
      <c r="Q1998" s="1015"/>
      <c r="R1998" s="1015"/>
      <c r="S1998" s="1016"/>
    </row>
    <row r="1999" spans="1:19">
      <c r="A1999" s="1012" t="s">
        <v>2819</v>
      </c>
      <c r="B1999" s="1012" t="s">
        <v>283</v>
      </c>
      <c r="C1999" s="1012" t="s">
        <v>2820</v>
      </c>
      <c r="D1999" s="1012" t="s">
        <v>2821</v>
      </c>
      <c r="E1999" s="1012" t="s">
        <v>153</v>
      </c>
      <c r="F1999" s="1013">
        <v>41494</v>
      </c>
      <c r="G1999" s="1012" t="s">
        <v>283</v>
      </c>
      <c r="H1999" s="1015"/>
      <c r="I1999" s="1015"/>
      <c r="J1999" s="1015"/>
      <c r="K1999" s="1012" t="s">
        <v>283</v>
      </c>
      <c r="L1999" s="1015">
        <v>237527.5</v>
      </c>
      <c r="M1999" s="1015"/>
      <c r="N1999" s="1016">
        <v>250</v>
      </c>
      <c r="O1999" s="1015">
        <v>950.11</v>
      </c>
      <c r="P1999" s="1015">
        <v>-12472.5</v>
      </c>
      <c r="Q1999" s="1015"/>
      <c r="R1999" s="1015"/>
      <c r="S1999" s="1016"/>
    </row>
    <row r="2000" spans="1:19">
      <c r="A2000" s="1012" t="s">
        <v>2819</v>
      </c>
      <c r="B2000" s="1012" t="s">
        <v>283</v>
      </c>
      <c r="C2000" s="1012" t="s">
        <v>2820</v>
      </c>
      <c r="D2000" s="1012" t="s">
        <v>2821</v>
      </c>
      <c r="E2000" s="1012" t="s">
        <v>153</v>
      </c>
      <c r="F2000" s="1013">
        <v>41498</v>
      </c>
      <c r="G2000" s="1012" t="s">
        <v>283</v>
      </c>
      <c r="H2000" s="1015"/>
      <c r="I2000" s="1015"/>
      <c r="J2000" s="1015"/>
      <c r="K2000" s="1012" t="s">
        <v>283</v>
      </c>
      <c r="L2000" s="1015">
        <v>9168561.5</v>
      </c>
      <c r="M2000" s="1015"/>
      <c r="N2000" s="1016">
        <v>9650</v>
      </c>
      <c r="O2000" s="1015">
        <v>950.11</v>
      </c>
      <c r="P2000" s="1015">
        <v>-481438.5</v>
      </c>
      <c r="Q2000" s="1015"/>
      <c r="R2000" s="1015">
        <v>476573.62</v>
      </c>
      <c r="S2000" s="1016">
        <v>495</v>
      </c>
    </row>
    <row r="2001" spans="1:19">
      <c r="A2001" s="1012" t="s">
        <v>2819</v>
      </c>
      <c r="B2001" s="1012" t="s">
        <v>283</v>
      </c>
      <c r="C2001" s="1012" t="s">
        <v>2820</v>
      </c>
      <c r="D2001" s="1012" t="s">
        <v>2821</v>
      </c>
      <c r="E2001" s="1012" t="s">
        <v>153</v>
      </c>
      <c r="F2001" s="1013">
        <v>41529</v>
      </c>
      <c r="G2001" s="1012" t="s">
        <v>283</v>
      </c>
      <c r="H2001" s="1015"/>
      <c r="I2001" s="1015"/>
      <c r="J2001" s="1015"/>
      <c r="K2001" s="1012" t="s">
        <v>283</v>
      </c>
      <c r="L2001" s="1015"/>
      <c r="M2001" s="1015">
        <v>-94060.89</v>
      </c>
      <c r="N2001" s="1016"/>
      <c r="O2001" s="1015"/>
      <c r="P2001" s="1015"/>
      <c r="Q2001" s="1015"/>
      <c r="R2001" s="1015"/>
      <c r="S2001" s="1016"/>
    </row>
    <row r="2002" spans="1:19">
      <c r="A2002" s="1012" t="s">
        <v>106</v>
      </c>
      <c r="B2002" s="1012" t="s">
        <v>2822</v>
      </c>
      <c r="C2002" s="1012" t="s">
        <v>2823</v>
      </c>
      <c r="D2002" s="1012" t="s">
        <v>2824</v>
      </c>
      <c r="E2002" s="1012" t="s">
        <v>109</v>
      </c>
      <c r="F2002" s="1013">
        <v>39983</v>
      </c>
      <c r="G2002" s="1012" t="s">
        <v>67</v>
      </c>
      <c r="H2002" s="1015">
        <v>11926000</v>
      </c>
      <c r="I2002" s="1015">
        <v>0</v>
      </c>
      <c r="J2002" s="1015">
        <v>12948886.4</v>
      </c>
      <c r="K2002" s="1012" t="s">
        <v>1194</v>
      </c>
      <c r="L2002" s="1015"/>
      <c r="M2002" s="1015"/>
      <c r="N2002" s="1016"/>
      <c r="O2002" s="1015"/>
      <c r="P2002" s="1015"/>
      <c r="Q2002" s="1015"/>
      <c r="R2002" s="1015"/>
      <c r="S2002" s="1016"/>
    </row>
    <row r="2003" spans="1:19">
      <c r="A2003" s="1012" t="s">
        <v>106</v>
      </c>
      <c r="B2003" s="1012" t="s">
        <v>283</v>
      </c>
      <c r="C2003" s="1012" t="s">
        <v>2823</v>
      </c>
      <c r="D2003" s="1012" t="s">
        <v>2824</v>
      </c>
      <c r="E2003" s="1012" t="s">
        <v>109</v>
      </c>
      <c r="F2003" s="1013">
        <v>40389</v>
      </c>
      <c r="G2003" s="1012" t="s">
        <v>283</v>
      </c>
      <c r="H2003" s="1015"/>
      <c r="I2003" s="1015"/>
      <c r="J2003" s="1015"/>
      <c r="K2003" s="1012" t="s">
        <v>283</v>
      </c>
      <c r="L2003" s="1015">
        <v>11926000</v>
      </c>
      <c r="M2003" s="1015"/>
      <c r="N2003" s="1016">
        <v>11926000</v>
      </c>
      <c r="O2003" s="1015">
        <v>1</v>
      </c>
      <c r="P2003" s="1015"/>
      <c r="Q2003" s="1015"/>
      <c r="R2003" s="1015"/>
      <c r="S2003" s="1016"/>
    </row>
    <row r="2004" spans="1:19">
      <c r="A2004" s="1012" t="s">
        <v>2825</v>
      </c>
      <c r="B2004" s="1012" t="s">
        <v>923</v>
      </c>
      <c r="C2004" s="1012" t="s">
        <v>2826</v>
      </c>
      <c r="D2004" s="1012" t="s">
        <v>2827</v>
      </c>
      <c r="E2004" s="1012" t="s">
        <v>6</v>
      </c>
      <c r="F2004" s="1013">
        <v>39850</v>
      </c>
      <c r="G2004" s="1012" t="s">
        <v>285</v>
      </c>
      <c r="H2004" s="1015">
        <v>2861000</v>
      </c>
      <c r="I2004" s="1015">
        <v>0</v>
      </c>
      <c r="J2004" s="1015">
        <v>3465216</v>
      </c>
      <c r="K2004" s="1012" t="s">
        <v>1194</v>
      </c>
      <c r="L2004" s="1015"/>
      <c r="M2004" s="1015"/>
      <c r="N2004" s="1016"/>
      <c r="O2004" s="1015"/>
      <c r="P2004" s="1015"/>
      <c r="Q2004" s="1015"/>
      <c r="R2004" s="1015"/>
      <c r="S2004" s="1016"/>
    </row>
    <row r="2005" spans="1:19">
      <c r="A2005" s="1012" t="s">
        <v>2825</v>
      </c>
      <c r="B2005" s="1012" t="s">
        <v>283</v>
      </c>
      <c r="C2005" s="1012" t="s">
        <v>2826</v>
      </c>
      <c r="D2005" s="1012" t="s">
        <v>2827</v>
      </c>
      <c r="E2005" s="1012" t="s">
        <v>6</v>
      </c>
      <c r="F2005" s="1013">
        <v>42452</v>
      </c>
      <c r="G2005" s="1012" t="s">
        <v>283</v>
      </c>
      <c r="H2005" s="1015"/>
      <c r="I2005" s="1015"/>
      <c r="J2005" s="1015"/>
      <c r="K2005" s="1012" t="s">
        <v>283</v>
      </c>
      <c r="L2005" s="1015">
        <v>2861000</v>
      </c>
      <c r="M2005" s="1015"/>
      <c r="N2005" s="1016">
        <v>2861</v>
      </c>
      <c r="O2005" s="1015">
        <v>1000</v>
      </c>
      <c r="P2005" s="1015"/>
      <c r="Q2005" s="1015"/>
      <c r="R2005" s="1015">
        <v>143000</v>
      </c>
      <c r="S2005" s="1016">
        <v>143</v>
      </c>
    </row>
    <row r="2006" spans="1:19">
      <c r="A2006" s="1012" t="s">
        <v>2828</v>
      </c>
      <c r="B2006" s="1012" t="s">
        <v>1536</v>
      </c>
      <c r="C2006" s="1012" t="s">
        <v>2829</v>
      </c>
      <c r="D2006" s="1012" t="s">
        <v>2830</v>
      </c>
      <c r="E2006" s="1012" t="s">
        <v>105</v>
      </c>
      <c r="F2006" s="1013">
        <v>39805</v>
      </c>
      <c r="G2006" s="1012" t="s">
        <v>285</v>
      </c>
      <c r="H2006" s="1015">
        <v>10000000</v>
      </c>
      <c r="I2006" s="1015">
        <v>0</v>
      </c>
      <c r="J2006" s="1015">
        <v>12916040.83</v>
      </c>
      <c r="K2006" s="1012" t="s">
        <v>1194</v>
      </c>
      <c r="L2006" s="1015"/>
      <c r="M2006" s="1015"/>
      <c r="N2006" s="1016"/>
      <c r="O2006" s="1015"/>
      <c r="P2006" s="1015"/>
      <c r="Q2006" s="1015"/>
      <c r="R2006" s="1015"/>
      <c r="S2006" s="1016"/>
    </row>
    <row r="2007" spans="1:19">
      <c r="A2007" s="1012" t="s">
        <v>2828</v>
      </c>
      <c r="B2007" s="1012" t="s">
        <v>283</v>
      </c>
      <c r="C2007" s="1012" t="s">
        <v>2829</v>
      </c>
      <c r="D2007" s="1012" t="s">
        <v>2830</v>
      </c>
      <c r="E2007" s="1012" t="s">
        <v>105</v>
      </c>
      <c r="F2007" s="1013">
        <v>41367</v>
      </c>
      <c r="G2007" s="1012" t="s">
        <v>283</v>
      </c>
      <c r="H2007" s="1015"/>
      <c r="I2007" s="1015"/>
      <c r="J2007" s="1015"/>
      <c r="K2007" s="1012" t="s">
        <v>283</v>
      </c>
      <c r="L2007" s="1015">
        <v>7742000</v>
      </c>
      <c r="M2007" s="1015"/>
      <c r="N2007" s="1016">
        <v>7742</v>
      </c>
      <c r="O2007" s="1015">
        <v>1000</v>
      </c>
      <c r="P2007" s="1015"/>
      <c r="Q2007" s="1015"/>
      <c r="R2007" s="1015"/>
      <c r="S2007" s="1016"/>
    </row>
    <row r="2008" spans="1:19">
      <c r="A2008" s="1012" t="s">
        <v>2828</v>
      </c>
      <c r="B2008" s="1012" t="s">
        <v>283</v>
      </c>
      <c r="C2008" s="1012" t="s">
        <v>2829</v>
      </c>
      <c r="D2008" s="1012" t="s">
        <v>2830</v>
      </c>
      <c r="E2008" s="1012" t="s">
        <v>105</v>
      </c>
      <c r="F2008" s="1013">
        <v>41563</v>
      </c>
      <c r="G2008" s="1012" t="s">
        <v>283</v>
      </c>
      <c r="H2008" s="1015"/>
      <c r="I2008" s="1015"/>
      <c r="J2008" s="1015"/>
      <c r="K2008" s="1012" t="s">
        <v>283</v>
      </c>
      <c r="L2008" s="1015">
        <v>2258000</v>
      </c>
      <c r="M2008" s="1015"/>
      <c r="N2008" s="1016">
        <v>2258</v>
      </c>
      <c r="O2008" s="1015">
        <v>1000</v>
      </c>
      <c r="P2008" s="1015"/>
      <c r="Q2008" s="1015"/>
      <c r="R2008" s="1015">
        <v>500000</v>
      </c>
      <c r="S2008" s="1016">
        <v>500</v>
      </c>
    </row>
    <row r="2009" spans="1:19">
      <c r="A2009" s="1012" t="s">
        <v>2831</v>
      </c>
      <c r="B2009" s="1012" t="s">
        <v>890</v>
      </c>
      <c r="C2009" s="1012" t="s">
        <v>2832</v>
      </c>
      <c r="D2009" s="1012" t="s">
        <v>2833</v>
      </c>
      <c r="E2009" s="1012" t="s">
        <v>6</v>
      </c>
      <c r="F2009" s="1013">
        <v>39843</v>
      </c>
      <c r="G2009" s="1012" t="s">
        <v>285</v>
      </c>
      <c r="H2009" s="1015">
        <v>7700000</v>
      </c>
      <c r="I2009" s="1015">
        <v>0</v>
      </c>
      <c r="J2009" s="1015">
        <v>9403400.5</v>
      </c>
      <c r="K2009" s="1012" t="s">
        <v>1194</v>
      </c>
      <c r="L2009" s="1015"/>
      <c r="M2009" s="1015"/>
      <c r="N2009" s="1016"/>
      <c r="O2009" s="1015"/>
      <c r="P2009" s="1015"/>
      <c r="Q2009" s="1015"/>
      <c r="R2009" s="1015"/>
      <c r="S2009" s="1016"/>
    </row>
    <row r="2010" spans="1:19">
      <c r="A2010" s="1012" t="s">
        <v>2831</v>
      </c>
      <c r="B2010" s="1012" t="s">
        <v>283</v>
      </c>
      <c r="C2010" s="1012" t="s">
        <v>2832</v>
      </c>
      <c r="D2010" s="1012" t="s">
        <v>2833</v>
      </c>
      <c r="E2010" s="1012" t="s">
        <v>6</v>
      </c>
      <c r="F2010" s="1013">
        <v>40989</v>
      </c>
      <c r="G2010" s="1012" t="s">
        <v>283</v>
      </c>
      <c r="H2010" s="1015"/>
      <c r="I2010" s="1015"/>
      <c r="J2010" s="1015"/>
      <c r="K2010" s="1012" t="s">
        <v>283</v>
      </c>
      <c r="L2010" s="1015">
        <v>7700000</v>
      </c>
      <c r="M2010" s="1015"/>
      <c r="N2010" s="1016">
        <v>7700</v>
      </c>
      <c r="O2010" s="1015">
        <v>1000</v>
      </c>
      <c r="P2010" s="1015"/>
      <c r="Q2010" s="1015"/>
      <c r="R2010" s="1015">
        <v>385000</v>
      </c>
      <c r="S2010" s="1016">
        <v>385</v>
      </c>
    </row>
    <row r="2011" spans="1:19">
      <c r="A2011" s="1012" t="s">
        <v>2834</v>
      </c>
      <c r="B2011" s="1012" t="s">
        <v>923</v>
      </c>
      <c r="C2011" s="1012" t="s">
        <v>2835</v>
      </c>
      <c r="D2011" s="1012" t="s">
        <v>2836</v>
      </c>
      <c r="E2011" s="1012" t="s">
        <v>6</v>
      </c>
      <c r="F2011" s="1013">
        <v>39822</v>
      </c>
      <c r="G2011" s="1012" t="s">
        <v>285</v>
      </c>
      <c r="H2011" s="1015">
        <v>5500000</v>
      </c>
      <c r="I2011" s="1015">
        <v>0</v>
      </c>
      <c r="J2011" s="1015">
        <v>2947090.75</v>
      </c>
      <c r="K2011" s="1012" t="s">
        <v>897</v>
      </c>
      <c r="L2011" s="1015"/>
      <c r="M2011" s="1015"/>
      <c r="N2011" s="1016"/>
      <c r="O2011" s="1015"/>
      <c r="P2011" s="1015"/>
      <c r="Q2011" s="1015"/>
      <c r="R2011" s="1015"/>
      <c r="S2011" s="1016"/>
    </row>
    <row r="2012" spans="1:19">
      <c r="A2012" s="1012" t="s">
        <v>2834</v>
      </c>
      <c r="B2012" s="1012" t="s">
        <v>283</v>
      </c>
      <c r="C2012" s="1012" t="s">
        <v>2835</v>
      </c>
      <c r="D2012" s="1012" t="s">
        <v>2836</v>
      </c>
      <c r="E2012" s="1012" t="s">
        <v>6</v>
      </c>
      <c r="F2012" s="1013">
        <v>41568</v>
      </c>
      <c r="G2012" s="1012" t="s">
        <v>283</v>
      </c>
      <c r="H2012" s="1015"/>
      <c r="I2012" s="1015"/>
      <c r="J2012" s="1015"/>
      <c r="K2012" s="1012" t="s">
        <v>283</v>
      </c>
      <c r="L2012" s="1015">
        <v>2296800</v>
      </c>
      <c r="M2012" s="1015"/>
      <c r="N2012" s="1016">
        <v>5500</v>
      </c>
      <c r="O2012" s="1015">
        <v>417.6</v>
      </c>
      <c r="P2012" s="1015">
        <v>-3203200</v>
      </c>
      <c r="Q2012" s="1015"/>
      <c r="R2012" s="1015">
        <v>45815.25</v>
      </c>
      <c r="S2012" s="1016">
        <v>275</v>
      </c>
    </row>
    <row r="2013" spans="1:19">
      <c r="A2013" s="1012" t="s">
        <v>2834</v>
      </c>
      <c r="B2013" s="1012" t="s">
        <v>283</v>
      </c>
      <c r="C2013" s="1012" t="s">
        <v>2835</v>
      </c>
      <c r="D2013" s="1012" t="s">
        <v>2836</v>
      </c>
      <c r="E2013" s="1012" t="s">
        <v>6</v>
      </c>
      <c r="F2013" s="1013">
        <v>41645</v>
      </c>
      <c r="G2013" s="1012" t="s">
        <v>283</v>
      </c>
      <c r="H2013" s="1015"/>
      <c r="I2013" s="1015"/>
      <c r="J2013" s="1015"/>
      <c r="K2013" s="1012" t="s">
        <v>283</v>
      </c>
      <c r="L2013" s="1015"/>
      <c r="M2013" s="1015">
        <v>-25000</v>
      </c>
      <c r="N2013" s="1016"/>
      <c r="O2013" s="1015"/>
      <c r="P2013" s="1015"/>
      <c r="Q2013" s="1015"/>
      <c r="R2013" s="1015"/>
      <c r="S2013" s="1016"/>
    </row>
    <row r="2014" spans="1:19">
      <c r="A2014" s="1012" t="s">
        <v>2837</v>
      </c>
      <c r="B2014" s="1012" t="s">
        <v>858</v>
      </c>
      <c r="C2014" s="1012" t="s">
        <v>2838</v>
      </c>
      <c r="D2014" s="1012" t="s">
        <v>1951</v>
      </c>
      <c r="E2014" s="1012" t="s">
        <v>246</v>
      </c>
      <c r="F2014" s="1013">
        <v>39794</v>
      </c>
      <c r="G2014" s="1012" t="s">
        <v>284</v>
      </c>
      <c r="H2014" s="1015">
        <v>16019000</v>
      </c>
      <c r="I2014" s="1015">
        <v>0</v>
      </c>
      <c r="J2014" s="1015">
        <v>21311670.48</v>
      </c>
      <c r="K2014" s="1012" t="s">
        <v>1194</v>
      </c>
      <c r="L2014" s="1015"/>
      <c r="M2014" s="1015"/>
      <c r="N2014" s="1016"/>
      <c r="O2014" s="1015"/>
      <c r="P2014" s="1015"/>
      <c r="Q2014" s="1015"/>
      <c r="R2014" s="1015"/>
      <c r="S2014" s="1016"/>
    </row>
    <row r="2015" spans="1:19">
      <c r="A2015" s="1012" t="s">
        <v>2837</v>
      </c>
      <c r="B2015" s="1012" t="s">
        <v>283</v>
      </c>
      <c r="C2015" s="1012" t="s">
        <v>2838</v>
      </c>
      <c r="D2015" s="1012" t="s">
        <v>1951</v>
      </c>
      <c r="E2015" s="1012" t="s">
        <v>246</v>
      </c>
      <c r="F2015" s="1013">
        <v>41227</v>
      </c>
      <c r="G2015" s="1012" t="s">
        <v>283</v>
      </c>
      <c r="H2015" s="1015"/>
      <c r="I2015" s="1015"/>
      <c r="J2015" s="1015"/>
      <c r="K2015" s="1012" t="s">
        <v>283</v>
      </c>
      <c r="L2015" s="1015">
        <v>1600000</v>
      </c>
      <c r="M2015" s="1015"/>
      <c r="N2015" s="1016">
        <v>1600</v>
      </c>
      <c r="O2015" s="1015">
        <v>1000</v>
      </c>
      <c r="P2015" s="1015"/>
      <c r="Q2015" s="1015"/>
      <c r="R2015" s="1015"/>
      <c r="S2015" s="1016"/>
    </row>
    <row r="2016" spans="1:19">
      <c r="A2016" s="1012" t="s">
        <v>2837</v>
      </c>
      <c r="B2016" s="1012" t="s">
        <v>283</v>
      </c>
      <c r="C2016" s="1012" t="s">
        <v>2838</v>
      </c>
      <c r="D2016" s="1012" t="s">
        <v>1951</v>
      </c>
      <c r="E2016" s="1012" t="s">
        <v>246</v>
      </c>
      <c r="F2016" s="1013">
        <v>41325</v>
      </c>
      <c r="G2016" s="1012" t="s">
        <v>283</v>
      </c>
      <c r="H2016" s="1015"/>
      <c r="I2016" s="1015"/>
      <c r="J2016" s="1015"/>
      <c r="K2016" s="1012" t="s">
        <v>283</v>
      </c>
      <c r="L2016" s="1015">
        <v>1600000</v>
      </c>
      <c r="M2016" s="1015"/>
      <c r="N2016" s="1016">
        <v>1600</v>
      </c>
      <c r="O2016" s="1015">
        <v>1000</v>
      </c>
      <c r="P2016" s="1015"/>
      <c r="Q2016" s="1015"/>
      <c r="R2016" s="1015"/>
      <c r="S2016" s="1016"/>
    </row>
    <row r="2017" spans="1:19">
      <c r="A2017" s="1012" t="s">
        <v>2837</v>
      </c>
      <c r="B2017" s="1012" t="s">
        <v>283</v>
      </c>
      <c r="C2017" s="1012" t="s">
        <v>2838</v>
      </c>
      <c r="D2017" s="1012" t="s">
        <v>1951</v>
      </c>
      <c r="E2017" s="1012" t="s">
        <v>246</v>
      </c>
      <c r="F2017" s="1013">
        <v>41409</v>
      </c>
      <c r="G2017" s="1012" t="s">
        <v>283</v>
      </c>
      <c r="H2017" s="1015"/>
      <c r="I2017" s="1015"/>
      <c r="J2017" s="1015"/>
      <c r="K2017" s="1012" t="s">
        <v>283</v>
      </c>
      <c r="L2017" s="1015">
        <v>1600000</v>
      </c>
      <c r="M2017" s="1015"/>
      <c r="N2017" s="1016">
        <v>1600</v>
      </c>
      <c r="O2017" s="1015">
        <v>1000</v>
      </c>
      <c r="P2017" s="1015"/>
      <c r="Q2017" s="1015"/>
      <c r="R2017" s="1015"/>
      <c r="S2017" s="1016"/>
    </row>
    <row r="2018" spans="1:19">
      <c r="A2018" s="1012" t="s">
        <v>2837</v>
      </c>
      <c r="B2018" s="1012" t="s">
        <v>283</v>
      </c>
      <c r="C2018" s="1012" t="s">
        <v>2838</v>
      </c>
      <c r="D2018" s="1012" t="s">
        <v>1951</v>
      </c>
      <c r="E2018" s="1012" t="s">
        <v>246</v>
      </c>
      <c r="F2018" s="1013">
        <v>41500</v>
      </c>
      <c r="G2018" s="1012" t="s">
        <v>283</v>
      </c>
      <c r="H2018" s="1015"/>
      <c r="I2018" s="1015"/>
      <c r="J2018" s="1015"/>
      <c r="K2018" s="1012" t="s">
        <v>283</v>
      </c>
      <c r="L2018" s="1015">
        <v>1600000</v>
      </c>
      <c r="M2018" s="1015"/>
      <c r="N2018" s="1016">
        <v>1600</v>
      </c>
      <c r="O2018" s="1015">
        <v>1000</v>
      </c>
      <c r="P2018" s="1015"/>
      <c r="Q2018" s="1015"/>
      <c r="R2018" s="1015"/>
      <c r="S2018" s="1016"/>
    </row>
    <row r="2019" spans="1:19">
      <c r="A2019" s="1012" t="s">
        <v>2837</v>
      </c>
      <c r="B2019" s="1012" t="s">
        <v>283</v>
      </c>
      <c r="C2019" s="1012" t="s">
        <v>2838</v>
      </c>
      <c r="D2019" s="1012" t="s">
        <v>1951</v>
      </c>
      <c r="E2019" s="1012" t="s">
        <v>246</v>
      </c>
      <c r="F2019" s="1013">
        <v>41563</v>
      </c>
      <c r="G2019" s="1012" t="s">
        <v>283</v>
      </c>
      <c r="H2019" s="1015"/>
      <c r="I2019" s="1015"/>
      <c r="J2019" s="1015"/>
      <c r="K2019" s="1012" t="s">
        <v>283</v>
      </c>
      <c r="L2019" s="1015">
        <v>9619000</v>
      </c>
      <c r="M2019" s="1015"/>
      <c r="N2019" s="1016">
        <v>9619</v>
      </c>
      <c r="O2019" s="1015">
        <v>1000</v>
      </c>
      <c r="P2019" s="1015"/>
      <c r="Q2019" s="1015"/>
      <c r="R2019" s="1015"/>
      <c r="S2019" s="1016"/>
    </row>
    <row r="2020" spans="1:19">
      <c r="A2020" s="1012" t="s">
        <v>2837</v>
      </c>
      <c r="B2020" s="1012" t="s">
        <v>283</v>
      </c>
      <c r="C2020" s="1012" t="s">
        <v>2838</v>
      </c>
      <c r="D2020" s="1012" t="s">
        <v>1951</v>
      </c>
      <c r="E2020" s="1012" t="s">
        <v>246</v>
      </c>
      <c r="F2020" s="1013">
        <v>41591</v>
      </c>
      <c r="G2020" s="1012" t="s">
        <v>283</v>
      </c>
      <c r="H2020" s="1015"/>
      <c r="I2020" s="1015"/>
      <c r="J2020" s="1015"/>
      <c r="K2020" s="1012" t="s">
        <v>283</v>
      </c>
      <c r="L2020" s="1015"/>
      <c r="M2020" s="1015"/>
      <c r="N2020" s="1016"/>
      <c r="O2020" s="1015"/>
      <c r="P2020" s="1015"/>
      <c r="Q2020" s="1015"/>
      <c r="R2020" s="1015">
        <v>1547891.58</v>
      </c>
      <c r="S2020" s="1016">
        <v>344742</v>
      </c>
    </row>
    <row r="2021" spans="1:19">
      <c r="A2021" s="1012" t="s">
        <v>2839</v>
      </c>
      <c r="B2021" s="1012" t="s">
        <v>899</v>
      </c>
      <c r="C2021" s="1012" t="s">
        <v>2840</v>
      </c>
      <c r="D2021" s="1012" t="s">
        <v>2841</v>
      </c>
      <c r="E2021" s="1012" t="s">
        <v>1078</v>
      </c>
      <c r="F2021" s="1013">
        <v>40165</v>
      </c>
      <c r="G2021" s="1012" t="s">
        <v>285</v>
      </c>
      <c r="H2021" s="1015">
        <v>1300000</v>
      </c>
      <c r="I2021" s="1015">
        <v>0</v>
      </c>
      <c r="J2021" s="1015">
        <v>1489774.73</v>
      </c>
      <c r="K2021" s="1012" t="s">
        <v>1194</v>
      </c>
      <c r="L2021" s="1015"/>
      <c r="M2021" s="1015"/>
      <c r="N2021" s="1016"/>
      <c r="O2021" s="1015"/>
      <c r="P2021" s="1015"/>
      <c r="Q2021" s="1015"/>
      <c r="R2021" s="1015"/>
      <c r="S2021" s="1016"/>
    </row>
    <row r="2022" spans="1:19">
      <c r="A2022" s="1012" t="s">
        <v>2839</v>
      </c>
      <c r="B2022" s="1012" t="s">
        <v>283</v>
      </c>
      <c r="C2022" s="1012" t="s">
        <v>2840</v>
      </c>
      <c r="D2022" s="1012" t="s">
        <v>2841</v>
      </c>
      <c r="E2022" s="1012" t="s">
        <v>1078</v>
      </c>
      <c r="F2022" s="1013">
        <v>40808</v>
      </c>
      <c r="G2022" s="1012" t="s">
        <v>283</v>
      </c>
      <c r="H2022" s="1015"/>
      <c r="I2022" s="1015"/>
      <c r="J2022" s="1015"/>
      <c r="K2022" s="1012" t="s">
        <v>283</v>
      </c>
      <c r="L2022" s="1015">
        <v>1300000</v>
      </c>
      <c r="M2022" s="1015"/>
      <c r="N2022" s="1016">
        <v>1300</v>
      </c>
      <c r="O2022" s="1015">
        <v>1000</v>
      </c>
      <c r="P2022" s="1015"/>
      <c r="Q2022" s="1015"/>
      <c r="R2022" s="1015">
        <v>65000</v>
      </c>
      <c r="S2022" s="1016">
        <v>65</v>
      </c>
    </row>
    <row r="2023" spans="1:19">
      <c r="A2023" s="1012" t="s">
        <v>2842</v>
      </c>
      <c r="B2023" s="1012" t="s">
        <v>858</v>
      </c>
      <c r="C2023" s="1012" t="s">
        <v>2843</v>
      </c>
      <c r="D2023" s="1012" t="s">
        <v>2349</v>
      </c>
      <c r="E2023" s="1012" t="s">
        <v>83</v>
      </c>
      <c r="F2023" s="1013">
        <v>39766</v>
      </c>
      <c r="G2023" s="1012" t="s">
        <v>284</v>
      </c>
      <c r="H2023" s="1015">
        <v>300000000</v>
      </c>
      <c r="I2023" s="1015">
        <v>0</v>
      </c>
      <c r="J2023" s="1015">
        <v>318400781.94</v>
      </c>
      <c r="K2023" s="1012" t="s">
        <v>1194</v>
      </c>
      <c r="L2023" s="1015"/>
      <c r="M2023" s="1015"/>
      <c r="N2023" s="1016"/>
      <c r="O2023" s="1015"/>
      <c r="P2023" s="1015"/>
      <c r="Q2023" s="1015"/>
      <c r="R2023" s="1015"/>
      <c r="S2023" s="1016"/>
    </row>
    <row r="2024" spans="1:19">
      <c r="A2024" s="1012" t="s">
        <v>2842</v>
      </c>
      <c r="B2024" s="1012" t="s">
        <v>283</v>
      </c>
      <c r="C2024" s="1012" t="s">
        <v>2843</v>
      </c>
      <c r="D2024" s="1012" t="s">
        <v>2349</v>
      </c>
      <c r="E2024" s="1012" t="s">
        <v>83</v>
      </c>
      <c r="F2024" s="1013">
        <v>39967</v>
      </c>
      <c r="G2024" s="1012" t="s">
        <v>283</v>
      </c>
      <c r="H2024" s="1015"/>
      <c r="I2024" s="1015"/>
      <c r="J2024" s="1015"/>
      <c r="K2024" s="1012" t="s">
        <v>283</v>
      </c>
      <c r="L2024" s="1015">
        <v>75000000</v>
      </c>
      <c r="M2024" s="1015"/>
      <c r="N2024" s="1016">
        <v>75000</v>
      </c>
      <c r="O2024" s="1015">
        <v>1000</v>
      </c>
      <c r="P2024" s="1015"/>
      <c r="Q2024" s="1015"/>
      <c r="R2024" s="1015"/>
      <c r="S2024" s="1016"/>
    </row>
    <row r="2025" spans="1:19">
      <c r="A2025" s="1012" t="s">
        <v>2842</v>
      </c>
      <c r="B2025" s="1012" t="s">
        <v>283</v>
      </c>
      <c r="C2025" s="1012" t="s">
        <v>2843</v>
      </c>
      <c r="D2025" s="1012" t="s">
        <v>2349</v>
      </c>
      <c r="E2025" s="1012" t="s">
        <v>83</v>
      </c>
      <c r="F2025" s="1013">
        <v>40079</v>
      </c>
      <c r="G2025" s="1012" t="s">
        <v>283</v>
      </c>
      <c r="H2025" s="1015"/>
      <c r="I2025" s="1015"/>
      <c r="J2025" s="1015"/>
      <c r="K2025" s="1012" t="s">
        <v>283</v>
      </c>
      <c r="L2025" s="1015">
        <v>125000000</v>
      </c>
      <c r="M2025" s="1015"/>
      <c r="N2025" s="1016">
        <v>125000</v>
      </c>
      <c r="O2025" s="1015">
        <v>1000</v>
      </c>
      <c r="P2025" s="1015"/>
      <c r="Q2025" s="1015"/>
      <c r="R2025" s="1015"/>
      <c r="S2025" s="1016"/>
    </row>
    <row r="2026" spans="1:19">
      <c r="A2026" s="1012" t="s">
        <v>2842</v>
      </c>
      <c r="B2026" s="1012" t="s">
        <v>283</v>
      </c>
      <c r="C2026" s="1012" t="s">
        <v>2843</v>
      </c>
      <c r="D2026" s="1012" t="s">
        <v>2349</v>
      </c>
      <c r="E2026" s="1012" t="s">
        <v>83</v>
      </c>
      <c r="F2026" s="1013">
        <v>40170</v>
      </c>
      <c r="G2026" s="1012" t="s">
        <v>283</v>
      </c>
      <c r="H2026" s="1015"/>
      <c r="I2026" s="1015"/>
      <c r="J2026" s="1015"/>
      <c r="K2026" s="1012" t="s">
        <v>283</v>
      </c>
      <c r="L2026" s="1015">
        <v>100000000</v>
      </c>
      <c r="M2026" s="1015"/>
      <c r="N2026" s="1016">
        <v>100000</v>
      </c>
      <c r="O2026" s="1015">
        <v>1000</v>
      </c>
      <c r="P2026" s="1015"/>
      <c r="Q2026" s="1015"/>
      <c r="R2026" s="1015"/>
      <c r="S2026" s="1016"/>
    </row>
    <row r="2027" spans="1:19">
      <c r="A2027" s="1012" t="s">
        <v>2842</v>
      </c>
      <c r="B2027" s="1012" t="s">
        <v>283</v>
      </c>
      <c r="C2027" s="1012" t="s">
        <v>2843</v>
      </c>
      <c r="D2027" s="1012" t="s">
        <v>2349</v>
      </c>
      <c r="E2027" s="1012" t="s">
        <v>83</v>
      </c>
      <c r="F2027" s="1013">
        <v>40322</v>
      </c>
      <c r="G2027" s="1012" t="s">
        <v>283</v>
      </c>
      <c r="H2027" s="1015"/>
      <c r="I2027" s="1015"/>
      <c r="J2027" s="1015"/>
      <c r="K2027" s="1012" t="s">
        <v>283</v>
      </c>
      <c r="L2027" s="1015"/>
      <c r="M2027" s="1015"/>
      <c r="N2027" s="1016"/>
      <c r="O2027" s="1015"/>
      <c r="P2027" s="1015"/>
      <c r="Q2027" s="1015"/>
      <c r="R2027" s="1015">
        <v>5421615.2699999996</v>
      </c>
      <c r="S2027" s="1016">
        <v>2532542</v>
      </c>
    </row>
    <row r="2028" spans="1:19">
      <c r="A2028" s="1012" t="s">
        <v>2844</v>
      </c>
      <c r="B2028" s="1012" t="s">
        <v>2845</v>
      </c>
      <c r="C2028" s="1012" t="s">
        <v>2846</v>
      </c>
      <c r="D2028" s="1012" t="s">
        <v>1360</v>
      </c>
      <c r="E2028" s="1012" t="s">
        <v>166</v>
      </c>
      <c r="F2028" s="1013">
        <v>39990</v>
      </c>
      <c r="G2028" s="1012" t="s">
        <v>285</v>
      </c>
      <c r="H2028" s="1015">
        <v>3000000</v>
      </c>
      <c r="I2028" s="1015">
        <v>0</v>
      </c>
      <c r="J2028" s="1015">
        <v>3503795.81</v>
      </c>
      <c r="K2028" s="1012" t="s">
        <v>1194</v>
      </c>
      <c r="L2028" s="1015"/>
      <c r="M2028" s="1015"/>
      <c r="N2028" s="1016"/>
      <c r="O2028" s="1015"/>
      <c r="P2028" s="1015"/>
      <c r="Q2028" s="1015"/>
      <c r="R2028" s="1015"/>
      <c r="S2028" s="1016"/>
    </row>
    <row r="2029" spans="1:19">
      <c r="A2029" s="1012" t="s">
        <v>2844</v>
      </c>
      <c r="B2029" s="1012" t="s">
        <v>283</v>
      </c>
      <c r="C2029" s="1012" t="s">
        <v>2846</v>
      </c>
      <c r="D2029" s="1012" t="s">
        <v>1360</v>
      </c>
      <c r="E2029" s="1012" t="s">
        <v>166</v>
      </c>
      <c r="F2029" s="1013">
        <v>40780</v>
      </c>
      <c r="G2029" s="1012" t="s">
        <v>283</v>
      </c>
      <c r="H2029" s="1015"/>
      <c r="I2029" s="1015"/>
      <c r="J2029" s="1015"/>
      <c r="K2029" s="1012" t="s">
        <v>283</v>
      </c>
      <c r="L2029" s="1015">
        <v>3000000</v>
      </c>
      <c r="M2029" s="1015"/>
      <c r="N2029" s="1016">
        <v>3000</v>
      </c>
      <c r="O2029" s="1015">
        <v>1000</v>
      </c>
      <c r="P2029" s="1015"/>
      <c r="Q2029" s="1015"/>
      <c r="R2029" s="1015">
        <v>150000</v>
      </c>
      <c r="S2029" s="1016">
        <v>150</v>
      </c>
    </row>
    <row r="2030" spans="1:19">
      <c r="A2030" s="1012" t="s">
        <v>2847</v>
      </c>
      <c r="B2030" s="1012"/>
      <c r="C2030" s="1012" t="s">
        <v>2848</v>
      </c>
      <c r="D2030" s="1012" t="s">
        <v>2849</v>
      </c>
      <c r="E2030" s="1012" t="s">
        <v>246</v>
      </c>
      <c r="F2030" s="1013">
        <v>39934</v>
      </c>
      <c r="G2030" s="1012" t="s">
        <v>284</v>
      </c>
      <c r="H2030" s="1015">
        <v>14738000</v>
      </c>
      <c r="I2030" s="1015">
        <v>0</v>
      </c>
      <c r="J2030" s="1015">
        <v>6933870.0499999998</v>
      </c>
      <c r="K2030" s="1012" t="s">
        <v>897</v>
      </c>
      <c r="L2030" s="1015"/>
      <c r="M2030" s="1015"/>
      <c r="N2030" s="1016"/>
      <c r="O2030" s="1015"/>
      <c r="P2030" s="1015"/>
      <c r="Q2030" s="1015"/>
      <c r="R2030" s="1015"/>
      <c r="S2030" s="1016"/>
    </row>
    <row r="2031" spans="1:19">
      <c r="A2031" s="1012" t="s">
        <v>2847</v>
      </c>
      <c r="B2031" s="1012" t="s">
        <v>283</v>
      </c>
      <c r="C2031" s="1012" t="s">
        <v>2848</v>
      </c>
      <c r="D2031" s="1012" t="s">
        <v>2849</v>
      </c>
      <c r="E2031" s="1012" t="s">
        <v>246</v>
      </c>
      <c r="F2031" s="1013">
        <v>41597</v>
      </c>
      <c r="G2031" s="1012" t="s">
        <v>283</v>
      </c>
      <c r="H2031" s="1015"/>
      <c r="I2031" s="1015"/>
      <c r="J2031" s="1015"/>
      <c r="K2031" s="1012" t="s">
        <v>283</v>
      </c>
      <c r="L2031" s="1015">
        <v>5672361.4400000004</v>
      </c>
      <c r="M2031" s="1015"/>
      <c r="N2031" s="1016">
        <v>14738</v>
      </c>
      <c r="O2031" s="1015">
        <v>384.88</v>
      </c>
      <c r="P2031" s="1015">
        <v>-9065638.5600000005</v>
      </c>
      <c r="Q2031" s="1015"/>
      <c r="R2031" s="1015"/>
      <c r="S2031" s="1016"/>
    </row>
    <row r="2032" spans="1:19">
      <c r="A2032" s="1012" t="s">
        <v>2847</v>
      </c>
      <c r="B2032" s="1012" t="s">
        <v>283</v>
      </c>
      <c r="C2032" s="1012" t="s">
        <v>2848</v>
      </c>
      <c r="D2032" s="1012" t="s">
        <v>2849</v>
      </c>
      <c r="E2032" s="1012" t="s">
        <v>246</v>
      </c>
      <c r="F2032" s="1013">
        <v>41645</v>
      </c>
      <c r="G2032" s="1012" t="s">
        <v>283</v>
      </c>
      <c r="H2032" s="1015"/>
      <c r="I2032" s="1015"/>
      <c r="J2032" s="1015"/>
      <c r="K2032" s="1012" t="s">
        <v>283</v>
      </c>
      <c r="L2032" s="1015"/>
      <c r="M2032" s="1015">
        <v>-56723.61</v>
      </c>
      <c r="N2032" s="1016"/>
      <c r="O2032" s="1015"/>
      <c r="P2032" s="1015"/>
      <c r="Q2032" s="1015"/>
      <c r="R2032" s="1015"/>
      <c r="S2032" s="1016"/>
    </row>
    <row r="2033" spans="1:19">
      <c r="A2033" s="1012" t="s">
        <v>2850</v>
      </c>
      <c r="B2033" s="1012" t="s">
        <v>858</v>
      </c>
      <c r="C2033" s="1012" t="s">
        <v>2851</v>
      </c>
      <c r="D2033" s="1012" t="s">
        <v>2049</v>
      </c>
      <c r="E2033" s="1012" t="s">
        <v>246</v>
      </c>
      <c r="F2033" s="1013">
        <v>39794</v>
      </c>
      <c r="G2033" s="1012" t="s">
        <v>284</v>
      </c>
      <c r="H2033" s="1015">
        <v>71000000</v>
      </c>
      <c r="I2033" s="1015">
        <v>0</v>
      </c>
      <c r="J2033" s="1015">
        <v>118453138.89</v>
      </c>
      <c r="K2033" s="1012" t="s">
        <v>1194</v>
      </c>
      <c r="L2033" s="1015"/>
      <c r="M2033" s="1015"/>
      <c r="N2033" s="1016"/>
      <c r="O2033" s="1015"/>
      <c r="P2033" s="1015"/>
      <c r="Q2033" s="1015"/>
      <c r="R2033" s="1015"/>
      <c r="S2033" s="1016"/>
    </row>
    <row r="2034" spans="1:19">
      <c r="A2034" s="1012" t="s">
        <v>2850</v>
      </c>
      <c r="B2034" s="1012" t="s">
        <v>283</v>
      </c>
      <c r="C2034" s="1012" t="s">
        <v>2851</v>
      </c>
      <c r="D2034" s="1012" t="s">
        <v>2049</v>
      </c>
      <c r="E2034" s="1012" t="s">
        <v>246</v>
      </c>
      <c r="F2034" s="1013">
        <v>41254</v>
      </c>
      <c r="G2034" s="1012" t="s">
        <v>283</v>
      </c>
      <c r="H2034" s="1015"/>
      <c r="I2034" s="1015"/>
      <c r="J2034" s="1015"/>
      <c r="K2034" s="1012" t="s">
        <v>283</v>
      </c>
      <c r="L2034" s="1015">
        <v>71000000</v>
      </c>
      <c r="M2034" s="1015"/>
      <c r="N2034" s="1016">
        <v>71000</v>
      </c>
      <c r="O2034" s="1015">
        <v>1000</v>
      </c>
      <c r="P2034" s="1015"/>
      <c r="Q2034" s="1015"/>
      <c r="R2034" s="1015"/>
      <c r="S2034" s="1016"/>
    </row>
    <row r="2035" spans="1:19">
      <c r="A2035" s="1012" t="s">
        <v>2850</v>
      </c>
      <c r="B2035" s="1012" t="s">
        <v>283</v>
      </c>
      <c r="C2035" s="1012" t="s">
        <v>2851</v>
      </c>
      <c r="D2035" s="1012" t="s">
        <v>2049</v>
      </c>
      <c r="E2035" s="1012" t="s">
        <v>246</v>
      </c>
      <c r="F2035" s="1013">
        <v>41670</v>
      </c>
      <c r="G2035" s="1012" t="s">
        <v>283</v>
      </c>
      <c r="H2035" s="1015"/>
      <c r="I2035" s="1015"/>
      <c r="J2035" s="1015"/>
      <c r="K2035" s="1012" t="s">
        <v>283</v>
      </c>
      <c r="L2035" s="1015"/>
      <c r="M2035" s="1015"/>
      <c r="N2035" s="1016"/>
      <c r="O2035" s="1015"/>
      <c r="P2035" s="1015"/>
      <c r="Q2035" s="1015"/>
      <c r="R2035" s="1015">
        <v>33263000</v>
      </c>
      <c r="S2035" s="1016">
        <v>2696203</v>
      </c>
    </row>
    <row r="2036" spans="1:19">
      <c r="A2036" s="1012" t="s">
        <v>2852</v>
      </c>
      <c r="B2036" s="1012" t="s">
        <v>970</v>
      </c>
      <c r="C2036" s="1012" t="s">
        <v>2853</v>
      </c>
      <c r="D2036" s="1012" t="s">
        <v>2854</v>
      </c>
      <c r="E2036" s="1012" t="s">
        <v>246</v>
      </c>
      <c r="F2036" s="1013">
        <v>39976</v>
      </c>
      <c r="G2036" s="1012" t="s">
        <v>285</v>
      </c>
      <c r="H2036" s="1015">
        <v>4700000</v>
      </c>
      <c r="I2036" s="1015">
        <v>0</v>
      </c>
      <c r="J2036" s="1015">
        <v>3694442.5</v>
      </c>
      <c r="K2036" s="1012" t="s">
        <v>897</v>
      </c>
      <c r="L2036" s="1015"/>
      <c r="M2036" s="1015"/>
      <c r="N2036" s="1016"/>
      <c r="O2036" s="1015"/>
      <c r="P2036" s="1015"/>
      <c r="Q2036" s="1015"/>
      <c r="R2036" s="1015"/>
      <c r="S2036" s="1016"/>
    </row>
    <row r="2037" spans="1:19">
      <c r="A2037" s="1012" t="s">
        <v>2852</v>
      </c>
      <c r="B2037" s="1012" t="s">
        <v>283</v>
      </c>
      <c r="C2037" s="1012" t="s">
        <v>2853</v>
      </c>
      <c r="D2037" s="1012" t="s">
        <v>2854</v>
      </c>
      <c r="E2037" s="1012" t="s">
        <v>246</v>
      </c>
      <c r="F2037" s="1013">
        <v>41494</v>
      </c>
      <c r="G2037" s="1012" t="s">
        <v>283</v>
      </c>
      <c r="H2037" s="1015"/>
      <c r="I2037" s="1015"/>
      <c r="J2037" s="1015"/>
      <c r="K2037" s="1012" t="s">
        <v>283</v>
      </c>
      <c r="L2037" s="1015">
        <v>325353.86</v>
      </c>
      <c r="M2037" s="1015"/>
      <c r="N2037" s="1016">
        <v>533</v>
      </c>
      <c r="O2037" s="1015">
        <v>610.41999999999996</v>
      </c>
      <c r="P2037" s="1015">
        <v>-207646.14</v>
      </c>
      <c r="Q2037" s="1015"/>
      <c r="R2037" s="1015"/>
      <c r="S2037" s="1016"/>
    </row>
    <row r="2038" spans="1:19">
      <c r="A2038" s="1012" t="s">
        <v>2852</v>
      </c>
      <c r="B2038" s="1012" t="s">
        <v>283</v>
      </c>
      <c r="C2038" s="1012" t="s">
        <v>2853</v>
      </c>
      <c r="D2038" s="1012" t="s">
        <v>2854</v>
      </c>
      <c r="E2038" s="1012" t="s">
        <v>246</v>
      </c>
      <c r="F2038" s="1013">
        <v>41498</v>
      </c>
      <c r="G2038" s="1012" t="s">
        <v>283</v>
      </c>
      <c r="H2038" s="1015"/>
      <c r="I2038" s="1015"/>
      <c r="J2038" s="1015"/>
      <c r="K2038" s="1012" t="s">
        <v>283</v>
      </c>
      <c r="L2038" s="1015">
        <v>2543620.14</v>
      </c>
      <c r="M2038" s="1015"/>
      <c r="N2038" s="1016">
        <v>4167</v>
      </c>
      <c r="O2038" s="1015">
        <v>610.41999999999996</v>
      </c>
      <c r="P2038" s="1015">
        <v>-1623379.86</v>
      </c>
      <c r="Q2038" s="1015"/>
      <c r="R2038" s="1015">
        <v>63481.25</v>
      </c>
      <c r="S2038" s="1016">
        <v>143</v>
      </c>
    </row>
    <row r="2039" spans="1:19">
      <c r="A2039" s="1012" t="s">
        <v>2852</v>
      </c>
      <c r="B2039" s="1012" t="s">
        <v>283</v>
      </c>
      <c r="C2039" s="1012" t="s">
        <v>2853</v>
      </c>
      <c r="D2039" s="1012" t="s">
        <v>2854</v>
      </c>
      <c r="E2039" s="1012" t="s">
        <v>246</v>
      </c>
      <c r="F2039" s="1013">
        <v>41529</v>
      </c>
      <c r="G2039" s="1012" t="s">
        <v>283</v>
      </c>
      <c r="H2039" s="1015"/>
      <c r="I2039" s="1015"/>
      <c r="J2039" s="1015"/>
      <c r="K2039" s="1012" t="s">
        <v>283</v>
      </c>
      <c r="L2039" s="1015"/>
      <c r="M2039" s="1015">
        <v>-25000</v>
      </c>
      <c r="N2039" s="1016"/>
      <c r="O2039" s="1015"/>
      <c r="P2039" s="1015"/>
      <c r="Q2039" s="1015"/>
      <c r="R2039" s="1015"/>
      <c r="S2039" s="1016"/>
    </row>
    <row r="2040" spans="1:19">
      <c r="A2040" s="1012" t="s">
        <v>2855</v>
      </c>
      <c r="B2040" s="1012" t="s">
        <v>890</v>
      </c>
      <c r="C2040" s="1012" t="s">
        <v>2856</v>
      </c>
      <c r="D2040" s="1012" t="s">
        <v>2857</v>
      </c>
      <c r="E2040" s="1012" t="s">
        <v>166</v>
      </c>
      <c r="F2040" s="1013">
        <v>39927</v>
      </c>
      <c r="G2040" s="1012" t="s">
        <v>285</v>
      </c>
      <c r="H2040" s="1015">
        <v>1500000</v>
      </c>
      <c r="I2040" s="1015">
        <v>0</v>
      </c>
      <c r="J2040" s="1015">
        <v>1898258.59</v>
      </c>
      <c r="K2040" s="1012" t="s">
        <v>1194</v>
      </c>
      <c r="L2040" s="1015"/>
      <c r="M2040" s="1015"/>
      <c r="N2040" s="1016"/>
      <c r="O2040" s="1015"/>
      <c r="P2040" s="1015"/>
      <c r="Q2040" s="1015"/>
      <c r="R2040" s="1015"/>
      <c r="S2040" s="1016"/>
    </row>
    <row r="2041" spans="1:19">
      <c r="A2041" s="1012" t="s">
        <v>2855</v>
      </c>
      <c r="B2041" s="1012" t="s">
        <v>283</v>
      </c>
      <c r="C2041" s="1012" t="s">
        <v>2856</v>
      </c>
      <c r="D2041" s="1012" t="s">
        <v>2857</v>
      </c>
      <c r="E2041" s="1012" t="s">
        <v>166</v>
      </c>
      <c r="F2041" s="1013">
        <v>41271</v>
      </c>
      <c r="G2041" s="1012" t="s">
        <v>283</v>
      </c>
      <c r="H2041" s="1015"/>
      <c r="I2041" s="1015"/>
      <c r="J2041" s="1015"/>
      <c r="K2041" s="1012" t="s">
        <v>283</v>
      </c>
      <c r="L2041" s="1015">
        <v>787500</v>
      </c>
      <c r="M2041" s="1015"/>
      <c r="N2041" s="1016">
        <v>787.5</v>
      </c>
      <c r="O2041" s="1015">
        <v>1000</v>
      </c>
      <c r="P2041" s="1015"/>
      <c r="Q2041" s="1015"/>
      <c r="R2041" s="1015"/>
      <c r="S2041" s="1016"/>
    </row>
    <row r="2042" spans="1:19">
      <c r="A2042" s="1012" t="s">
        <v>2855</v>
      </c>
      <c r="B2042" s="1012" t="s">
        <v>283</v>
      </c>
      <c r="C2042" s="1012" t="s">
        <v>2856</v>
      </c>
      <c r="D2042" s="1012" t="s">
        <v>2857</v>
      </c>
      <c r="E2042" s="1012" t="s">
        <v>166</v>
      </c>
      <c r="F2042" s="1013">
        <v>41465</v>
      </c>
      <c r="G2042" s="1012" t="s">
        <v>283</v>
      </c>
      <c r="H2042" s="1015"/>
      <c r="I2042" s="1015"/>
      <c r="J2042" s="1015"/>
      <c r="K2042" s="1012" t="s">
        <v>283</v>
      </c>
      <c r="L2042" s="1015">
        <v>712500</v>
      </c>
      <c r="M2042" s="1015"/>
      <c r="N2042" s="1016">
        <v>712.5</v>
      </c>
      <c r="O2042" s="1015">
        <v>1000</v>
      </c>
      <c r="P2042" s="1015"/>
      <c r="Q2042" s="1015"/>
      <c r="R2042" s="1015">
        <v>75000</v>
      </c>
      <c r="S2042" s="1016">
        <v>75</v>
      </c>
    </row>
    <row r="2043" spans="1:19">
      <c r="A2043" s="1012" t="s">
        <v>2858</v>
      </c>
      <c r="B2043" s="1012"/>
      <c r="C2043" s="1012" t="s">
        <v>2859</v>
      </c>
      <c r="D2043" s="1012" t="s">
        <v>2860</v>
      </c>
      <c r="E2043" s="1012" t="s">
        <v>239</v>
      </c>
      <c r="F2043" s="1013">
        <v>39801</v>
      </c>
      <c r="G2043" s="1012" t="s">
        <v>284</v>
      </c>
      <c r="H2043" s="1015">
        <v>25000000</v>
      </c>
      <c r="I2043" s="1015">
        <v>0</v>
      </c>
      <c r="J2043" s="1015">
        <v>30710646.329999998</v>
      </c>
      <c r="K2043" s="1012" t="s">
        <v>1194</v>
      </c>
      <c r="L2043" s="1015"/>
      <c r="M2043" s="1015"/>
      <c r="N2043" s="1016"/>
      <c r="O2043" s="1015"/>
      <c r="P2043" s="1015"/>
      <c r="Q2043" s="1015"/>
      <c r="R2043" s="1015"/>
      <c r="S2043" s="1016"/>
    </row>
    <row r="2044" spans="1:19">
      <c r="A2044" s="1012" t="s">
        <v>2858</v>
      </c>
      <c r="B2044" s="1012" t="s">
        <v>283</v>
      </c>
      <c r="C2044" s="1012" t="s">
        <v>2859</v>
      </c>
      <c r="D2044" s="1012" t="s">
        <v>2860</v>
      </c>
      <c r="E2044" s="1012" t="s">
        <v>239</v>
      </c>
      <c r="F2044" s="1013">
        <v>41122</v>
      </c>
      <c r="G2044" s="1012" t="s">
        <v>283</v>
      </c>
      <c r="H2044" s="1015"/>
      <c r="I2044" s="1015"/>
      <c r="J2044" s="1015"/>
      <c r="K2044" s="1012" t="s">
        <v>283</v>
      </c>
      <c r="L2044" s="1015">
        <v>25000000</v>
      </c>
      <c r="M2044" s="1015"/>
      <c r="N2044" s="1016">
        <v>25000</v>
      </c>
      <c r="O2044" s="1015">
        <v>1000</v>
      </c>
      <c r="P2044" s="1015"/>
      <c r="Q2044" s="1015"/>
      <c r="R2044" s="1015">
        <v>1189813</v>
      </c>
      <c r="S2044" s="1016">
        <v>367984.31</v>
      </c>
    </row>
    <row r="2045" spans="1:19">
      <c r="A2045" s="1012" t="s">
        <v>2861</v>
      </c>
      <c r="B2045" s="1012" t="s">
        <v>931</v>
      </c>
      <c r="C2045" s="1012" t="s">
        <v>2862</v>
      </c>
      <c r="D2045" s="1012" t="s">
        <v>2260</v>
      </c>
      <c r="E2045" s="1012" t="s">
        <v>188</v>
      </c>
      <c r="F2045" s="1013">
        <v>39843</v>
      </c>
      <c r="G2045" s="1012" t="s">
        <v>285</v>
      </c>
      <c r="H2045" s="1015">
        <v>110000000</v>
      </c>
      <c r="I2045" s="1015">
        <v>0</v>
      </c>
      <c r="J2045" s="1015">
        <v>131236874.33</v>
      </c>
      <c r="K2045" s="1012" t="s">
        <v>1194</v>
      </c>
      <c r="L2045" s="1015"/>
      <c r="M2045" s="1015"/>
      <c r="N2045" s="1016"/>
      <c r="O2045" s="1015"/>
      <c r="P2045" s="1015"/>
      <c r="Q2045" s="1015"/>
      <c r="R2045" s="1015"/>
      <c r="S2045" s="1016"/>
    </row>
    <row r="2046" spans="1:19">
      <c r="A2046" s="1012" t="s">
        <v>2861</v>
      </c>
      <c r="B2046" s="1012" t="s">
        <v>283</v>
      </c>
      <c r="C2046" s="1012" t="s">
        <v>2862</v>
      </c>
      <c r="D2046" s="1012" t="s">
        <v>2260</v>
      </c>
      <c r="E2046" s="1012" t="s">
        <v>188</v>
      </c>
      <c r="F2046" s="1013">
        <v>40801</v>
      </c>
      <c r="G2046" s="1012" t="s">
        <v>283</v>
      </c>
      <c r="H2046" s="1015"/>
      <c r="I2046" s="1015"/>
      <c r="J2046" s="1015"/>
      <c r="K2046" s="1012" t="s">
        <v>283</v>
      </c>
      <c r="L2046" s="1015">
        <v>110000000</v>
      </c>
      <c r="M2046" s="1015"/>
      <c r="N2046" s="1016">
        <v>110000</v>
      </c>
      <c r="O2046" s="1015">
        <v>1000</v>
      </c>
      <c r="P2046" s="1015"/>
      <c r="Q2046" s="1015"/>
      <c r="R2046" s="1015">
        <v>5500000</v>
      </c>
      <c r="S2046" s="1016">
        <v>5500</v>
      </c>
    </row>
    <row r="2047" spans="1:19">
      <c r="A2047" s="1012" t="s">
        <v>2863</v>
      </c>
      <c r="B2047" s="1012" t="s">
        <v>2793</v>
      </c>
      <c r="C2047" s="1012" t="s">
        <v>2864</v>
      </c>
      <c r="D2047" s="1012" t="s">
        <v>2818</v>
      </c>
      <c r="E2047" s="1012" t="s">
        <v>1070</v>
      </c>
      <c r="F2047" s="1013">
        <v>40158</v>
      </c>
      <c r="G2047" s="1012" t="s">
        <v>285</v>
      </c>
      <c r="H2047" s="1015">
        <v>12000000</v>
      </c>
      <c r="I2047" s="1015">
        <v>0</v>
      </c>
      <c r="J2047" s="1015">
        <v>14731826.23</v>
      </c>
      <c r="K2047" s="1012" t="s">
        <v>1194</v>
      </c>
      <c r="L2047" s="1015"/>
      <c r="M2047" s="1015"/>
      <c r="N2047" s="1016"/>
      <c r="O2047" s="1015"/>
      <c r="P2047" s="1015"/>
      <c r="Q2047" s="1015"/>
      <c r="R2047" s="1015"/>
      <c r="S2047" s="1016"/>
    </row>
    <row r="2048" spans="1:19">
      <c r="A2048" s="1012" t="s">
        <v>2863</v>
      </c>
      <c r="B2048" s="1012" t="s">
        <v>283</v>
      </c>
      <c r="C2048" s="1012" t="s">
        <v>2864</v>
      </c>
      <c r="D2048" s="1012" t="s">
        <v>2818</v>
      </c>
      <c r="E2048" s="1012" t="s">
        <v>1070</v>
      </c>
      <c r="F2048" s="1013">
        <v>41003</v>
      </c>
      <c r="G2048" s="1012" t="s">
        <v>283</v>
      </c>
      <c r="H2048" s="1015"/>
      <c r="I2048" s="1015"/>
      <c r="J2048" s="1015"/>
      <c r="K2048" s="1012" t="s">
        <v>283</v>
      </c>
      <c r="L2048" s="1015">
        <v>3000000</v>
      </c>
      <c r="M2048" s="1015"/>
      <c r="N2048" s="1016">
        <v>3000</v>
      </c>
      <c r="O2048" s="1015">
        <v>1000</v>
      </c>
      <c r="P2048" s="1015"/>
      <c r="Q2048" s="1015"/>
      <c r="R2048" s="1015"/>
      <c r="S2048" s="1016"/>
    </row>
    <row r="2049" spans="1:19">
      <c r="A2049" s="1012" t="s">
        <v>2863</v>
      </c>
      <c r="B2049" s="1012" t="s">
        <v>283</v>
      </c>
      <c r="C2049" s="1012" t="s">
        <v>2864</v>
      </c>
      <c r="D2049" s="1012" t="s">
        <v>2818</v>
      </c>
      <c r="E2049" s="1012" t="s">
        <v>1070</v>
      </c>
      <c r="F2049" s="1013">
        <v>41304</v>
      </c>
      <c r="G2049" s="1012" t="s">
        <v>283</v>
      </c>
      <c r="H2049" s="1015"/>
      <c r="I2049" s="1015"/>
      <c r="J2049" s="1015"/>
      <c r="K2049" s="1012" t="s">
        <v>283</v>
      </c>
      <c r="L2049" s="1015">
        <v>4000000</v>
      </c>
      <c r="M2049" s="1015"/>
      <c r="N2049" s="1016">
        <v>4000</v>
      </c>
      <c r="O2049" s="1015">
        <v>1000</v>
      </c>
      <c r="P2049" s="1015"/>
      <c r="Q2049" s="1015"/>
      <c r="R2049" s="1015"/>
      <c r="S2049" s="1016"/>
    </row>
    <row r="2050" spans="1:19">
      <c r="A2050" s="1012" t="s">
        <v>2863</v>
      </c>
      <c r="B2050" s="1012" t="s">
        <v>283</v>
      </c>
      <c r="C2050" s="1012" t="s">
        <v>2864</v>
      </c>
      <c r="D2050" s="1012" t="s">
        <v>2818</v>
      </c>
      <c r="E2050" s="1012" t="s">
        <v>1070</v>
      </c>
      <c r="F2050" s="1013">
        <v>41752</v>
      </c>
      <c r="G2050" s="1012" t="s">
        <v>283</v>
      </c>
      <c r="H2050" s="1015"/>
      <c r="I2050" s="1015"/>
      <c r="J2050" s="1015"/>
      <c r="K2050" s="1012" t="s">
        <v>283</v>
      </c>
      <c r="L2050" s="1015">
        <v>5000000</v>
      </c>
      <c r="M2050" s="1015"/>
      <c r="N2050" s="1016">
        <v>5000</v>
      </c>
      <c r="O2050" s="1015">
        <v>1000</v>
      </c>
      <c r="P2050" s="1015"/>
      <c r="Q2050" s="1015"/>
      <c r="R2050" s="1015">
        <v>478000</v>
      </c>
      <c r="S2050" s="1016">
        <v>478</v>
      </c>
    </row>
    <row r="2051" spans="1:19">
      <c r="A2051" s="1012" t="s">
        <v>2865</v>
      </c>
      <c r="B2051" s="1012" t="s">
        <v>858</v>
      </c>
      <c r="C2051" s="1012" t="s">
        <v>2866</v>
      </c>
      <c r="D2051" s="1012" t="s">
        <v>1120</v>
      </c>
      <c r="E2051" s="1012" t="s">
        <v>1070</v>
      </c>
      <c r="F2051" s="1013">
        <v>39801</v>
      </c>
      <c r="G2051" s="1012" t="s">
        <v>284</v>
      </c>
      <c r="H2051" s="1015">
        <v>22000000</v>
      </c>
      <c r="I2051" s="1015">
        <v>0</v>
      </c>
      <c r="J2051" s="1015">
        <v>23592311.109999999</v>
      </c>
      <c r="K2051" s="1012" t="s">
        <v>1194</v>
      </c>
      <c r="L2051" s="1015"/>
      <c r="M2051" s="1015"/>
      <c r="N2051" s="1016"/>
      <c r="O2051" s="1015"/>
      <c r="P2051" s="1015"/>
      <c r="Q2051" s="1015"/>
      <c r="R2051" s="1015"/>
      <c r="S2051" s="1016"/>
    </row>
    <row r="2052" spans="1:19">
      <c r="A2052" s="1012" t="s">
        <v>2865</v>
      </c>
      <c r="B2052" s="1012" t="s">
        <v>283</v>
      </c>
      <c r="C2052" s="1012" t="s">
        <v>2866</v>
      </c>
      <c r="D2052" s="1012" t="s">
        <v>1120</v>
      </c>
      <c r="E2052" s="1012" t="s">
        <v>1070</v>
      </c>
      <c r="F2052" s="1013">
        <v>40141</v>
      </c>
      <c r="G2052" s="1012" t="s">
        <v>283</v>
      </c>
      <c r="H2052" s="1015"/>
      <c r="I2052" s="1015"/>
      <c r="J2052" s="1015"/>
      <c r="K2052" s="1012" t="s">
        <v>283</v>
      </c>
      <c r="L2052" s="1015">
        <v>22000000</v>
      </c>
      <c r="M2052" s="1015"/>
      <c r="N2052" s="1016">
        <v>22000</v>
      </c>
      <c r="O2052" s="1015">
        <v>1000</v>
      </c>
      <c r="P2052" s="1015"/>
      <c r="Q2052" s="1015"/>
      <c r="R2052" s="1015"/>
      <c r="S2052" s="1016"/>
    </row>
    <row r="2053" spans="1:19">
      <c r="A2053" s="1012" t="s">
        <v>2865</v>
      </c>
      <c r="B2053" s="1012" t="s">
        <v>283</v>
      </c>
      <c r="C2053" s="1012" t="s">
        <v>2866</v>
      </c>
      <c r="D2053" s="1012" t="s">
        <v>1120</v>
      </c>
      <c r="E2053" s="1012" t="s">
        <v>1070</v>
      </c>
      <c r="F2053" s="1013">
        <v>40163</v>
      </c>
      <c r="G2053" s="1012" t="s">
        <v>283</v>
      </c>
      <c r="H2053" s="1015"/>
      <c r="I2053" s="1015"/>
      <c r="J2053" s="1015"/>
      <c r="K2053" s="1012" t="s">
        <v>283</v>
      </c>
      <c r="L2053" s="1015"/>
      <c r="M2053" s="1015"/>
      <c r="N2053" s="1016"/>
      <c r="O2053" s="1015"/>
      <c r="P2053" s="1015"/>
      <c r="Q2053" s="1015"/>
      <c r="R2053" s="1015">
        <v>568700</v>
      </c>
      <c r="S2053" s="1016">
        <v>390071</v>
      </c>
    </row>
    <row r="2054" spans="1:19">
      <c r="A2054" s="1012" t="s">
        <v>2867</v>
      </c>
      <c r="B2054" s="1012" t="s">
        <v>1352</v>
      </c>
      <c r="C2054" s="1012" t="s">
        <v>2868</v>
      </c>
      <c r="D2054" s="1012" t="s">
        <v>2869</v>
      </c>
      <c r="E2054" s="1012" t="s">
        <v>188</v>
      </c>
      <c r="F2054" s="1013">
        <v>39829</v>
      </c>
      <c r="G2054" s="1012" t="s">
        <v>284</v>
      </c>
      <c r="H2054" s="1015">
        <v>26380000</v>
      </c>
      <c r="I2054" s="1015">
        <v>0</v>
      </c>
      <c r="J2054" s="1015">
        <v>30628344.449999999</v>
      </c>
      <c r="K2054" s="1012" t="s">
        <v>1194</v>
      </c>
      <c r="L2054" s="1015"/>
      <c r="M2054" s="1015"/>
      <c r="N2054" s="1016"/>
      <c r="O2054" s="1015"/>
      <c r="P2054" s="1015"/>
      <c r="Q2054" s="1015"/>
      <c r="R2054" s="1015"/>
      <c r="S2054" s="1016"/>
    </row>
    <row r="2055" spans="1:19">
      <c r="A2055" s="1012" t="s">
        <v>2867</v>
      </c>
      <c r="B2055" s="1012" t="s">
        <v>283</v>
      </c>
      <c r="C2055" s="1012" t="s">
        <v>2868</v>
      </c>
      <c r="D2055" s="1012" t="s">
        <v>2869</v>
      </c>
      <c r="E2055" s="1012" t="s">
        <v>188</v>
      </c>
      <c r="F2055" s="1013">
        <v>40555</v>
      </c>
      <c r="G2055" s="1012" t="s">
        <v>283</v>
      </c>
      <c r="H2055" s="1015"/>
      <c r="I2055" s="1015"/>
      <c r="J2055" s="1015"/>
      <c r="K2055" s="1012" t="s">
        <v>283</v>
      </c>
      <c r="L2055" s="1015">
        <v>26380000</v>
      </c>
      <c r="M2055" s="1015"/>
      <c r="N2055" s="1016">
        <v>26380</v>
      </c>
      <c r="O2055" s="1015">
        <v>1000</v>
      </c>
      <c r="P2055" s="1015"/>
      <c r="Q2055" s="1015"/>
      <c r="R2055" s="1015"/>
      <c r="S2055" s="1016"/>
    </row>
    <row r="2056" spans="1:19">
      <c r="A2056" s="1012" t="s">
        <v>2867</v>
      </c>
      <c r="B2056" s="1012" t="s">
        <v>283</v>
      </c>
      <c r="C2056" s="1012" t="s">
        <v>2868</v>
      </c>
      <c r="D2056" s="1012" t="s">
        <v>2869</v>
      </c>
      <c r="E2056" s="1012" t="s">
        <v>188</v>
      </c>
      <c r="F2056" s="1013">
        <v>40604</v>
      </c>
      <c r="G2056" s="1012" t="s">
        <v>283</v>
      </c>
      <c r="H2056" s="1015"/>
      <c r="I2056" s="1015"/>
      <c r="J2056" s="1015"/>
      <c r="K2056" s="1012" t="s">
        <v>283</v>
      </c>
      <c r="L2056" s="1015"/>
      <c r="M2056" s="1015"/>
      <c r="N2056" s="1016"/>
      <c r="O2056" s="1015"/>
      <c r="P2056" s="1015"/>
      <c r="Q2056" s="1015"/>
      <c r="R2056" s="1015">
        <v>1625000</v>
      </c>
      <c r="S2056" s="1016">
        <v>246082</v>
      </c>
    </row>
    <row r="2057" spans="1:19">
      <c r="A2057" s="1012" t="s">
        <v>2870</v>
      </c>
      <c r="B2057" s="1012" t="s">
        <v>858</v>
      </c>
      <c r="C2057" s="1012" t="s">
        <v>2871</v>
      </c>
      <c r="D2057" s="1012" t="s">
        <v>1747</v>
      </c>
      <c r="E2057" s="1012" t="s">
        <v>188</v>
      </c>
      <c r="F2057" s="1013">
        <v>39766</v>
      </c>
      <c r="G2057" s="1012" t="s">
        <v>284</v>
      </c>
      <c r="H2057" s="1015">
        <v>200000000</v>
      </c>
      <c r="I2057" s="1015">
        <v>0</v>
      </c>
      <c r="J2057" s="1015">
        <v>220749985.18000001</v>
      </c>
      <c r="K2057" s="1012" t="s">
        <v>1194</v>
      </c>
      <c r="L2057" s="1015"/>
      <c r="M2057" s="1015"/>
      <c r="N2057" s="1016"/>
      <c r="O2057" s="1015"/>
      <c r="P2057" s="1015"/>
      <c r="Q2057" s="1015"/>
      <c r="R2057" s="1015"/>
      <c r="S2057" s="1016"/>
    </row>
    <row r="2058" spans="1:19">
      <c r="A2058" s="1012" t="s">
        <v>2870</v>
      </c>
      <c r="B2058" s="1012" t="s">
        <v>283</v>
      </c>
      <c r="C2058" s="1012" t="s">
        <v>2871</v>
      </c>
      <c r="D2058" s="1012" t="s">
        <v>1747</v>
      </c>
      <c r="E2058" s="1012" t="s">
        <v>188</v>
      </c>
      <c r="F2058" s="1013">
        <v>39960</v>
      </c>
      <c r="G2058" s="1012" t="s">
        <v>283</v>
      </c>
      <c r="H2058" s="1015"/>
      <c r="I2058" s="1015"/>
      <c r="J2058" s="1015"/>
      <c r="K2058" s="1012" t="s">
        <v>283</v>
      </c>
      <c r="L2058" s="1015">
        <v>200000000</v>
      </c>
      <c r="M2058" s="1015"/>
      <c r="N2058" s="1016">
        <v>200000</v>
      </c>
      <c r="O2058" s="1015">
        <v>1000</v>
      </c>
      <c r="P2058" s="1015"/>
      <c r="Q2058" s="1015"/>
      <c r="R2058" s="1015"/>
      <c r="S2058" s="1016"/>
    </row>
    <row r="2059" spans="1:19">
      <c r="A2059" s="1012" t="s">
        <v>2870</v>
      </c>
      <c r="B2059" s="1012" t="s">
        <v>283</v>
      </c>
      <c r="C2059" s="1012" t="s">
        <v>2871</v>
      </c>
      <c r="D2059" s="1012" t="s">
        <v>1747</v>
      </c>
      <c r="E2059" s="1012" t="s">
        <v>188</v>
      </c>
      <c r="F2059" s="1013">
        <v>40252</v>
      </c>
      <c r="G2059" s="1012" t="s">
        <v>283</v>
      </c>
      <c r="H2059" s="1015"/>
      <c r="I2059" s="1015"/>
      <c r="J2059" s="1015"/>
      <c r="K2059" s="1012" t="s">
        <v>283</v>
      </c>
      <c r="L2059" s="1015"/>
      <c r="M2059" s="1015"/>
      <c r="N2059" s="1016"/>
      <c r="O2059" s="1015"/>
      <c r="P2059" s="1015"/>
      <c r="Q2059" s="1015"/>
      <c r="R2059" s="1015">
        <v>15388874.07</v>
      </c>
      <c r="S2059" s="1016">
        <v>1707456</v>
      </c>
    </row>
    <row r="2060" spans="1:19">
      <c r="A2060" s="1012" t="s">
        <v>2872</v>
      </c>
      <c r="B2060" s="1012" t="s">
        <v>1928</v>
      </c>
      <c r="C2060" s="1012" t="s">
        <v>2873</v>
      </c>
      <c r="D2060" s="1012" t="s">
        <v>2874</v>
      </c>
      <c r="E2060" s="1012" t="s">
        <v>246</v>
      </c>
      <c r="F2060" s="1013">
        <v>39843</v>
      </c>
      <c r="G2060" s="1012" t="s">
        <v>284</v>
      </c>
      <c r="H2060" s="1015">
        <v>6633000</v>
      </c>
      <c r="I2060" s="1015">
        <v>0</v>
      </c>
      <c r="J2060" s="1015">
        <v>15317317.859999999</v>
      </c>
      <c r="K2060" s="1012" t="s">
        <v>1194</v>
      </c>
      <c r="L2060" s="1015"/>
      <c r="M2060" s="1015"/>
      <c r="N2060" s="1016"/>
      <c r="O2060" s="1015"/>
      <c r="P2060" s="1015"/>
      <c r="Q2060" s="1015"/>
      <c r="R2060" s="1015"/>
      <c r="S2060" s="1016"/>
    </row>
    <row r="2061" spans="1:19">
      <c r="A2061" s="1012" t="s">
        <v>2872</v>
      </c>
      <c r="B2061" s="1012" t="s">
        <v>283</v>
      </c>
      <c r="C2061" s="1012" t="s">
        <v>2873</v>
      </c>
      <c r="D2061" s="1012" t="s">
        <v>2874</v>
      </c>
      <c r="E2061" s="1012" t="s">
        <v>246</v>
      </c>
      <c r="F2061" s="1013">
        <v>40116</v>
      </c>
      <c r="G2061" s="1012" t="s">
        <v>283</v>
      </c>
      <c r="H2061" s="1015">
        <v>6842000</v>
      </c>
      <c r="I2061" s="1015"/>
      <c r="J2061" s="1015"/>
      <c r="K2061" s="1012" t="s">
        <v>283</v>
      </c>
      <c r="L2061" s="1015"/>
      <c r="M2061" s="1015"/>
      <c r="N2061" s="1016"/>
      <c r="O2061" s="1015"/>
      <c r="P2061" s="1015"/>
      <c r="Q2061" s="1015"/>
      <c r="R2061" s="1015"/>
      <c r="S2061" s="1016"/>
    </row>
    <row r="2062" spans="1:19">
      <c r="A2062" s="1012" t="s">
        <v>2872</v>
      </c>
      <c r="B2062" s="1012" t="s">
        <v>283</v>
      </c>
      <c r="C2062" s="1012" t="s">
        <v>2873</v>
      </c>
      <c r="D2062" s="1012" t="s">
        <v>2874</v>
      </c>
      <c r="E2062" s="1012" t="s">
        <v>246</v>
      </c>
      <c r="F2062" s="1013">
        <v>40759</v>
      </c>
      <c r="G2062" s="1012" t="s">
        <v>283</v>
      </c>
      <c r="H2062" s="1015"/>
      <c r="I2062" s="1015"/>
      <c r="J2062" s="1015"/>
      <c r="K2062" s="1012" t="s">
        <v>283</v>
      </c>
      <c r="L2062" s="1015">
        <v>13475000</v>
      </c>
      <c r="M2062" s="1015"/>
      <c r="N2062" s="1016">
        <v>13475</v>
      </c>
      <c r="O2062" s="1015">
        <v>1000</v>
      </c>
      <c r="P2062" s="1015"/>
      <c r="Q2062" s="1015"/>
      <c r="R2062" s="1015">
        <v>332000</v>
      </c>
      <c r="S2062" s="1016">
        <v>332</v>
      </c>
    </row>
    <row r="2063" spans="1:19">
      <c r="A2063" s="1012" t="s">
        <v>2875</v>
      </c>
      <c r="B2063" s="1012" t="s">
        <v>970</v>
      </c>
      <c r="C2063" s="1012" t="s">
        <v>2876</v>
      </c>
      <c r="D2063" s="1012" t="s">
        <v>2877</v>
      </c>
      <c r="E2063" s="1012" t="s">
        <v>217</v>
      </c>
      <c r="F2063" s="1013">
        <v>39990</v>
      </c>
      <c r="G2063" s="1012" t="s">
        <v>285</v>
      </c>
      <c r="H2063" s="1015">
        <v>5625000</v>
      </c>
      <c r="I2063" s="1015">
        <v>0</v>
      </c>
      <c r="J2063" s="1015">
        <v>6398893.4400000004</v>
      </c>
      <c r="K2063" s="1012" t="s">
        <v>897</v>
      </c>
      <c r="L2063" s="1015"/>
      <c r="M2063" s="1015"/>
      <c r="N2063" s="1016"/>
      <c r="O2063" s="1015"/>
      <c r="P2063" s="1015"/>
      <c r="Q2063" s="1015"/>
      <c r="R2063" s="1015"/>
      <c r="S2063" s="1016"/>
    </row>
    <row r="2064" spans="1:19">
      <c r="A2064" s="1012" t="s">
        <v>2875</v>
      </c>
      <c r="B2064" s="1012" t="s">
        <v>283</v>
      </c>
      <c r="C2064" s="1012" t="s">
        <v>2876</v>
      </c>
      <c r="D2064" s="1012" t="s">
        <v>2877</v>
      </c>
      <c r="E2064" s="1012" t="s">
        <v>217</v>
      </c>
      <c r="F2064" s="1013">
        <v>41311</v>
      </c>
      <c r="G2064" s="1012" t="s">
        <v>283</v>
      </c>
      <c r="H2064" s="1015"/>
      <c r="I2064" s="1015"/>
      <c r="J2064" s="1015"/>
      <c r="K2064" s="1012" t="s">
        <v>283</v>
      </c>
      <c r="L2064" s="1015">
        <v>4831002.8</v>
      </c>
      <c r="M2064" s="1015"/>
      <c r="N2064" s="1016">
        <v>5212</v>
      </c>
      <c r="O2064" s="1015">
        <v>926.9</v>
      </c>
      <c r="P2064" s="1015">
        <v>-380997.2</v>
      </c>
      <c r="Q2064" s="1015"/>
      <c r="R2064" s="1015">
        <v>18644.66</v>
      </c>
      <c r="S2064" s="1016">
        <v>19</v>
      </c>
    </row>
    <row r="2065" spans="1:19">
      <c r="A2065" s="1012" t="s">
        <v>2875</v>
      </c>
      <c r="B2065" s="1012" t="s">
        <v>283</v>
      </c>
      <c r="C2065" s="1012" t="s">
        <v>2876</v>
      </c>
      <c r="D2065" s="1012" t="s">
        <v>2877</v>
      </c>
      <c r="E2065" s="1012" t="s">
        <v>217</v>
      </c>
      <c r="F2065" s="1013">
        <v>41312</v>
      </c>
      <c r="G2065" s="1012" t="s">
        <v>283</v>
      </c>
      <c r="H2065" s="1015"/>
      <c r="I2065" s="1015"/>
      <c r="J2065" s="1015"/>
      <c r="K2065" s="1012" t="s">
        <v>283</v>
      </c>
      <c r="L2065" s="1015">
        <v>92690</v>
      </c>
      <c r="M2065" s="1015"/>
      <c r="N2065" s="1016">
        <v>100</v>
      </c>
      <c r="O2065" s="1015">
        <v>926.9</v>
      </c>
      <c r="P2065" s="1015">
        <v>-7310</v>
      </c>
      <c r="Q2065" s="1015"/>
      <c r="R2065" s="1015">
        <v>147194.69</v>
      </c>
      <c r="S2065" s="1016">
        <v>150</v>
      </c>
    </row>
    <row r="2066" spans="1:19">
      <c r="A2066" s="1012" t="s">
        <v>2875</v>
      </c>
      <c r="B2066" s="1012" t="s">
        <v>283</v>
      </c>
      <c r="C2066" s="1012" t="s">
        <v>2876</v>
      </c>
      <c r="D2066" s="1012" t="s">
        <v>2877</v>
      </c>
      <c r="E2066" s="1012" t="s">
        <v>217</v>
      </c>
      <c r="F2066" s="1013">
        <v>41313</v>
      </c>
      <c r="G2066" s="1012" t="s">
        <v>283</v>
      </c>
      <c r="H2066" s="1015"/>
      <c r="I2066" s="1015"/>
      <c r="J2066" s="1015"/>
      <c r="K2066" s="1012" t="s">
        <v>283</v>
      </c>
      <c r="L2066" s="1015">
        <v>290119.7</v>
      </c>
      <c r="M2066" s="1015"/>
      <c r="N2066" s="1016">
        <v>313</v>
      </c>
      <c r="O2066" s="1015">
        <v>926.9</v>
      </c>
      <c r="P2066" s="1015">
        <v>-22880.3</v>
      </c>
      <c r="Q2066" s="1015"/>
      <c r="R2066" s="1015"/>
      <c r="S2066" s="1016"/>
    </row>
    <row r="2067" spans="1:19">
      <c r="A2067" s="1012" t="s">
        <v>2875</v>
      </c>
      <c r="B2067" s="1012" t="s">
        <v>283</v>
      </c>
      <c r="C2067" s="1012" t="s">
        <v>2876</v>
      </c>
      <c r="D2067" s="1012" t="s">
        <v>2877</v>
      </c>
      <c r="E2067" s="1012" t="s">
        <v>217</v>
      </c>
      <c r="F2067" s="1013">
        <v>41359</v>
      </c>
      <c r="G2067" s="1012" t="s">
        <v>283</v>
      </c>
      <c r="H2067" s="1015"/>
      <c r="I2067" s="1015"/>
      <c r="J2067" s="1015"/>
      <c r="K2067" s="1012" t="s">
        <v>283</v>
      </c>
      <c r="L2067" s="1015"/>
      <c r="M2067" s="1015">
        <v>-52138.13</v>
      </c>
      <c r="N2067" s="1016"/>
      <c r="O2067" s="1015"/>
      <c r="P2067" s="1015"/>
      <c r="Q2067" s="1015"/>
      <c r="R2067" s="1015"/>
      <c r="S2067" s="1016"/>
    </row>
    <row r="2068" spans="1:19">
      <c r="A2068" s="1012" t="s">
        <v>2878</v>
      </c>
      <c r="B2068" s="1012" t="s">
        <v>858</v>
      </c>
      <c r="C2068" s="1012" t="s">
        <v>2879</v>
      </c>
      <c r="D2068" s="1012" t="s">
        <v>2880</v>
      </c>
      <c r="E2068" s="1012" t="s">
        <v>149</v>
      </c>
      <c r="F2068" s="1013">
        <v>39773</v>
      </c>
      <c r="G2068" s="1012" t="s">
        <v>284</v>
      </c>
      <c r="H2068" s="1015">
        <v>400000000</v>
      </c>
      <c r="I2068" s="1015">
        <v>0</v>
      </c>
      <c r="J2068" s="1015">
        <v>457333286.50999999</v>
      </c>
      <c r="K2068" s="1012" t="s">
        <v>1194</v>
      </c>
      <c r="L2068" s="1015"/>
      <c r="M2068" s="1015"/>
      <c r="N2068" s="1016"/>
      <c r="O2068" s="1015"/>
      <c r="P2068" s="1015"/>
      <c r="Q2068" s="1015"/>
      <c r="R2068" s="1015"/>
      <c r="S2068" s="1016"/>
    </row>
    <row r="2069" spans="1:19">
      <c r="A2069" s="1012" t="s">
        <v>2878</v>
      </c>
      <c r="B2069" s="1012" t="s">
        <v>283</v>
      </c>
      <c r="C2069" s="1012" t="s">
        <v>2879</v>
      </c>
      <c r="D2069" s="1012" t="s">
        <v>2880</v>
      </c>
      <c r="E2069" s="1012" t="s">
        <v>149</v>
      </c>
      <c r="F2069" s="1013">
        <v>40240</v>
      </c>
      <c r="G2069" s="1012" t="s">
        <v>283</v>
      </c>
      <c r="H2069" s="1015"/>
      <c r="I2069" s="1015"/>
      <c r="J2069" s="1015"/>
      <c r="K2069" s="1012" t="s">
        <v>283</v>
      </c>
      <c r="L2069" s="1015">
        <v>100000000</v>
      </c>
      <c r="M2069" s="1015"/>
      <c r="N2069" s="1016">
        <v>100000</v>
      </c>
      <c r="O2069" s="1015">
        <v>1000</v>
      </c>
      <c r="P2069" s="1015"/>
      <c r="Q2069" s="1015"/>
      <c r="R2069" s="1015"/>
      <c r="S2069" s="1016"/>
    </row>
    <row r="2070" spans="1:19">
      <c r="A2070" s="1012" t="s">
        <v>2878</v>
      </c>
      <c r="B2070" s="1012" t="s">
        <v>283</v>
      </c>
      <c r="C2070" s="1012" t="s">
        <v>2879</v>
      </c>
      <c r="D2070" s="1012" t="s">
        <v>2880</v>
      </c>
      <c r="E2070" s="1012" t="s">
        <v>149</v>
      </c>
      <c r="F2070" s="1013">
        <v>40464</v>
      </c>
      <c r="G2070" s="1012" t="s">
        <v>283</v>
      </c>
      <c r="H2070" s="1015"/>
      <c r="I2070" s="1015"/>
      <c r="J2070" s="1015"/>
      <c r="K2070" s="1012" t="s">
        <v>283</v>
      </c>
      <c r="L2070" s="1015">
        <v>100000000</v>
      </c>
      <c r="M2070" s="1015"/>
      <c r="N2070" s="1016">
        <v>100000</v>
      </c>
      <c r="O2070" s="1015">
        <v>1000</v>
      </c>
      <c r="P2070" s="1015"/>
      <c r="Q2070" s="1015"/>
      <c r="R2070" s="1015"/>
      <c r="S2070" s="1016"/>
    </row>
    <row r="2071" spans="1:19">
      <c r="A2071" s="1012" t="s">
        <v>2878</v>
      </c>
      <c r="B2071" s="1012" t="s">
        <v>283</v>
      </c>
      <c r="C2071" s="1012" t="s">
        <v>2879</v>
      </c>
      <c r="D2071" s="1012" t="s">
        <v>2880</v>
      </c>
      <c r="E2071" s="1012" t="s">
        <v>149</v>
      </c>
      <c r="F2071" s="1013">
        <v>40541</v>
      </c>
      <c r="G2071" s="1012" t="s">
        <v>283</v>
      </c>
      <c r="H2071" s="1015"/>
      <c r="I2071" s="1015"/>
      <c r="J2071" s="1015"/>
      <c r="K2071" s="1012" t="s">
        <v>283</v>
      </c>
      <c r="L2071" s="1015">
        <v>200000000</v>
      </c>
      <c r="M2071" s="1015"/>
      <c r="N2071" s="1016">
        <v>200000</v>
      </c>
      <c r="O2071" s="1015">
        <v>1000</v>
      </c>
      <c r="P2071" s="1015"/>
      <c r="Q2071" s="1015"/>
      <c r="R2071" s="1015"/>
      <c r="S2071" s="1016"/>
    </row>
    <row r="2072" spans="1:19">
      <c r="A2072" s="1012" t="s">
        <v>2878</v>
      </c>
      <c r="B2072" s="1012" t="s">
        <v>283</v>
      </c>
      <c r="C2072" s="1012" t="s">
        <v>2879</v>
      </c>
      <c r="D2072" s="1012" t="s">
        <v>2880</v>
      </c>
      <c r="E2072" s="1012" t="s">
        <v>149</v>
      </c>
      <c r="F2072" s="1013">
        <v>40702</v>
      </c>
      <c r="G2072" s="1012" t="s">
        <v>283</v>
      </c>
      <c r="H2072" s="1015"/>
      <c r="I2072" s="1015"/>
      <c r="J2072" s="1015"/>
      <c r="K2072" s="1012" t="s">
        <v>283</v>
      </c>
      <c r="L2072" s="1015"/>
      <c r="M2072" s="1015"/>
      <c r="N2072" s="1016"/>
      <c r="O2072" s="1015"/>
      <c r="P2072" s="1015"/>
      <c r="Q2072" s="1015"/>
      <c r="R2072" s="1015">
        <v>20388842.059999999</v>
      </c>
      <c r="S2072" s="1016">
        <v>3282276</v>
      </c>
    </row>
    <row r="2073" spans="1:19">
      <c r="A2073" s="1012" t="s">
        <v>2881</v>
      </c>
      <c r="B2073" s="1012" t="s">
        <v>858</v>
      </c>
      <c r="C2073" s="1012" t="s">
        <v>2882</v>
      </c>
      <c r="D2073" s="1012" t="s">
        <v>1483</v>
      </c>
      <c r="E2073" s="1012" t="s">
        <v>109</v>
      </c>
      <c r="F2073" s="1013">
        <v>39749</v>
      </c>
      <c r="G2073" s="1012" t="s">
        <v>284</v>
      </c>
      <c r="H2073" s="1015">
        <v>25000000000</v>
      </c>
      <c r="I2073" s="1015">
        <v>0</v>
      </c>
      <c r="J2073" s="1015">
        <v>27281347113.950001</v>
      </c>
      <c r="K2073" s="1012" t="s">
        <v>1194</v>
      </c>
      <c r="L2073" s="1015"/>
      <c r="M2073" s="1015"/>
      <c r="N2073" s="1016"/>
      <c r="O2073" s="1015"/>
      <c r="P2073" s="1015"/>
      <c r="Q2073" s="1015"/>
      <c r="R2073" s="1015"/>
      <c r="S2073" s="1016"/>
    </row>
    <row r="2074" spans="1:19">
      <c r="A2074" s="1012" t="s">
        <v>2881</v>
      </c>
      <c r="B2074" s="1012" t="s">
        <v>283</v>
      </c>
      <c r="C2074" s="1012" t="s">
        <v>2882</v>
      </c>
      <c r="D2074" s="1012" t="s">
        <v>1483</v>
      </c>
      <c r="E2074" s="1012" t="s">
        <v>109</v>
      </c>
      <c r="F2074" s="1013">
        <v>40170</v>
      </c>
      <c r="G2074" s="1012" t="s">
        <v>283</v>
      </c>
      <c r="H2074" s="1015"/>
      <c r="I2074" s="1015"/>
      <c r="J2074" s="1015"/>
      <c r="K2074" s="1012" t="s">
        <v>283</v>
      </c>
      <c r="L2074" s="1015">
        <v>25000000000</v>
      </c>
      <c r="M2074" s="1015"/>
      <c r="N2074" s="1016">
        <v>25000</v>
      </c>
      <c r="O2074" s="1015">
        <v>1000000</v>
      </c>
      <c r="P2074" s="1015"/>
      <c r="Q2074" s="1015"/>
      <c r="R2074" s="1015"/>
      <c r="S2074" s="1016"/>
    </row>
    <row r="2075" spans="1:19">
      <c r="A2075" s="1012" t="s">
        <v>2881</v>
      </c>
      <c r="B2075" s="1012" t="s">
        <v>283</v>
      </c>
      <c r="C2075" s="1012" t="s">
        <v>2882</v>
      </c>
      <c r="D2075" s="1012" t="s">
        <v>1483</v>
      </c>
      <c r="E2075" s="1012" t="s">
        <v>109</v>
      </c>
      <c r="F2075" s="1013">
        <v>40324</v>
      </c>
      <c r="G2075" s="1012" t="s">
        <v>283</v>
      </c>
      <c r="H2075" s="1015"/>
      <c r="I2075" s="1015"/>
      <c r="J2075" s="1015"/>
      <c r="K2075" s="1012" t="s">
        <v>283</v>
      </c>
      <c r="L2075" s="1015"/>
      <c r="M2075" s="1015"/>
      <c r="N2075" s="1016"/>
      <c r="O2075" s="1015"/>
      <c r="P2075" s="1015"/>
      <c r="Q2075" s="1015"/>
      <c r="R2075" s="1015">
        <v>840374891.73000002</v>
      </c>
      <c r="S2075" s="1016">
        <v>110261688</v>
      </c>
    </row>
    <row r="2076" spans="1:19">
      <c r="A2076" s="1012" t="s">
        <v>2883</v>
      </c>
      <c r="B2076" s="1012" t="s">
        <v>858</v>
      </c>
      <c r="C2076" s="1012" t="s">
        <v>2884</v>
      </c>
      <c r="D2076" s="1012" t="s">
        <v>2885</v>
      </c>
      <c r="E2076" s="1012" t="s">
        <v>1236</v>
      </c>
      <c r="F2076" s="1013">
        <v>39787</v>
      </c>
      <c r="G2076" s="1012" t="s">
        <v>284</v>
      </c>
      <c r="H2076" s="1015">
        <v>75000000</v>
      </c>
      <c r="I2076" s="1015">
        <v>0</v>
      </c>
      <c r="J2076" s="1015">
        <v>78804166.670000002</v>
      </c>
      <c r="K2076" s="1012" t="s">
        <v>1194</v>
      </c>
      <c r="L2076" s="1015"/>
      <c r="M2076" s="1015"/>
      <c r="N2076" s="1016"/>
      <c r="O2076" s="1015"/>
      <c r="P2076" s="1015"/>
      <c r="Q2076" s="1015"/>
      <c r="R2076" s="1015"/>
      <c r="S2076" s="1016"/>
    </row>
    <row r="2077" spans="1:19">
      <c r="A2077" s="1012" t="s">
        <v>2883</v>
      </c>
      <c r="B2077" s="1012" t="s">
        <v>283</v>
      </c>
      <c r="C2077" s="1012" t="s">
        <v>2884</v>
      </c>
      <c r="D2077" s="1012" t="s">
        <v>2885</v>
      </c>
      <c r="E2077" s="1012" t="s">
        <v>1236</v>
      </c>
      <c r="F2077" s="1013">
        <v>40065</v>
      </c>
      <c r="G2077" s="1012" t="s">
        <v>283</v>
      </c>
      <c r="H2077" s="1015"/>
      <c r="I2077" s="1015"/>
      <c r="J2077" s="1015"/>
      <c r="K2077" s="1012" t="s">
        <v>283</v>
      </c>
      <c r="L2077" s="1015">
        <v>75000000</v>
      </c>
      <c r="M2077" s="1015"/>
      <c r="N2077" s="1016">
        <v>75000</v>
      </c>
      <c r="O2077" s="1015">
        <v>1000</v>
      </c>
      <c r="P2077" s="1015"/>
      <c r="Q2077" s="1015"/>
      <c r="R2077" s="1015"/>
      <c r="S2077" s="1016"/>
    </row>
    <row r="2078" spans="1:19">
      <c r="A2078" s="1012" t="s">
        <v>2883</v>
      </c>
      <c r="B2078" s="1012" t="s">
        <v>283</v>
      </c>
      <c r="C2078" s="1012" t="s">
        <v>2884</v>
      </c>
      <c r="D2078" s="1012" t="s">
        <v>2885</v>
      </c>
      <c r="E2078" s="1012" t="s">
        <v>1236</v>
      </c>
      <c r="F2078" s="1013">
        <v>40170</v>
      </c>
      <c r="G2078" s="1012" t="s">
        <v>283</v>
      </c>
      <c r="H2078" s="1015"/>
      <c r="I2078" s="1015"/>
      <c r="J2078" s="1015"/>
      <c r="K2078" s="1012" t="s">
        <v>283</v>
      </c>
      <c r="L2078" s="1015"/>
      <c r="M2078" s="1015"/>
      <c r="N2078" s="1016"/>
      <c r="O2078" s="1015"/>
      <c r="P2078" s="1015"/>
      <c r="Q2078" s="1015"/>
      <c r="R2078" s="1015">
        <v>950000</v>
      </c>
      <c r="S2078" s="1016">
        <v>439282</v>
      </c>
    </row>
    <row r="2079" spans="1:19">
      <c r="A2079" s="1012" t="s">
        <v>2886</v>
      </c>
      <c r="B2079" s="1012" t="s">
        <v>858</v>
      </c>
      <c r="C2079" s="1012" t="s">
        <v>2887</v>
      </c>
      <c r="D2079" s="1012" t="s">
        <v>2888</v>
      </c>
      <c r="E2079" s="1012" t="s">
        <v>1863</v>
      </c>
      <c r="F2079" s="1013">
        <v>39813</v>
      </c>
      <c r="G2079" s="1012" t="s">
        <v>284</v>
      </c>
      <c r="H2079" s="1015">
        <v>36000000</v>
      </c>
      <c r="I2079" s="1015">
        <v>0</v>
      </c>
      <c r="J2079" s="1015">
        <v>41195000</v>
      </c>
      <c r="K2079" s="1012" t="s">
        <v>1194</v>
      </c>
      <c r="L2079" s="1015"/>
      <c r="M2079" s="1015"/>
      <c r="N2079" s="1016"/>
      <c r="O2079" s="1015"/>
      <c r="P2079" s="1015"/>
      <c r="Q2079" s="1015"/>
      <c r="R2079" s="1015"/>
      <c r="S2079" s="1016"/>
    </row>
    <row r="2080" spans="1:19">
      <c r="A2080" s="1012" t="s">
        <v>2886</v>
      </c>
      <c r="B2080" s="1012" t="s">
        <v>283</v>
      </c>
      <c r="C2080" s="1012" t="s">
        <v>2887</v>
      </c>
      <c r="D2080" s="1012" t="s">
        <v>2888</v>
      </c>
      <c r="E2080" s="1012" t="s">
        <v>1863</v>
      </c>
      <c r="F2080" s="1013">
        <v>40723</v>
      </c>
      <c r="G2080" s="1012" t="s">
        <v>283</v>
      </c>
      <c r="H2080" s="1015"/>
      <c r="I2080" s="1015"/>
      <c r="J2080" s="1015"/>
      <c r="K2080" s="1012" t="s">
        <v>283</v>
      </c>
      <c r="L2080" s="1015">
        <v>36000000</v>
      </c>
      <c r="M2080" s="1015"/>
      <c r="N2080" s="1016">
        <v>36000</v>
      </c>
      <c r="O2080" s="1015">
        <v>1000</v>
      </c>
      <c r="P2080" s="1015"/>
      <c r="Q2080" s="1015"/>
      <c r="R2080" s="1015"/>
      <c r="S2080" s="1016"/>
    </row>
    <row r="2081" spans="1:19">
      <c r="A2081" s="1012" t="s">
        <v>2886</v>
      </c>
      <c r="B2081" s="1012" t="s">
        <v>283</v>
      </c>
      <c r="C2081" s="1012" t="s">
        <v>2887</v>
      </c>
      <c r="D2081" s="1012" t="s">
        <v>2888</v>
      </c>
      <c r="E2081" s="1012" t="s">
        <v>1863</v>
      </c>
      <c r="F2081" s="1013">
        <v>40786</v>
      </c>
      <c r="G2081" s="1012" t="s">
        <v>283</v>
      </c>
      <c r="H2081" s="1015"/>
      <c r="I2081" s="1015"/>
      <c r="J2081" s="1015"/>
      <c r="K2081" s="1012" t="s">
        <v>283</v>
      </c>
      <c r="L2081" s="1015"/>
      <c r="M2081" s="1015"/>
      <c r="N2081" s="1016"/>
      <c r="O2081" s="1015"/>
      <c r="P2081" s="1015"/>
      <c r="Q2081" s="1015"/>
      <c r="R2081" s="1015">
        <v>700000</v>
      </c>
      <c r="S2081" s="1016">
        <v>474100</v>
      </c>
    </row>
    <row r="2082" spans="1:19">
      <c r="A2082" s="1012" t="s">
        <v>2889</v>
      </c>
      <c r="B2082" s="1012" t="s">
        <v>858</v>
      </c>
      <c r="C2082" s="1012" t="s">
        <v>2890</v>
      </c>
      <c r="D2082" s="1012" t="s">
        <v>2891</v>
      </c>
      <c r="E2082" s="1012" t="s">
        <v>6</v>
      </c>
      <c r="F2082" s="1013">
        <v>39857</v>
      </c>
      <c r="G2082" s="1012" t="s">
        <v>284</v>
      </c>
      <c r="H2082" s="1015">
        <v>83726000</v>
      </c>
      <c r="I2082" s="1015">
        <v>0</v>
      </c>
      <c r="J2082" s="1015">
        <v>87360236.609999999</v>
      </c>
      <c r="K2082" s="1012" t="s">
        <v>1194</v>
      </c>
      <c r="L2082" s="1015"/>
      <c r="M2082" s="1015"/>
      <c r="N2082" s="1016"/>
      <c r="O2082" s="1015"/>
      <c r="P2082" s="1015"/>
      <c r="Q2082" s="1015"/>
      <c r="R2082" s="1015"/>
      <c r="S2082" s="1016"/>
    </row>
    <row r="2083" spans="1:19">
      <c r="A2083" s="1012" t="s">
        <v>2889</v>
      </c>
      <c r="B2083" s="1012" t="s">
        <v>283</v>
      </c>
      <c r="C2083" s="1012" t="s">
        <v>2890</v>
      </c>
      <c r="D2083" s="1012" t="s">
        <v>2891</v>
      </c>
      <c r="E2083" s="1012" t="s">
        <v>6</v>
      </c>
      <c r="F2083" s="1013">
        <v>40058</v>
      </c>
      <c r="G2083" s="1012" t="s">
        <v>283</v>
      </c>
      <c r="H2083" s="1015"/>
      <c r="I2083" s="1015"/>
      <c r="J2083" s="1015"/>
      <c r="K2083" s="1012" t="s">
        <v>283</v>
      </c>
      <c r="L2083" s="1015">
        <v>41863000</v>
      </c>
      <c r="M2083" s="1015"/>
      <c r="N2083" s="1016">
        <v>41863</v>
      </c>
      <c r="O2083" s="1015">
        <v>1000</v>
      </c>
      <c r="P2083" s="1015"/>
      <c r="Q2083" s="1015"/>
      <c r="R2083" s="1015"/>
      <c r="S2083" s="1016"/>
    </row>
    <row r="2084" spans="1:19">
      <c r="A2084" s="1012" t="s">
        <v>2889</v>
      </c>
      <c r="B2084" s="1012" t="s">
        <v>283</v>
      </c>
      <c r="C2084" s="1012" t="s">
        <v>2890</v>
      </c>
      <c r="D2084" s="1012" t="s">
        <v>2891</v>
      </c>
      <c r="E2084" s="1012" t="s">
        <v>6</v>
      </c>
      <c r="F2084" s="1013">
        <v>40135</v>
      </c>
      <c r="G2084" s="1012" t="s">
        <v>283</v>
      </c>
      <c r="H2084" s="1015"/>
      <c r="I2084" s="1015"/>
      <c r="J2084" s="1015"/>
      <c r="K2084" s="1012" t="s">
        <v>283</v>
      </c>
      <c r="L2084" s="1015">
        <v>41863000</v>
      </c>
      <c r="M2084" s="1015"/>
      <c r="N2084" s="1016">
        <v>41863</v>
      </c>
      <c r="O2084" s="1015">
        <v>1000</v>
      </c>
      <c r="P2084" s="1015"/>
      <c r="Q2084" s="1015"/>
      <c r="R2084" s="1015"/>
      <c r="S2084" s="1016"/>
    </row>
    <row r="2085" spans="1:19">
      <c r="A2085" s="1012" t="s">
        <v>2889</v>
      </c>
      <c r="B2085" s="1012" t="s">
        <v>283</v>
      </c>
      <c r="C2085" s="1012" t="s">
        <v>2890</v>
      </c>
      <c r="D2085" s="1012" t="s">
        <v>2891</v>
      </c>
      <c r="E2085" s="1012" t="s">
        <v>6</v>
      </c>
      <c r="F2085" s="1013">
        <v>40868</v>
      </c>
      <c r="G2085" s="1012" t="s">
        <v>283</v>
      </c>
      <c r="H2085" s="1015"/>
      <c r="I2085" s="1015"/>
      <c r="J2085" s="1015"/>
      <c r="K2085" s="1012" t="s">
        <v>283</v>
      </c>
      <c r="L2085" s="1015"/>
      <c r="M2085" s="1015"/>
      <c r="N2085" s="1016"/>
      <c r="O2085" s="1015"/>
      <c r="P2085" s="1015"/>
      <c r="Q2085" s="1015"/>
      <c r="R2085" s="1015">
        <v>878256</v>
      </c>
      <c r="S2085" s="1016">
        <v>246698.14</v>
      </c>
    </row>
    <row r="2086" spans="1:19">
      <c r="A2086" s="1012" t="s">
        <v>2892</v>
      </c>
      <c r="B2086" s="1012" t="s">
        <v>1011</v>
      </c>
      <c r="C2086" s="1012" t="s">
        <v>2893</v>
      </c>
      <c r="D2086" s="1012" t="s">
        <v>1016</v>
      </c>
      <c r="E2086" s="1012" t="s">
        <v>1017</v>
      </c>
      <c r="F2086" s="1013">
        <v>39773</v>
      </c>
      <c r="G2086" s="1012" t="s">
        <v>284</v>
      </c>
      <c r="H2086" s="1015">
        <v>140000000</v>
      </c>
      <c r="I2086" s="1015">
        <v>0</v>
      </c>
      <c r="J2086" s="1015">
        <v>160365000</v>
      </c>
      <c r="K2086" s="1012" t="s">
        <v>1194</v>
      </c>
      <c r="L2086" s="1015"/>
      <c r="M2086" s="1015"/>
      <c r="N2086" s="1016"/>
      <c r="O2086" s="1015"/>
      <c r="P2086" s="1015"/>
      <c r="Q2086" s="1015"/>
      <c r="R2086" s="1015"/>
      <c r="S2086" s="1016"/>
    </row>
    <row r="2087" spans="1:19">
      <c r="A2087" s="1012" t="s">
        <v>2892</v>
      </c>
      <c r="B2087" s="1012" t="s">
        <v>283</v>
      </c>
      <c r="C2087" s="1012" t="s">
        <v>2893</v>
      </c>
      <c r="D2087" s="1012" t="s">
        <v>1016</v>
      </c>
      <c r="E2087" s="1012" t="s">
        <v>1017</v>
      </c>
      <c r="F2087" s="1013">
        <v>40813</v>
      </c>
      <c r="G2087" s="1012" t="s">
        <v>283</v>
      </c>
      <c r="H2087" s="1015"/>
      <c r="I2087" s="1015"/>
      <c r="J2087" s="1015"/>
      <c r="K2087" s="1012" t="s">
        <v>283</v>
      </c>
      <c r="L2087" s="1015">
        <v>140000000</v>
      </c>
      <c r="M2087" s="1015"/>
      <c r="N2087" s="1016">
        <v>140000</v>
      </c>
      <c r="O2087" s="1015">
        <v>1000</v>
      </c>
      <c r="P2087" s="1015"/>
      <c r="Q2087" s="1015"/>
      <c r="R2087" s="1015"/>
      <c r="S2087" s="1016"/>
    </row>
    <row r="2088" spans="1:19">
      <c r="A2088" s="1012" t="s">
        <v>2892</v>
      </c>
      <c r="B2088" s="1012" t="s">
        <v>283</v>
      </c>
      <c r="C2088" s="1012" t="s">
        <v>2893</v>
      </c>
      <c r="D2088" s="1012" t="s">
        <v>1016</v>
      </c>
      <c r="E2088" s="1012" t="s">
        <v>1017</v>
      </c>
      <c r="F2088" s="1013">
        <v>40870</v>
      </c>
      <c r="G2088" s="1012" t="s">
        <v>283</v>
      </c>
      <c r="H2088" s="1015"/>
      <c r="I2088" s="1015"/>
      <c r="J2088" s="1015"/>
      <c r="K2088" s="1012" t="s">
        <v>283</v>
      </c>
      <c r="L2088" s="1015"/>
      <c r="M2088" s="1015"/>
      <c r="N2088" s="1016"/>
      <c r="O2088" s="1015"/>
      <c r="P2088" s="1015"/>
      <c r="Q2088" s="1015"/>
      <c r="R2088" s="1015">
        <v>415000</v>
      </c>
      <c r="S2088" s="1016">
        <v>787107</v>
      </c>
    </row>
    <row r="2089" spans="1:19">
      <c r="A2089" s="1012" t="s">
        <v>2894</v>
      </c>
      <c r="B2089" s="1012" t="s">
        <v>2895</v>
      </c>
      <c r="C2089" s="1012" t="s">
        <v>2896</v>
      </c>
      <c r="D2089" s="1012" t="s">
        <v>2897</v>
      </c>
      <c r="E2089" s="1012" t="s">
        <v>6</v>
      </c>
      <c r="F2089" s="1013">
        <v>39805</v>
      </c>
      <c r="G2089" s="1012" t="s">
        <v>285</v>
      </c>
      <c r="H2089" s="1015">
        <v>7290000</v>
      </c>
      <c r="I2089" s="1015">
        <v>0</v>
      </c>
      <c r="J2089" s="1015">
        <v>554083</v>
      </c>
      <c r="K2089" s="1012" t="s">
        <v>1097</v>
      </c>
      <c r="L2089" s="1015"/>
      <c r="M2089" s="1015"/>
      <c r="N2089" s="1016"/>
      <c r="O2089" s="1015"/>
      <c r="P2089" s="1015"/>
      <c r="Q2089" s="1015"/>
      <c r="R2089" s="1015"/>
      <c r="S2089" s="1016"/>
    </row>
    <row r="2090" spans="1:19">
      <c r="A2090" s="1012" t="s">
        <v>2894</v>
      </c>
      <c r="B2090" s="1012" t="s">
        <v>283</v>
      </c>
      <c r="C2090" s="1012" t="s">
        <v>2896</v>
      </c>
      <c r="D2090" s="1012" t="s">
        <v>2897</v>
      </c>
      <c r="E2090" s="1012" t="s">
        <v>6</v>
      </c>
      <c r="F2090" s="1013">
        <v>41950</v>
      </c>
      <c r="G2090" s="1012" t="s">
        <v>283</v>
      </c>
      <c r="H2090" s="1015"/>
      <c r="I2090" s="1015"/>
      <c r="J2090" s="1015"/>
      <c r="K2090" s="1012" t="s">
        <v>283</v>
      </c>
      <c r="L2090" s="1015"/>
      <c r="M2090" s="1015"/>
      <c r="N2090" s="1016"/>
      <c r="O2090" s="1015"/>
      <c r="P2090" s="1015">
        <v>-7290000</v>
      </c>
      <c r="Q2090" s="1015"/>
      <c r="R2090" s="1015"/>
      <c r="S2090" s="1016"/>
    </row>
    <row r="2091" spans="1:19">
      <c r="A2091" s="1012" t="s">
        <v>2898</v>
      </c>
      <c r="B2091" s="1012" t="s">
        <v>1075</v>
      </c>
      <c r="C2091" s="1012" t="s">
        <v>2899</v>
      </c>
      <c r="D2091" s="1012" t="s">
        <v>2900</v>
      </c>
      <c r="E2091" s="1012" t="s">
        <v>89</v>
      </c>
      <c r="F2091" s="1013">
        <v>39805</v>
      </c>
      <c r="G2091" s="1012" t="s">
        <v>285</v>
      </c>
      <c r="H2091" s="1015">
        <v>6855000</v>
      </c>
      <c r="I2091" s="1015">
        <v>0</v>
      </c>
      <c r="J2091" s="1015">
        <v>13053910.869999999</v>
      </c>
      <c r="K2091" s="1012" t="s">
        <v>897</v>
      </c>
      <c r="L2091" s="1015"/>
      <c r="M2091" s="1015"/>
      <c r="N2091" s="1016"/>
      <c r="O2091" s="1015"/>
      <c r="P2091" s="1015"/>
      <c r="Q2091" s="1015"/>
      <c r="R2091" s="1015"/>
      <c r="S2091" s="1016"/>
    </row>
    <row r="2092" spans="1:19">
      <c r="A2092" s="1012" t="s">
        <v>2898</v>
      </c>
      <c r="B2092" s="1012" t="s">
        <v>283</v>
      </c>
      <c r="C2092" s="1012" t="s">
        <v>2899</v>
      </c>
      <c r="D2092" s="1012" t="s">
        <v>2900</v>
      </c>
      <c r="E2092" s="1012" t="s">
        <v>89</v>
      </c>
      <c r="F2092" s="1013">
        <v>40176</v>
      </c>
      <c r="G2092" s="1012" t="s">
        <v>283</v>
      </c>
      <c r="H2092" s="1015">
        <v>4567000</v>
      </c>
      <c r="I2092" s="1015"/>
      <c r="J2092" s="1015"/>
      <c r="K2092" s="1012" t="s">
        <v>283</v>
      </c>
      <c r="L2092" s="1015"/>
      <c r="M2092" s="1015"/>
      <c r="N2092" s="1016"/>
      <c r="O2092" s="1015"/>
      <c r="P2092" s="1015"/>
      <c r="Q2092" s="1015"/>
      <c r="R2092" s="1015"/>
      <c r="S2092" s="1016"/>
    </row>
    <row r="2093" spans="1:19">
      <c r="A2093" s="1012" t="s">
        <v>2898</v>
      </c>
      <c r="B2093" s="1012" t="s">
        <v>283</v>
      </c>
      <c r="C2093" s="1012" t="s">
        <v>2899</v>
      </c>
      <c r="D2093" s="1012" t="s">
        <v>2900</v>
      </c>
      <c r="E2093" s="1012" t="s">
        <v>89</v>
      </c>
      <c r="F2093" s="1013">
        <v>41221</v>
      </c>
      <c r="G2093" s="1012" t="s">
        <v>283</v>
      </c>
      <c r="H2093" s="1015"/>
      <c r="I2093" s="1015"/>
      <c r="J2093" s="1015"/>
      <c r="K2093" s="1012" t="s">
        <v>283</v>
      </c>
      <c r="L2093" s="1015">
        <v>1050524.72</v>
      </c>
      <c r="M2093" s="1015"/>
      <c r="N2093" s="1016">
        <v>1117</v>
      </c>
      <c r="O2093" s="1015">
        <v>940.487663</v>
      </c>
      <c r="P2093" s="1015">
        <v>-66475.28</v>
      </c>
      <c r="Q2093" s="1015"/>
      <c r="R2093" s="1015"/>
      <c r="S2093" s="1016"/>
    </row>
    <row r="2094" spans="1:19">
      <c r="A2094" s="1012" t="s">
        <v>2898</v>
      </c>
      <c r="B2094" s="1012" t="s">
        <v>283</v>
      </c>
      <c r="C2094" s="1012" t="s">
        <v>2899</v>
      </c>
      <c r="D2094" s="1012" t="s">
        <v>2900</v>
      </c>
      <c r="E2094" s="1012" t="s">
        <v>89</v>
      </c>
      <c r="F2094" s="1013">
        <v>41222</v>
      </c>
      <c r="G2094" s="1012" t="s">
        <v>283</v>
      </c>
      <c r="H2094" s="1015"/>
      <c r="I2094" s="1015"/>
      <c r="J2094" s="1015"/>
      <c r="K2094" s="1012" t="s">
        <v>283</v>
      </c>
      <c r="L2094" s="1015">
        <v>9673015.3699999992</v>
      </c>
      <c r="M2094" s="1015"/>
      <c r="N2094" s="1016">
        <v>10305</v>
      </c>
      <c r="O2094" s="1015">
        <v>938.67203900000004</v>
      </c>
      <c r="P2094" s="1015">
        <v>-631984.63</v>
      </c>
      <c r="Q2094" s="1015"/>
      <c r="R2094" s="1015">
        <v>335417.06</v>
      </c>
      <c r="S2094" s="1016">
        <v>343</v>
      </c>
    </row>
    <row r="2095" spans="1:19">
      <c r="A2095" s="1012" t="s">
        <v>2898</v>
      </c>
      <c r="B2095" s="1012" t="s">
        <v>283</v>
      </c>
      <c r="C2095" s="1012" t="s">
        <v>2899</v>
      </c>
      <c r="D2095" s="1012" t="s">
        <v>2900</v>
      </c>
      <c r="E2095" s="1012" t="s">
        <v>89</v>
      </c>
      <c r="F2095" s="1013">
        <v>41285</v>
      </c>
      <c r="G2095" s="1012" t="s">
        <v>283</v>
      </c>
      <c r="H2095" s="1015"/>
      <c r="I2095" s="1015"/>
      <c r="J2095" s="1015"/>
      <c r="K2095" s="1012" t="s">
        <v>283</v>
      </c>
      <c r="L2095" s="1015"/>
      <c r="M2095" s="1015">
        <v>-107235.41</v>
      </c>
      <c r="N2095" s="1016"/>
      <c r="O2095" s="1015"/>
      <c r="P2095" s="1015"/>
      <c r="Q2095" s="1015"/>
      <c r="R2095" s="1015"/>
      <c r="S2095" s="1016"/>
    </row>
    <row r="2096" spans="1:19">
      <c r="A2096" s="1012" t="s">
        <v>2901</v>
      </c>
      <c r="B2096" s="1012" t="s">
        <v>2902</v>
      </c>
      <c r="C2096" s="1012" t="s">
        <v>2903</v>
      </c>
      <c r="D2096" s="1012" t="s">
        <v>2904</v>
      </c>
      <c r="E2096" s="1012" t="s">
        <v>1229</v>
      </c>
      <c r="F2096" s="1013">
        <v>39948</v>
      </c>
      <c r="G2096" s="1012" t="s">
        <v>285</v>
      </c>
      <c r="H2096" s="1015">
        <v>4700000</v>
      </c>
      <c r="I2096" s="1015">
        <v>0</v>
      </c>
      <c r="J2096" s="1015">
        <v>5842197.9199999999</v>
      </c>
      <c r="K2096" s="1012" t="s">
        <v>1194</v>
      </c>
      <c r="L2096" s="1015"/>
      <c r="M2096" s="1015"/>
      <c r="N2096" s="1016"/>
      <c r="O2096" s="1015"/>
      <c r="P2096" s="1015"/>
      <c r="Q2096" s="1015"/>
      <c r="R2096" s="1015"/>
      <c r="S2096" s="1016"/>
    </row>
    <row r="2097" spans="1:19">
      <c r="A2097" s="1012" t="s">
        <v>2901</v>
      </c>
      <c r="B2097" s="1012" t="s">
        <v>283</v>
      </c>
      <c r="C2097" s="1012" t="s">
        <v>2903</v>
      </c>
      <c r="D2097" s="1012" t="s">
        <v>2904</v>
      </c>
      <c r="E2097" s="1012" t="s">
        <v>1229</v>
      </c>
      <c r="F2097" s="1013">
        <v>41243</v>
      </c>
      <c r="G2097" s="1012" t="s">
        <v>283</v>
      </c>
      <c r="H2097" s="1015"/>
      <c r="I2097" s="1015"/>
      <c r="J2097" s="1015"/>
      <c r="K2097" s="1012" t="s">
        <v>283</v>
      </c>
      <c r="L2097" s="1015">
        <v>4700000</v>
      </c>
      <c r="M2097" s="1015"/>
      <c r="N2097" s="1016">
        <v>4700</v>
      </c>
      <c r="O2097" s="1015">
        <v>1000</v>
      </c>
      <c r="P2097" s="1015"/>
      <c r="Q2097" s="1015"/>
      <c r="R2097" s="1015">
        <v>235000</v>
      </c>
      <c r="S2097" s="1016">
        <v>235</v>
      </c>
    </row>
    <row r="2098" spans="1:19">
      <c r="A2098" s="1012" t="s">
        <v>2905</v>
      </c>
      <c r="B2098" s="1012" t="s">
        <v>923</v>
      </c>
      <c r="C2098" s="1012" t="s">
        <v>2906</v>
      </c>
      <c r="D2098" s="1012" t="s">
        <v>2554</v>
      </c>
      <c r="E2098" s="1012" t="s">
        <v>42</v>
      </c>
      <c r="F2098" s="1013">
        <v>39864</v>
      </c>
      <c r="G2098" s="1012" t="s">
        <v>285</v>
      </c>
      <c r="H2098" s="1015">
        <v>16800000</v>
      </c>
      <c r="I2098" s="1015">
        <v>0</v>
      </c>
      <c r="J2098" s="1015">
        <v>20275427.100000001</v>
      </c>
      <c r="K2098" s="1012" t="s">
        <v>897</v>
      </c>
      <c r="L2098" s="1015"/>
      <c r="M2098" s="1015"/>
      <c r="N2098" s="1016"/>
      <c r="O2098" s="1015"/>
      <c r="P2098" s="1015"/>
      <c r="Q2098" s="1015"/>
      <c r="R2098" s="1015"/>
      <c r="S2098" s="1016"/>
    </row>
    <row r="2099" spans="1:19">
      <c r="A2099" s="1012" t="s">
        <v>2905</v>
      </c>
      <c r="B2099" s="1012" t="s">
        <v>283</v>
      </c>
      <c r="C2099" s="1012" t="s">
        <v>2906</v>
      </c>
      <c r="D2099" s="1012" t="s">
        <v>2554</v>
      </c>
      <c r="E2099" s="1012" t="s">
        <v>42</v>
      </c>
      <c r="F2099" s="1013">
        <v>41821</v>
      </c>
      <c r="G2099" s="1012" t="s">
        <v>283</v>
      </c>
      <c r="H2099" s="1015"/>
      <c r="I2099" s="1015"/>
      <c r="J2099" s="1015"/>
      <c r="K2099" s="1012" t="s">
        <v>283</v>
      </c>
      <c r="L2099" s="1015">
        <v>1300000</v>
      </c>
      <c r="M2099" s="1015"/>
      <c r="N2099" s="1016">
        <v>1300</v>
      </c>
      <c r="O2099" s="1015">
        <v>1063.21</v>
      </c>
      <c r="P2099" s="1015"/>
      <c r="Q2099" s="1015">
        <v>82173</v>
      </c>
      <c r="R2099" s="1015"/>
      <c r="S2099" s="1016"/>
    </row>
    <row r="2100" spans="1:19">
      <c r="A2100" s="1012" t="s">
        <v>2905</v>
      </c>
      <c r="B2100" s="1012" t="s">
        <v>283</v>
      </c>
      <c r="C2100" s="1012" t="s">
        <v>2906</v>
      </c>
      <c r="D2100" s="1012" t="s">
        <v>2554</v>
      </c>
      <c r="E2100" s="1012" t="s">
        <v>42</v>
      </c>
      <c r="F2100" s="1013">
        <v>41822</v>
      </c>
      <c r="G2100" s="1012" t="s">
        <v>283</v>
      </c>
      <c r="H2100" s="1015"/>
      <c r="I2100" s="1015"/>
      <c r="J2100" s="1015"/>
      <c r="K2100" s="1012" t="s">
        <v>283</v>
      </c>
      <c r="L2100" s="1015">
        <v>15500000</v>
      </c>
      <c r="M2100" s="1015"/>
      <c r="N2100" s="1016">
        <v>15500</v>
      </c>
      <c r="O2100" s="1015">
        <v>1063.21</v>
      </c>
      <c r="P2100" s="1015"/>
      <c r="Q2100" s="1015">
        <v>979755</v>
      </c>
      <c r="R2100" s="1015">
        <v>1002535.38</v>
      </c>
      <c r="S2100" s="1016">
        <v>840</v>
      </c>
    </row>
    <row r="2101" spans="1:19">
      <c r="A2101" s="1012" t="s">
        <v>2905</v>
      </c>
      <c r="B2101" s="1012" t="s">
        <v>283</v>
      </c>
      <c r="C2101" s="1012" t="s">
        <v>2906</v>
      </c>
      <c r="D2101" s="1012" t="s">
        <v>2554</v>
      </c>
      <c r="E2101" s="1012" t="s">
        <v>42</v>
      </c>
      <c r="F2101" s="1013">
        <v>41908</v>
      </c>
      <c r="G2101" s="1012" t="s">
        <v>283</v>
      </c>
      <c r="H2101" s="1015"/>
      <c r="I2101" s="1015"/>
      <c r="J2101" s="1015"/>
      <c r="K2101" s="1012" t="s">
        <v>283</v>
      </c>
      <c r="L2101" s="1015"/>
      <c r="M2101" s="1015">
        <v>-178619.28</v>
      </c>
      <c r="N2101" s="1016"/>
      <c r="O2101" s="1015"/>
      <c r="P2101" s="1015"/>
      <c r="Q2101" s="1015"/>
      <c r="R2101" s="1015"/>
      <c r="S2101" s="1016"/>
    </row>
    <row r="2102" spans="1:19">
      <c r="A2102" s="1012" t="s">
        <v>2907</v>
      </c>
      <c r="B2102" s="1012"/>
      <c r="C2102" s="1012" t="s">
        <v>2908</v>
      </c>
      <c r="D2102" s="1012" t="s">
        <v>1716</v>
      </c>
      <c r="E2102" s="1012" t="s">
        <v>52</v>
      </c>
      <c r="F2102" s="1013">
        <v>39801</v>
      </c>
      <c r="G2102" s="1012" t="s">
        <v>284</v>
      </c>
      <c r="H2102" s="1015">
        <v>300000000</v>
      </c>
      <c r="I2102" s="1015">
        <v>0</v>
      </c>
      <c r="J2102" s="1015">
        <v>343733333.32999998</v>
      </c>
      <c r="K2102" s="1012" t="s">
        <v>1194</v>
      </c>
      <c r="L2102" s="1015"/>
      <c r="M2102" s="1015"/>
      <c r="N2102" s="1016"/>
      <c r="O2102" s="1015"/>
      <c r="P2102" s="1015"/>
      <c r="Q2102" s="1015"/>
      <c r="R2102" s="1015"/>
      <c r="S2102" s="1016"/>
    </row>
    <row r="2103" spans="1:19">
      <c r="A2103" s="1012" t="s">
        <v>2907</v>
      </c>
      <c r="B2103" s="1012" t="s">
        <v>283</v>
      </c>
      <c r="C2103" s="1012" t="s">
        <v>2908</v>
      </c>
      <c r="D2103" s="1012" t="s">
        <v>1716</v>
      </c>
      <c r="E2103" s="1012" t="s">
        <v>52</v>
      </c>
      <c r="F2103" s="1013">
        <v>40697</v>
      </c>
      <c r="G2103" s="1012" t="s">
        <v>283</v>
      </c>
      <c r="H2103" s="1015"/>
      <c r="I2103" s="1015"/>
      <c r="J2103" s="1015"/>
      <c r="K2103" s="1012" t="s">
        <v>283</v>
      </c>
      <c r="L2103" s="1015">
        <v>300000000</v>
      </c>
      <c r="M2103" s="1015"/>
      <c r="N2103" s="1016">
        <v>300000</v>
      </c>
      <c r="O2103" s="1015">
        <v>1000</v>
      </c>
      <c r="P2103" s="1015"/>
      <c r="Q2103" s="1015"/>
      <c r="R2103" s="1015">
        <v>6900000</v>
      </c>
      <c r="S2103" s="1016">
        <v>2631579</v>
      </c>
    </row>
    <row r="2104" spans="1:19">
      <c r="A2104" s="1012" t="s">
        <v>2909</v>
      </c>
      <c r="B2104" s="1012" t="s">
        <v>858</v>
      </c>
      <c r="C2104" s="1012" t="s">
        <v>2910</v>
      </c>
      <c r="D2104" s="1012" t="s">
        <v>2688</v>
      </c>
      <c r="E2104" s="1012" t="s">
        <v>289</v>
      </c>
      <c r="F2104" s="1013">
        <v>39794</v>
      </c>
      <c r="G2104" s="1012" t="s">
        <v>284</v>
      </c>
      <c r="H2104" s="1015">
        <v>330000000</v>
      </c>
      <c r="I2104" s="1015">
        <v>0</v>
      </c>
      <c r="J2104" s="1015">
        <v>369920833.32999998</v>
      </c>
      <c r="K2104" s="1012" t="s">
        <v>1194</v>
      </c>
      <c r="L2104" s="1015"/>
      <c r="M2104" s="1015"/>
      <c r="N2104" s="1016"/>
      <c r="O2104" s="1015"/>
      <c r="P2104" s="1015"/>
      <c r="Q2104" s="1015"/>
      <c r="R2104" s="1015"/>
      <c r="S2104" s="1016"/>
    </row>
    <row r="2105" spans="1:19">
      <c r="A2105" s="1012" t="s">
        <v>2909</v>
      </c>
      <c r="B2105" s="1012" t="s">
        <v>283</v>
      </c>
      <c r="C2105" s="1012" t="s">
        <v>2910</v>
      </c>
      <c r="D2105" s="1012" t="s">
        <v>2688</v>
      </c>
      <c r="E2105" s="1012" t="s">
        <v>289</v>
      </c>
      <c r="F2105" s="1013">
        <v>40676</v>
      </c>
      <c r="G2105" s="1012" t="s">
        <v>283</v>
      </c>
      <c r="H2105" s="1015"/>
      <c r="I2105" s="1015"/>
      <c r="J2105" s="1015"/>
      <c r="K2105" s="1012" t="s">
        <v>283</v>
      </c>
      <c r="L2105" s="1015">
        <v>330000000</v>
      </c>
      <c r="M2105" s="1015"/>
      <c r="N2105" s="1016">
        <v>330000</v>
      </c>
      <c r="O2105" s="1015">
        <v>1000</v>
      </c>
      <c r="P2105" s="1015"/>
      <c r="Q2105" s="1015"/>
      <c r="R2105" s="1015"/>
      <c r="S2105" s="1016"/>
    </row>
    <row r="2106" spans="1:19">
      <c r="A2106" s="1012" t="s">
        <v>2911</v>
      </c>
      <c r="B2106" s="1012"/>
      <c r="C2106" s="1012" t="s">
        <v>2912</v>
      </c>
      <c r="D2106" s="1012" t="s">
        <v>881</v>
      </c>
      <c r="E2106" s="1012" t="s">
        <v>6</v>
      </c>
      <c r="F2106" s="1013">
        <v>39794</v>
      </c>
      <c r="G2106" s="1012" t="s">
        <v>284</v>
      </c>
      <c r="H2106" s="1015">
        <v>62158000</v>
      </c>
      <c r="I2106" s="1015">
        <v>0</v>
      </c>
      <c r="J2106" s="1015">
        <v>68809170.519999996</v>
      </c>
      <c r="K2106" s="1012" t="s">
        <v>897</v>
      </c>
      <c r="L2106" s="1015"/>
      <c r="M2106" s="1015"/>
      <c r="N2106" s="1016"/>
      <c r="O2106" s="1015"/>
      <c r="P2106" s="1015"/>
      <c r="Q2106" s="1015"/>
      <c r="R2106" s="1015"/>
      <c r="S2106" s="1016"/>
    </row>
    <row r="2107" spans="1:19">
      <c r="A2107" s="1012" t="s">
        <v>2911</v>
      </c>
      <c r="B2107" s="1012" t="s">
        <v>283</v>
      </c>
      <c r="C2107" s="1012" t="s">
        <v>2912</v>
      </c>
      <c r="D2107" s="1012" t="s">
        <v>881</v>
      </c>
      <c r="E2107" s="1012" t="s">
        <v>6</v>
      </c>
      <c r="F2107" s="1013">
        <v>41002</v>
      </c>
      <c r="G2107" s="1012" t="s">
        <v>283</v>
      </c>
      <c r="H2107" s="1015"/>
      <c r="I2107" s="1015"/>
      <c r="J2107" s="1015"/>
      <c r="K2107" s="1012" t="s">
        <v>283</v>
      </c>
      <c r="L2107" s="1015">
        <v>58646694.579999998</v>
      </c>
      <c r="M2107" s="1015">
        <v>-879700.42</v>
      </c>
      <c r="N2107" s="1016">
        <v>62158</v>
      </c>
      <c r="O2107" s="1015">
        <v>943.51</v>
      </c>
      <c r="P2107" s="1015">
        <v>-3511305.42</v>
      </c>
      <c r="Q2107" s="1015"/>
      <c r="R2107" s="1015"/>
      <c r="S2107" s="1016"/>
    </row>
    <row r="2108" spans="1:19">
      <c r="A2108" s="1012" t="s">
        <v>2911</v>
      </c>
      <c r="B2108" s="1012" t="s">
        <v>283</v>
      </c>
      <c r="C2108" s="1012" t="s">
        <v>2912</v>
      </c>
      <c r="D2108" s="1012" t="s">
        <v>881</v>
      </c>
      <c r="E2108" s="1012" t="s">
        <v>6</v>
      </c>
      <c r="F2108" s="1013">
        <v>41080</v>
      </c>
      <c r="G2108" s="1012" t="s">
        <v>283</v>
      </c>
      <c r="H2108" s="1015"/>
      <c r="I2108" s="1015"/>
      <c r="J2108" s="1015"/>
      <c r="K2108" s="1012" t="s">
        <v>283</v>
      </c>
      <c r="L2108" s="1015"/>
      <c r="M2108" s="1015"/>
      <c r="N2108" s="1016"/>
      <c r="O2108" s="1015"/>
      <c r="P2108" s="1015"/>
      <c r="Q2108" s="1015"/>
      <c r="R2108" s="1015">
        <v>760000</v>
      </c>
      <c r="S2108" s="1016">
        <v>949460</v>
      </c>
    </row>
    <row r="2109" spans="1:19">
      <c r="A2109" s="1012" t="s">
        <v>2913</v>
      </c>
      <c r="B2109" s="1012" t="s">
        <v>858</v>
      </c>
      <c r="C2109" s="1012" t="s">
        <v>2914</v>
      </c>
      <c r="D2109" s="1012" t="s">
        <v>2915</v>
      </c>
      <c r="E2109" s="1012" t="s">
        <v>89</v>
      </c>
      <c r="F2109" s="1013">
        <v>39801</v>
      </c>
      <c r="G2109" s="1012" t="s">
        <v>284</v>
      </c>
      <c r="H2109" s="1015">
        <v>250000000</v>
      </c>
      <c r="I2109" s="1015">
        <v>0</v>
      </c>
      <c r="J2109" s="1015">
        <v>300704730.81</v>
      </c>
      <c r="K2109" s="1012" t="s">
        <v>1194</v>
      </c>
      <c r="L2109" s="1015"/>
      <c r="M2109" s="1015"/>
      <c r="N2109" s="1016"/>
      <c r="O2109" s="1015"/>
      <c r="P2109" s="1015"/>
      <c r="Q2109" s="1015"/>
      <c r="R2109" s="1015"/>
      <c r="S2109" s="1016"/>
    </row>
    <row r="2110" spans="1:19">
      <c r="A2110" s="1012" t="s">
        <v>2913</v>
      </c>
      <c r="B2110" s="1012" t="s">
        <v>283</v>
      </c>
      <c r="C2110" s="1012" t="s">
        <v>2914</v>
      </c>
      <c r="D2110" s="1012" t="s">
        <v>2915</v>
      </c>
      <c r="E2110" s="1012" t="s">
        <v>89</v>
      </c>
      <c r="F2110" s="1013">
        <v>40534</v>
      </c>
      <c r="G2110" s="1012" t="s">
        <v>283</v>
      </c>
      <c r="H2110" s="1015"/>
      <c r="I2110" s="1015"/>
      <c r="J2110" s="1015"/>
      <c r="K2110" s="1012" t="s">
        <v>283</v>
      </c>
      <c r="L2110" s="1015">
        <v>250000000</v>
      </c>
      <c r="M2110" s="1015"/>
      <c r="N2110" s="1016">
        <v>250000</v>
      </c>
      <c r="O2110" s="1015">
        <v>1000</v>
      </c>
      <c r="P2110" s="1015"/>
      <c r="Q2110" s="1015"/>
      <c r="R2110" s="1015"/>
      <c r="S2110" s="1016"/>
    </row>
    <row r="2111" spans="1:19">
      <c r="A2111" s="1012" t="s">
        <v>2913</v>
      </c>
      <c r="B2111" s="1012" t="s">
        <v>283</v>
      </c>
      <c r="C2111" s="1012" t="s">
        <v>2914</v>
      </c>
      <c r="D2111" s="1012" t="s">
        <v>2915</v>
      </c>
      <c r="E2111" s="1012" t="s">
        <v>89</v>
      </c>
      <c r="F2111" s="1013">
        <v>40588</v>
      </c>
      <c r="G2111" s="1012" t="s">
        <v>283</v>
      </c>
      <c r="H2111" s="1015"/>
      <c r="I2111" s="1015"/>
      <c r="J2111" s="1015"/>
      <c r="K2111" s="1012" t="s">
        <v>283</v>
      </c>
      <c r="L2111" s="1015"/>
      <c r="M2111" s="1015"/>
      <c r="N2111" s="1016"/>
      <c r="O2111" s="1015"/>
      <c r="P2111" s="1015"/>
      <c r="Q2111" s="1015"/>
      <c r="R2111" s="1015">
        <v>25600564.149999999</v>
      </c>
      <c r="S2111" s="1016">
        <v>1643295</v>
      </c>
    </row>
    <row r="2112" spans="1:19">
      <c r="A2112" s="1012" t="s">
        <v>2916</v>
      </c>
      <c r="B2112" s="1012" t="s">
        <v>904</v>
      </c>
      <c r="C2112" s="1012" t="s">
        <v>2917</v>
      </c>
      <c r="D2112" s="1012" t="s">
        <v>2918</v>
      </c>
      <c r="E2112" s="1012" t="s">
        <v>15</v>
      </c>
      <c r="F2112" s="1013">
        <v>39948</v>
      </c>
      <c r="G2112" s="1012" t="s">
        <v>285</v>
      </c>
      <c r="H2112" s="1015">
        <v>2720000</v>
      </c>
      <c r="I2112" s="1015">
        <v>0</v>
      </c>
      <c r="J2112" s="1015">
        <v>2780391.21</v>
      </c>
      <c r="K2112" s="1012" t="s">
        <v>897</v>
      </c>
      <c r="L2112" s="1015"/>
      <c r="M2112" s="1015"/>
      <c r="N2112" s="1016"/>
      <c r="O2112" s="1015"/>
      <c r="P2112" s="1015"/>
      <c r="Q2112" s="1015"/>
      <c r="R2112" s="1015"/>
      <c r="S2112" s="1016"/>
    </row>
    <row r="2113" spans="1:19">
      <c r="A2113" s="1012" t="s">
        <v>2916</v>
      </c>
      <c r="B2113" s="1012" t="s">
        <v>283</v>
      </c>
      <c r="C2113" s="1012" t="s">
        <v>2917</v>
      </c>
      <c r="D2113" s="1012" t="s">
        <v>2918</v>
      </c>
      <c r="E2113" s="1012" t="s">
        <v>15</v>
      </c>
      <c r="F2113" s="1013">
        <v>41449</v>
      </c>
      <c r="G2113" s="1012" t="s">
        <v>283</v>
      </c>
      <c r="H2113" s="1015"/>
      <c r="I2113" s="1015"/>
      <c r="J2113" s="1015"/>
      <c r="K2113" s="1012" t="s">
        <v>283</v>
      </c>
      <c r="L2113" s="1015">
        <v>2343851.2000000002</v>
      </c>
      <c r="M2113" s="1015"/>
      <c r="N2113" s="1016">
        <v>2720</v>
      </c>
      <c r="O2113" s="1015">
        <v>861.71</v>
      </c>
      <c r="P2113" s="1015">
        <v>-376148.8</v>
      </c>
      <c r="Q2113" s="1015"/>
      <c r="R2113" s="1015">
        <v>90940</v>
      </c>
      <c r="S2113" s="1016">
        <v>136</v>
      </c>
    </row>
    <row r="2114" spans="1:19">
      <c r="A2114" s="1012" t="s">
        <v>2916</v>
      </c>
      <c r="B2114" s="1012" t="s">
        <v>283</v>
      </c>
      <c r="C2114" s="1012" t="s">
        <v>2917</v>
      </c>
      <c r="D2114" s="1012" t="s">
        <v>2918</v>
      </c>
      <c r="E2114" s="1012" t="s">
        <v>15</v>
      </c>
      <c r="F2114" s="1013">
        <v>41481</v>
      </c>
      <c r="G2114" s="1012" t="s">
        <v>283</v>
      </c>
      <c r="H2114" s="1015"/>
      <c r="I2114" s="1015"/>
      <c r="J2114" s="1015"/>
      <c r="K2114" s="1012" t="s">
        <v>283</v>
      </c>
      <c r="L2114" s="1015"/>
      <c r="M2114" s="1015">
        <v>-24999.99</v>
      </c>
      <c r="N2114" s="1016"/>
      <c r="O2114" s="1015"/>
      <c r="P2114" s="1015"/>
      <c r="Q2114" s="1015"/>
      <c r="R2114" s="1015"/>
      <c r="S2114" s="1016"/>
    </row>
    <row r="2115" spans="1:19">
      <c r="A2115" s="1012" t="s">
        <v>2919</v>
      </c>
      <c r="B2115" s="1012"/>
      <c r="C2115" s="1012" t="s">
        <v>2920</v>
      </c>
      <c r="D2115" s="1012" t="s">
        <v>2688</v>
      </c>
      <c r="E2115" s="1012" t="s">
        <v>289</v>
      </c>
      <c r="F2115" s="1013">
        <v>39836</v>
      </c>
      <c r="G2115" s="1012" t="s">
        <v>284</v>
      </c>
      <c r="H2115" s="1015">
        <v>52625000</v>
      </c>
      <c r="I2115" s="1015">
        <v>0</v>
      </c>
      <c r="J2115" s="1015">
        <v>57640856.640000001</v>
      </c>
      <c r="K2115" s="1012" t="s">
        <v>897</v>
      </c>
      <c r="L2115" s="1015"/>
      <c r="M2115" s="1015"/>
      <c r="N2115" s="1016"/>
      <c r="O2115" s="1015"/>
      <c r="P2115" s="1015"/>
      <c r="Q2115" s="1015"/>
      <c r="R2115" s="1015"/>
      <c r="S2115" s="1016"/>
    </row>
    <row r="2116" spans="1:19">
      <c r="A2116" s="1012" t="s">
        <v>2919</v>
      </c>
      <c r="B2116" s="1012" t="s">
        <v>283</v>
      </c>
      <c r="C2116" s="1012" t="s">
        <v>2920</v>
      </c>
      <c r="D2116" s="1012" t="s">
        <v>2688</v>
      </c>
      <c r="E2116" s="1012" t="s">
        <v>289</v>
      </c>
      <c r="F2116" s="1013">
        <v>41002</v>
      </c>
      <c r="G2116" s="1012" t="s">
        <v>283</v>
      </c>
      <c r="H2116" s="1015"/>
      <c r="I2116" s="1015"/>
      <c r="J2116" s="1015"/>
      <c r="K2116" s="1012" t="s">
        <v>283</v>
      </c>
      <c r="L2116" s="1015">
        <v>48157663.75</v>
      </c>
      <c r="M2116" s="1015">
        <v>-722364.96</v>
      </c>
      <c r="N2116" s="1016">
        <v>52625</v>
      </c>
      <c r="O2116" s="1015">
        <v>915.11</v>
      </c>
      <c r="P2116" s="1015">
        <v>-4467336.25</v>
      </c>
      <c r="Q2116" s="1015"/>
      <c r="R2116" s="1015"/>
      <c r="S2116" s="1016"/>
    </row>
    <row r="2117" spans="1:19">
      <c r="A2117" s="1012" t="s">
        <v>2919</v>
      </c>
      <c r="B2117" s="1012" t="s">
        <v>283</v>
      </c>
      <c r="C2117" s="1012" t="s">
        <v>2920</v>
      </c>
      <c r="D2117" s="1012" t="s">
        <v>2688</v>
      </c>
      <c r="E2117" s="1012" t="s">
        <v>289</v>
      </c>
      <c r="F2117" s="1013">
        <v>41164</v>
      </c>
      <c r="G2117" s="1012" t="s">
        <v>283</v>
      </c>
      <c r="H2117" s="1015"/>
      <c r="I2117" s="1015"/>
      <c r="J2117" s="1015"/>
      <c r="K2117" s="1012" t="s">
        <v>283</v>
      </c>
      <c r="L2117" s="1015"/>
      <c r="M2117" s="1015"/>
      <c r="N2117" s="1016"/>
      <c r="O2117" s="1015"/>
      <c r="P2117" s="1015"/>
      <c r="Q2117" s="1015"/>
      <c r="R2117" s="1015">
        <v>1800000</v>
      </c>
      <c r="S2117" s="1016">
        <v>175105</v>
      </c>
    </row>
    <row r="2118" spans="1:19">
      <c r="A2118" s="1012" t="s">
        <v>2921</v>
      </c>
      <c r="B2118" s="1012"/>
      <c r="C2118" s="1012" t="s">
        <v>2922</v>
      </c>
      <c r="D2118" s="1012" t="s">
        <v>2923</v>
      </c>
      <c r="E2118" s="1012" t="s">
        <v>105</v>
      </c>
      <c r="F2118" s="1013">
        <v>39829</v>
      </c>
      <c r="G2118" s="1012" t="s">
        <v>284</v>
      </c>
      <c r="H2118" s="1015">
        <v>36000000</v>
      </c>
      <c r="I2118" s="1015">
        <v>0</v>
      </c>
      <c r="J2118" s="1015">
        <v>52383419.850000001</v>
      </c>
      <c r="K2118" s="1012" t="s">
        <v>897</v>
      </c>
      <c r="L2118" s="1015"/>
      <c r="M2118" s="1015"/>
      <c r="N2118" s="1016"/>
      <c r="O2118" s="1015"/>
      <c r="P2118" s="1015"/>
      <c r="Q2118" s="1015"/>
      <c r="R2118" s="1015"/>
      <c r="S2118" s="1016"/>
    </row>
    <row r="2119" spans="1:19">
      <c r="A2119" s="1012" t="s">
        <v>2921</v>
      </c>
      <c r="B2119" s="1012" t="s">
        <v>283</v>
      </c>
      <c r="C2119" s="1012" t="s">
        <v>2922</v>
      </c>
      <c r="D2119" s="1012" t="s">
        <v>2923</v>
      </c>
      <c r="E2119" s="1012" t="s">
        <v>105</v>
      </c>
      <c r="F2119" s="1013">
        <v>40018</v>
      </c>
      <c r="G2119" s="1012" t="s">
        <v>283</v>
      </c>
      <c r="H2119" s="1015">
        <v>13312000</v>
      </c>
      <c r="I2119" s="1015"/>
      <c r="J2119" s="1015"/>
      <c r="K2119" s="1012" t="s">
        <v>283</v>
      </c>
      <c r="L2119" s="1015"/>
      <c r="M2119" s="1015"/>
      <c r="N2119" s="1016"/>
      <c r="O2119" s="1015"/>
      <c r="P2119" s="1015"/>
      <c r="Q2119" s="1015"/>
      <c r="R2119" s="1015"/>
      <c r="S2119" s="1016"/>
    </row>
    <row r="2120" spans="1:19">
      <c r="A2120" s="1012" t="s">
        <v>2921</v>
      </c>
      <c r="B2120" s="1012" t="s">
        <v>283</v>
      </c>
      <c r="C2120" s="1012" t="s">
        <v>2922</v>
      </c>
      <c r="D2120" s="1012" t="s">
        <v>2923</v>
      </c>
      <c r="E2120" s="1012" t="s">
        <v>105</v>
      </c>
      <c r="F2120" s="1013">
        <v>41170</v>
      </c>
      <c r="G2120" s="1012" t="s">
        <v>283</v>
      </c>
      <c r="H2120" s="1015"/>
      <c r="I2120" s="1015"/>
      <c r="J2120" s="1015"/>
      <c r="K2120" s="1012" t="s">
        <v>283</v>
      </c>
      <c r="L2120" s="1015">
        <v>44149056</v>
      </c>
      <c r="M2120" s="1015">
        <v>-662235.84</v>
      </c>
      <c r="N2120" s="1016">
        <v>49312</v>
      </c>
      <c r="O2120" s="1015">
        <v>895.30045399999995</v>
      </c>
      <c r="P2120" s="1015">
        <v>-5162944</v>
      </c>
      <c r="Q2120" s="1015"/>
      <c r="R2120" s="1015"/>
      <c r="S2120" s="1016"/>
    </row>
    <row r="2121" spans="1:19">
      <c r="A2121" s="1012" t="s">
        <v>2921</v>
      </c>
      <c r="B2121" s="1012" t="s">
        <v>283</v>
      </c>
      <c r="C2121" s="1012" t="s">
        <v>2922</v>
      </c>
      <c r="D2121" s="1012" t="s">
        <v>2923</v>
      </c>
      <c r="E2121" s="1012" t="s">
        <v>105</v>
      </c>
      <c r="F2121" s="1013">
        <v>41435</v>
      </c>
      <c r="G2121" s="1012" t="s">
        <v>283</v>
      </c>
      <c r="H2121" s="1015"/>
      <c r="I2121" s="1015"/>
      <c r="J2121" s="1015"/>
      <c r="K2121" s="1012" t="s">
        <v>283</v>
      </c>
      <c r="L2121" s="1015"/>
      <c r="M2121" s="1015"/>
      <c r="N2121" s="1016"/>
      <c r="O2121" s="1015"/>
      <c r="P2121" s="1015"/>
      <c r="Q2121" s="1015"/>
      <c r="R2121" s="1015">
        <v>55677</v>
      </c>
      <c r="S2121" s="1016">
        <v>91178</v>
      </c>
    </row>
    <row r="2122" spans="1:19">
      <c r="A2122" s="1012" t="s">
        <v>2921</v>
      </c>
      <c r="B2122" s="1012" t="s">
        <v>283</v>
      </c>
      <c r="C2122" s="1012" t="s">
        <v>2922</v>
      </c>
      <c r="D2122" s="1012" t="s">
        <v>2923</v>
      </c>
      <c r="E2122" s="1012" t="s">
        <v>105</v>
      </c>
      <c r="F2122" s="1013">
        <v>41436</v>
      </c>
      <c r="G2122" s="1012" t="s">
        <v>283</v>
      </c>
      <c r="H2122" s="1015"/>
      <c r="I2122" s="1015"/>
      <c r="J2122" s="1015"/>
      <c r="K2122" s="1012" t="s">
        <v>283</v>
      </c>
      <c r="L2122" s="1015"/>
      <c r="M2122" s="1015"/>
      <c r="N2122" s="1016"/>
      <c r="O2122" s="1015"/>
      <c r="P2122" s="1015"/>
      <c r="Q2122" s="1015"/>
      <c r="R2122" s="1015">
        <v>20000</v>
      </c>
      <c r="S2122" s="1016">
        <v>128663.33</v>
      </c>
    </row>
    <row r="2123" spans="1:19">
      <c r="A2123" s="1012" t="s">
        <v>2924</v>
      </c>
      <c r="B2123" s="1012" t="s">
        <v>931</v>
      </c>
      <c r="C2123" s="1012" t="s">
        <v>2925</v>
      </c>
      <c r="D2123" s="1012" t="s">
        <v>1341</v>
      </c>
      <c r="E2123" s="1012" t="s">
        <v>239</v>
      </c>
      <c r="F2123" s="1013">
        <v>39927</v>
      </c>
      <c r="G2123" s="1012" t="s">
        <v>285</v>
      </c>
      <c r="H2123" s="1015">
        <v>4871000</v>
      </c>
      <c r="I2123" s="1015">
        <v>0</v>
      </c>
      <c r="J2123" s="1015">
        <v>5705022.1399999997</v>
      </c>
      <c r="K2123" s="1012" t="s">
        <v>1194</v>
      </c>
      <c r="L2123" s="1015"/>
      <c r="M2123" s="1015"/>
      <c r="N2123" s="1016"/>
      <c r="O2123" s="1015"/>
      <c r="P2123" s="1015"/>
      <c r="Q2123" s="1015"/>
      <c r="R2123" s="1015"/>
      <c r="S2123" s="1016"/>
    </row>
    <row r="2124" spans="1:19">
      <c r="A2124" s="1012" t="s">
        <v>2924</v>
      </c>
      <c r="B2124" s="1012" t="s">
        <v>283</v>
      </c>
      <c r="C2124" s="1012" t="s">
        <v>2925</v>
      </c>
      <c r="D2124" s="1012" t="s">
        <v>1341</v>
      </c>
      <c r="E2124" s="1012" t="s">
        <v>239</v>
      </c>
      <c r="F2124" s="1013">
        <v>40738</v>
      </c>
      <c r="G2124" s="1012" t="s">
        <v>283</v>
      </c>
      <c r="H2124" s="1015"/>
      <c r="I2124" s="1015"/>
      <c r="J2124" s="1015"/>
      <c r="K2124" s="1012" t="s">
        <v>283</v>
      </c>
      <c r="L2124" s="1015">
        <v>4871000</v>
      </c>
      <c r="M2124" s="1015"/>
      <c r="N2124" s="1016">
        <v>4871</v>
      </c>
      <c r="O2124" s="1015">
        <v>1000</v>
      </c>
      <c r="P2124" s="1015"/>
      <c r="Q2124" s="1015"/>
      <c r="R2124" s="1015">
        <v>244000</v>
      </c>
      <c r="S2124" s="1016">
        <v>244</v>
      </c>
    </row>
    <row r="2125" spans="1:19">
      <c r="A2125" s="1012" t="s">
        <v>2926</v>
      </c>
      <c r="B2125" s="1012" t="s">
        <v>858</v>
      </c>
      <c r="C2125" s="1012" t="s">
        <v>2927</v>
      </c>
      <c r="D2125" s="1012" t="s">
        <v>2124</v>
      </c>
      <c r="E2125" s="1012" t="s">
        <v>1147</v>
      </c>
      <c r="F2125" s="1013">
        <v>39766</v>
      </c>
      <c r="G2125" s="1012" t="s">
        <v>284</v>
      </c>
      <c r="H2125" s="1015">
        <v>1400000000</v>
      </c>
      <c r="I2125" s="1015">
        <v>0</v>
      </c>
      <c r="J2125" s="1015">
        <v>1661027529.6199999</v>
      </c>
      <c r="K2125" s="1012" t="s">
        <v>1194</v>
      </c>
      <c r="L2125" s="1015"/>
      <c r="M2125" s="1015"/>
      <c r="N2125" s="1016"/>
      <c r="O2125" s="1015"/>
      <c r="P2125" s="1015"/>
      <c r="Q2125" s="1015"/>
      <c r="R2125" s="1015"/>
      <c r="S2125" s="1016"/>
    </row>
    <row r="2126" spans="1:19">
      <c r="A2126" s="1012" t="s">
        <v>2926</v>
      </c>
      <c r="B2126" s="1012" t="s">
        <v>283</v>
      </c>
      <c r="C2126" s="1012" t="s">
        <v>2927</v>
      </c>
      <c r="D2126" s="1012" t="s">
        <v>2124</v>
      </c>
      <c r="E2126" s="1012" t="s">
        <v>1147</v>
      </c>
      <c r="F2126" s="1013">
        <v>40996</v>
      </c>
      <c r="G2126" s="1012" t="s">
        <v>283</v>
      </c>
      <c r="H2126" s="1015"/>
      <c r="I2126" s="1015"/>
      <c r="J2126" s="1015"/>
      <c r="K2126" s="1012" t="s">
        <v>283</v>
      </c>
      <c r="L2126" s="1015">
        <v>700000000</v>
      </c>
      <c r="M2126" s="1015"/>
      <c r="N2126" s="1016">
        <v>700000</v>
      </c>
      <c r="O2126" s="1015">
        <v>1000</v>
      </c>
      <c r="P2126" s="1015"/>
      <c r="Q2126" s="1015"/>
      <c r="R2126" s="1015"/>
      <c r="S2126" s="1016"/>
    </row>
    <row r="2127" spans="1:19">
      <c r="A2127" s="1012" t="s">
        <v>2926</v>
      </c>
      <c r="B2127" s="1012" t="s">
        <v>283</v>
      </c>
      <c r="C2127" s="1012" t="s">
        <v>2927</v>
      </c>
      <c r="D2127" s="1012" t="s">
        <v>2124</v>
      </c>
      <c r="E2127" s="1012" t="s">
        <v>1147</v>
      </c>
      <c r="F2127" s="1013">
        <v>41178</v>
      </c>
      <c r="G2127" s="1012" t="s">
        <v>283</v>
      </c>
      <c r="H2127" s="1015"/>
      <c r="I2127" s="1015"/>
      <c r="J2127" s="1015"/>
      <c r="K2127" s="1012" t="s">
        <v>283</v>
      </c>
      <c r="L2127" s="1015">
        <v>700000000</v>
      </c>
      <c r="M2127" s="1015"/>
      <c r="N2127" s="1016">
        <v>700000</v>
      </c>
      <c r="O2127" s="1015">
        <v>1000</v>
      </c>
      <c r="P2127" s="1015"/>
      <c r="Q2127" s="1015"/>
      <c r="R2127" s="1015"/>
      <c r="S2127" s="1016"/>
    </row>
    <row r="2128" spans="1:19">
      <c r="A2128" s="1012" t="s">
        <v>2926</v>
      </c>
      <c r="B2128" s="1012" t="s">
        <v>283</v>
      </c>
      <c r="C2128" s="1012" t="s">
        <v>2927</v>
      </c>
      <c r="D2128" s="1012" t="s">
        <v>2124</v>
      </c>
      <c r="E2128" s="1012" t="s">
        <v>1147</v>
      </c>
      <c r="F2128" s="1013">
        <v>41248</v>
      </c>
      <c r="G2128" s="1012" t="s">
        <v>283</v>
      </c>
      <c r="H2128" s="1015"/>
      <c r="I2128" s="1015"/>
      <c r="J2128" s="1015"/>
      <c r="K2128" s="1012" t="s">
        <v>283</v>
      </c>
      <c r="L2128" s="1015"/>
      <c r="M2128" s="1015"/>
      <c r="N2128" s="1016"/>
      <c r="O2128" s="1015"/>
      <c r="P2128" s="1015"/>
      <c r="Q2128" s="1015"/>
      <c r="R2128" s="1015">
        <v>7666418.5099999998</v>
      </c>
      <c r="S2128" s="1016">
        <v>5789909</v>
      </c>
    </row>
    <row r="2129" spans="1:19">
      <c r="A2129" s="1012"/>
      <c r="B2129" s="1012"/>
      <c r="C2129" s="1012"/>
      <c r="D2129" s="1012"/>
      <c r="E2129" s="1012"/>
      <c r="F2129" s="1019"/>
      <c r="G2129" s="1020" t="s">
        <v>2971</v>
      </c>
      <c r="H2129" s="1021">
        <f>SUM(H17:H2128)</f>
        <v>204894726320</v>
      </c>
      <c r="I2129" s="1021">
        <f>SUM(I17:I2128)</f>
        <v>12063000</v>
      </c>
      <c r="J2129" s="1021">
        <f>SUM(J17:J2128)</f>
        <v>226780090425.70676</v>
      </c>
      <c r="K2129" s="1022"/>
      <c r="L2129" s="1021">
        <f>SUM(L17:L2128)</f>
        <v>199672159050.35522</v>
      </c>
      <c r="M2129" s="1021">
        <f>SUM(M17:M2128)</f>
        <v>-38027858.190000013</v>
      </c>
      <c r="N2129" s="1023"/>
      <c r="O2129" s="1021"/>
      <c r="P2129" s="1021">
        <f>SUM(P17:P2128)</f>
        <v>-5210504269.7701044</v>
      </c>
      <c r="Q2129" s="1021">
        <f>SUM(Q17:Q2128)</f>
        <v>6919736371.855299</v>
      </c>
      <c r="R2129" s="1021">
        <f>SUM(R17:R2128)</f>
        <v>8070112497.5999985</v>
      </c>
      <c r="S2129" s="1016"/>
    </row>
  </sheetData>
  <mergeCells count="13">
    <mergeCell ref="L15:O15"/>
    <mergeCell ref="R15:S15"/>
    <mergeCell ref="B7:D7"/>
    <mergeCell ref="B8:D8"/>
    <mergeCell ref="B9:D9"/>
    <mergeCell ref="B10:D10"/>
    <mergeCell ref="B11:D11"/>
    <mergeCell ref="I10:J10"/>
    <mergeCell ref="I2:J2"/>
    <mergeCell ref="I3:J3"/>
    <mergeCell ref="I5:J5"/>
    <mergeCell ref="I7:J7"/>
    <mergeCell ref="I8:J8"/>
  </mergeCells>
  <pageMargins left="0.7" right="0.7" top="0.75" bottom="0.75" header="0.3" footer="0.3"/>
  <pageSetup paperSize="5" scale="28"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155"/>
  <sheetViews>
    <sheetView zoomScaleNormal="100" zoomScaleSheetLayoutView="100" workbookViewId="0"/>
  </sheetViews>
  <sheetFormatPr defaultRowHeight="14.5"/>
  <cols>
    <col min="1" max="1" width="11.26953125" style="14" bestFit="1" customWidth="1"/>
    <col min="2" max="2" width="150.7265625" style="13" customWidth="1"/>
    <col min="3" max="3" width="13.1796875" bestFit="1" customWidth="1"/>
  </cols>
  <sheetData>
    <row r="1" spans="1:2">
      <c r="A1" s="750" t="s">
        <v>0</v>
      </c>
      <c r="B1" s="751" t="s">
        <v>428</v>
      </c>
    </row>
    <row r="2" spans="1:2">
      <c r="A2" s="750">
        <v>1</v>
      </c>
      <c r="B2" s="752" t="s">
        <v>307</v>
      </c>
    </row>
    <row r="3" spans="1:2">
      <c r="A3" s="750">
        <v>2</v>
      </c>
      <c r="B3" s="752" t="s">
        <v>308</v>
      </c>
    </row>
    <row r="4" spans="1:2">
      <c r="A4" s="750">
        <v>3</v>
      </c>
      <c r="B4" s="752" t="s">
        <v>309</v>
      </c>
    </row>
    <row r="5" spans="1:2" ht="37.5">
      <c r="A5" s="750">
        <v>4</v>
      </c>
      <c r="B5" s="752" t="s">
        <v>310</v>
      </c>
    </row>
    <row r="6" spans="1:2" ht="25">
      <c r="A6" s="750">
        <v>5</v>
      </c>
      <c r="B6" s="752" t="s">
        <v>311</v>
      </c>
    </row>
    <row r="7" spans="1:2" ht="37.5">
      <c r="A7" s="750">
        <v>6</v>
      </c>
      <c r="B7" s="752" t="s">
        <v>312</v>
      </c>
    </row>
    <row r="8" spans="1:2" ht="37.5">
      <c r="A8" s="750">
        <v>7</v>
      </c>
      <c r="B8" s="752" t="s">
        <v>313</v>
      </c>
    </row>
    <row r="9" spans="1:2">
      <c r="A9" s="750">
        <v>8</v>
      </c>
      <c r="B9" s="752" t="s">
        <v>314</v>
      </c>
    </row>
    <row r="10" spans="1:2" ht="25">
      <c r="A10" s="750">
        <v>9</v>
      </c>
      <c r="B10" s="752" t="s">
        <v>315</v>
      </c>
    </row>
    <row r="11" spans="1:2">
      <c r="A11" s="750">
        <v>10</v>
      </c>
      <c r="B11" s="752" t="s">
        <v>316</v>
      </c>
    </row>
    <row r="12" spans="1:2">
      <c r="A12" s="750">
        <v>11</v>
      </c>
      <c r="B12" s="752" t="s">
        <v>317</v>
      </c>
    </row>
    <row r="13" spans="1:2">
      <c r="A13" s="750">
        <v>12</v>
      </c>
      <c r="B13" s="752" t="s">
        <v>318</v>
      </c>
    </row>
    <row r="14" spans="1:2">
      <c r="A14" s="750">
        <v>13</v>
      </c>
      <c r="B14" s="752" t="s">
        <v>319</v>
      </c>
    </row>
    <row r="15" spans="1:2">
      <c r="A15" s="750">
        <v>14</v>
      </c>
      <c r="B15" s="752" t="s">
        <v>320</v>
      </c>
    </row>
    <row r="16" spans="1:2">
      <c r="A16" s="750">
        <v>15</v>
      </c>
      <c r="B16" s="752" t="s">
        <v>321</v>
      </c>
    </row>
    <row r="17" spans="1:2" ht="25">
      <c r="A17" s="750">
        <v>16</v>
      </c>
      <c r="B17" s="752" t="s">
        <v>322</v>
      </c>
    </row>
    <row r="18" spans="1:2">
      <c r="A18" s="750">
        <v>17</v>
      </c>
      <c r="B18" s="752" t="s">
        <v>323</v>
      </c>
    </row>
    <row r="19" spans="1:2">
      <c r="A19" s="750">
        <v>18</v>
      </c>
      <c r="B19" s="752" t="s">
        <v>324</v>
      </c>
    </row>
    <row r="20" spans="1:2" ht="62.5">
      <c r="A20" s="750">
        <v>19</v>
      </c>
      <c r="B20" s="752" t="s">
        <v>325</v>
      </c>
    </row>
    <row r="21" spans="1:2" ht="25">
      <c r="A21" s="750">
        <v>20</v>
      </c>
      <c r="B21" s="752" t="s">
        <v>326</v>
      </c>
    </row>
    <row r="22" spans="1:2" ht="25">
      <c r="A22" s="750">
        <v>21</v>
      </c>
      <c r="B22" s="752" t="s">
        <v>327</v>
      </c>
    </row>
    <row r="23" spans="1:2">
      <c r="A23" s="750">
        <v>22</v>
      </c>
      <c r="B23" s="752" t="s">
        <v>328</v>
      </c>
    </row>
    <row r="24" spans="1:2" ht="25">
      <c r="A24" s="750">
        <v>23</v>
      </c>
      <c r="B24" s="752" t="s">
        <v>329</v>
      </c>
    </row>
    <row r="25" spans="1:2" ht="25">
      <c r="A25" s="750">
        <v>24</v>
      </c>
      <c r="B25" s="752" t="s">
        <v>330</v>
      </c>
    </row>
    <row r="26" spans="1:2" ht="37.5">
      <c r="A26" s="750">
        <v>25</v>
      </c>
      <c r="B26" s="752" t="s">
        <v>331</v>
      </c>
    </row>
    <row r="27" spans="1:2" ht="25">
      <c r="A27" s="750">
        <v>26</v>
      </c>
      <c r="B27" s="752" t="s">
        <v>332</v>
      </c>
    </row>
    <row r="28" spans="1:2" ht="37.5">
      <c r="A28" s="750">
        <v>27</v>
      </c>
      <c r="B28" s="752" t="s">
        <v>333</v>
      </c>
    </row>
    <row r="29" spans="1:2" ht="25">
      <c r="A29" s="750">
        <v>28</v>
      </c>
      <c r="B29" s="752" t="s">
        <v>334</v>
      </c>
    </row>
    <row r="30" spans="1:2" ht="50">
      <c r="A30" s="750">
        <v>29</v>
      </c>
      <c r="B30" s="752" t="s">
        <v>335</v>
      </c>
    </row>
    <row r="31" spans="1:2" ht="162.5">
      <c r="A31" s="750">
        <v>30</v>
      </c>
      <c r="B31" s="752" t="s">
        <v>336</v>
      </c>
    </row>
    <row r="32" spans="1:2" ht="50">
      <c r="A32" s="750">
        <v>31</v>
      </c>
      <c r="B32" s="752" t="s">
        <v>337</v>
      </c>
    </row>
    <row r="33" spans="1:2" ht="25">
      <c r="A33" s="750">
        <v>32</v>
      </c>
      <c r="B33" s="752" t="s">
        <v>338</v>
      </c>
    </row>
    <row r="34" spans="1:2" ht="25">
      <c r="A34" s="750">
        <v>33</v>
      </c>
      <c r="B34" s="752" t="s">
        <v>339</v>
      </c>
    </row>
    <row r="35" spans="1:2" ht="62.5">
      <c r="A35" s="750">
        <v>34</v>
      </c>
      <c r="B35" s="752" t="s">
        <v>340</v>
      </c>
    </row>
    <row r="36" spans="1:2" ht="75">
      <c r="A36" s="750">
        <v>35</v>
      </c>
      <c r="B36" s="752" t="s">
        <v>341</v>
      </c>
    </row>
    <row r="37" spans="1:2" ht="25">
      <c r="A37" s="750">
        <v>36</v>
      </c>
      <c r="B37" s="752" t="s">
        <v>342</v>
      </c>
    </row>
    <row r="38" spans="1:2" ht="25">
      <c r="A38" s="750">
        <v>37</v>
      </c>
      <c r="B38" s="752" t="s">
        <v>343</v>
      </c>
    </row>
    <row r="39" spans="1:2" ht="37.5">
      <c r="A39" s="750">
        <v>38</v>
      </c>
      <c r="B39" s="752" t="s">
        <v>344</v>
      </c>
    </row>
    <row r="40" spans="1:2" ht="25">
      <c r="A40" s="750">
        <v>39</v>
      </c>
      <c r="B40" s="752" t="s">
        <v>345</v>
      </c>
    </row>
    <row r="41" spans="1:2" ht="25">
      <c r="A41" s="750">
        <v>40</v>
      </c>
      <c r="B41" s="752" t="s">
        <v>346</v>
      </c>
    </row>
    <row r="42" spans="1:2" ht="37.5">
      <c r="A42" s="750">
        <v>41</v>
      </c>
      <c r="B42" s="752" t="s">
        <v>347</v>
      </c>
    </row>
    <row r="43" spans="1:2" ht="50">
      <c r="A43" s="750">
        <v>42</v>
      </c>
      <c r="B43" s="752" t="s">
        <v>348</v>
      </c>
    </row>
    <row r="44" spans="1:2" ht="37.5">
      <c r="A44" s="750">
        <v>43</v>
      </c>
      <c r="B44" s="752" t="s">
        <v>349</v>
      </c>
    </row>
    <row r="45" spans="1:2" ht="25">
      <c r="A45" s="750">
        <v>44</v>
      </c>
      <c r="B45" s="752" t="s">
        <v>350</v>
      </c>
    </row>
    <row r="46" spans="1:2" ht="25">
      <c r="A46" s="750">
        <v>45</v>
      </c>
      <c r="B46" s="752" t="s">
        <v>351</v>
      </c>
    </row>
    <row r="47" spans="1:2" ht="25">
      <c r="A47" s="750">
        <v>46</v>
      </c>
      <c r="B47" s="752" t="s">
        <v>352</v>
      </c>
    </row>
    <row r="48" spans="1:2" ht="25">
      <c r="A48" s="750">
        <v>47</v>
      </c>
      <c r="B48" s="752" t="s">
        <v>353</v>
      </c>
    </row>
    <row r="49" spans="1:2" ht="25">
      <c r="A49" s="750">
        <v>48</v>
      </c>
      <c r="B49" s="752" t="s">
        <v>354</v>
      </c>
    </row>
    <row r="50" spans="1:2" ht="25">
      <c r="A50" s="750">
        <v>49</v>
      </c>
      <c r="B50" s="752" t="s">
        <v>355</v>
      </c>
    </row>
    <row r="51" spans="1:2" ht="25">
      <c r="A51" s="750">
        <v>50</v>
      </c>
      <c r="B51" s="752" t="s">
        <v>356</v>
      </c>
    </row>
    <row r="52" spans="1:2" ht="25">
      <c r="A52" s="750">
        <v>51</v>
      </c>
      <c r="B52" s="752" t="s">
        <v>357</v>
      </c>
    </row>
    <row r="53" spans="1:2" ht="25">
      <c r="A53" s="750">
        <v>52</v>
      </c>
      <c r="B53" s="752" t="s">
        <v>358</v>
      </c>
    </row>
    <row r="54" spans="1:2" ht="25">
      <c r="A54" s="750">
        <v>53</v>
      </c>
      <c r="B54" s="752" t="s">
        <v>359</v>
      </c>
    </row>
    <row r="55" spans="1:2" ht="37.5">
      <c r="A55" s="750">
        <v>54</v>
      </c>
      <c r="B55" s="752" t="s">
        <v>360</v>
      </c>
    </row>
    <row r="56" spans="1:2" ht="25">
      <c r="A56" s="750">
        <v>55</v>
      </c>
      <c r="B56" s="752" t="s">
        <v>361</v>
      </c>
    </row>
    <row r="57" spans="1:2" ht="25">
      <c r="A57" s="750">
        <v>56</v>
      </c>
      <c r="B57" s="752" t="s">
        <v>362</v>
      </c>
    </row>
    <row r="58" spans="1:2" ht="25">
      <c r="A58" s="750">
        <v>57</v>
      </c>
      <c r="B58" s="752" t="s">
        <v>363</v>
      </c>
    </row>
    <row r="59" spans="1:2" ht="25">
      <c r="A59" s="750">
        <v>58</v>
      </c>
      <c r="B59" s="752" t="s">
        <v>364</v>
      </c>
    </row>
    <row r="60" spans="1:2" ht="37.5">
      <c r="A60" s="750">
        <v>59</v>
      </c>
      <c r="B60" s="752" t="s">
        <v>365</v>
      </c>
    </row>
    <row r="61" spans="1:2" ht="37.5">
      <c r="A61" s="750">
        <v>60</v>
      </c>
      <c r="B61" s="752" t="s">
        <v>366</v>
      </c>
    </row>
    <row r="62" spans="1:2" ht="25">
      <c r="A62" s="750">
        <v>61</v>
      </c>
      <c r="B62" s="752" t="s">
        <v>367</v>
      </c>
    </row>
    <row r="63" spans="1:2" ht="37.5">
      <c r="A63" s="750">
        <v>62</v>
      </c>
      <c r="B63" s="752" t="s">
        <v>368</v>
      </c>
    </row>
    <row r="64" spans="1:2" ht="25">
      <c r="A64" s="750">
        <v>63</v>
      </c>
      <c r="B64" s="752" t="s">
        <v>369</v>
      </c>
    </row>
    <row r="65" spans="1:2" ht="25">
      <c r="A65" s="750">
        <v>64</v>
      </c>
      <c r="B65" s="752" t="s">
        <v>370</v>
      </c>
    </row>
    <row r="66" spans="1:2" ht="25">
      <c r="A66" s="750">
        <v>65</v>
      </c>
      <c r="B66" s="752" t="s">
        <v>371</v>
      </c>
    </row>
    <row r="67" spans="1:2" ht="25">
      <c r="A67" s="750">
        <v>66</v>
      </c>
      <c r="B67" s="752" t="s">
        <v>372</v>
      </c>
    </row>
    <row r="68" spans="1:2" ht="37.5">
      <c r="A68" s="750">
        <v>67</v>
      </c>
      <c r="B68" s="752" t="s">
        <v>373</v>
      </c>
    </row>
    <row r="69" spans="1:2" ht="25">
      <c r="A69" s="750">
        <v>68</v>
      </c>
      <c r="B69" s="752" t="s">
        <v>374</v>
      </c>
    </row>
    <row r="70" spans="1:2" ht="25">
      <c r="A70" s="750">
        <v>69</v>
      </c>
      <c r="B70" s="752" t="s">
        <v>375</v>
      </c>
    </row>
    <row r="71" spans="1:2" ht="25">
      <c r="A71" s="750">
        <v>70</v>
      </c>
      <c r="B71" s="752" t="s">
        <v>376</v>
      </c>
    </row>
    <row r="72" spans="1:2" ht="25">
      <c r="A72" s="750">
        <v>71</v>
      </c>
      <c r="B72" s="752" t="s">
        <v>377</v>
      </c>
    </row>
    <row r="73" spans="1:2" ht="37.5">
      <c r="A73" s="750">
        <v>72</v>
      </c>
      <c r="B73" s="752" t="s">
        <v>378</v>
      </c>
    </row>
    <row r="74" spans="1:2">
      <c r="A74" s="750">
        <v>73</v>
      </c>
      <c r="B74" s="752" t="s">
        <v>379</v>
      </c>
    </row>
    <row r="75" spans="1:2" ht="37.5">
      <c r="A75" s="750">
        <v>74</v>
      </c>
      <c r="B75" s="752" t="s">
        <v>380</v>
      </c>
    </row>
    <row r="76" spans="1:2" ht="25">
      <c r="A76" s="750">
        <v>75</v>
      </c>
      <c r="B76" s="752" t="s">
        <v>381</v>
      </c>
    </row>
    <row r="77" spans="1:2" ht="25">
      <c r="A77" s="750">
        <v>76</v>
      </c>
      <c r="B77" s="752" t="s">
        <v>382</v>
      </c>
    </row>
    <row r="78" spans="1:2" ht="37.5">
      <c r="A78" s="750">
        <v>77</v>
      </c>
      <c r="B78" s="752" t="s">
        <v>383</v>
      </c>
    </row>
    <row r="79" spans="1:2" ht="25">
      <c r="A79" s="750">
        <v>78</v>
      </c>
      <c r="B79" s="752" t="s">
        <v>384</v>
      </c>
    </row>
    <row r="80" spans="1:2" ht="25">
      <c r="A80" s="750">
        <v>79</v>
      </c>
      <c r="B80" s="752" t="s">
        <v>385</v>
      </c>
    </row>
    <row r="81" spans="1:2" ht="25">
      <c r="A81" s="750">
        <v>80</v>
      </c>
      <c r="B81" s="752" t="s">
        <v>386</v>
      </c>
    </row>
    <row r="82" spans="1:2" ht="37.5">
      <c r="A82" s="750">
        <v>81</v>
      </c>
      <c r="B82" s="752" t="s">
        <v>387</v>
      </c>
    </row>
    <row r="83" spans="1:2" ht="37.5">
      <c r="A83" s="750">
        <v>82</v>
      </c>
      <c r="B83" s="752" t="s">
        <v>388</v>
      </c>
    </row>
    <row r="84" spans="1:2" ht="25">
      <c r="A84" s="750">
        <v>83</v>
      </c>
      <c r="B84" s="752" t="s">
        <v>389</v>
      </c>
    </row>
    <row r="85" spans="1:2" ht="25">
      <c r="A85" s="750">
        <v>84</v>
      </c>
      <c r="B85" s="752" t="s">
        <v>390</v>
      </c>
    </row>
    <row r="86" spans="1:2" ht="37.5">
      <c r="A86" s="750">
        <v>85</v>
      </c>
      <c r="B86" s="752" t="s">
        <v>391</v>
      </c>
    </row>
    <row r="87" spans="1:2" ht="25">
      <c r="A87" s="750">
        <v>86</v>
      </c>
      <c r="B87" s="752" t="s">
        <v>392</v>
      </c>
    </row>
    <row r="88" spans="1:2" ht="37.5">
      <c r="A88" s="750">
        <v>87</v>
      </c>
      <c r="B88" s="752" t="s">
        <v>393</v>
      </c>
    </row>
    <row r="89" spans="1:2" ht="25">
      <c r="A89" s="750">
        <v>88</v>
      </c>
      <c r="B89" s="752" t="s">
        <v>394</v>
      </c>
    </row>
    <row r="90" spans="1:2" ht="37.5">
      <c r="A90" s="750">
        <v>89</v>
      </c>
      <c r="B90" s="752" t="s">
        <v>395</v>
      </c>
    </row>
    <row r="91" spans="1:2" ht="25">
      <c r="A91" s="750">
        <v>90</v>
      </c>
      <c r="B91" s="752" t="s">
        <v>396</v>
      </c>
    </row>
    <row r="92" spans="1:2" ht="25">
      <c r="A92" s="750">
        <v>91</v>
      </c>
      <c r="B92" s="752" t="s">
        <v>397</v>
      </c>
    </row>
    <row r="93" spans="1:2">
      <c r="A93" s="750">
        <v>92</v>
      </c>
      <c r="B93" s="752" t="s">
        <v>398</v>
      </c>
    </row>
    <row r="94" spans="1:2" ht="25">
      <c r="A94" s="750">
        <v>93</v>
      </c>
      <c r="B94" s="752" t="s">
        <v>399</v>
      </c>
    </row>
    <row r="95" spans="1:2" ht="50">
      <c r="A95" s="750">
        <v>94</v>
      </c>
      <c r="B95" s="752" t="s">
        <v>400</v>
      </c>
    </row>
    <row r="96" spans="1:2">
      <c r="A96" s="750">
        <v>95</v>
      </c>
      <c r="B96" s="752" t="s">
        <v>401</v>
      </c>
    </row>
    <row r="97" spans="1:2" ht="37.5">
      <c r="A97" s="750">
        <v>96</v>
      </c>
      <c r="B97" s="752" t="s">
        <v>402</v>
      </c>
    </row>
    <row r="98" spans="1:2" ht="37.5">
      <c r="A98" s="750">
        <v>97</v>
      </c>
      <c r="B98" s="752" t="s">
        <v>403</v>
      </c>
    </row>
    <row r="99" spans="1:2" ht="50">
      <c r="A99" s="750">
        <v>98</v>
      </c>
      <c r="B99" s="752" t="s">
        <v>404</v>
      </c>
    </row>
    <row r="100" spans="1:2">
      <c r="A100" s="750">
        <v>99</v>
      </c>
      <c r="B100" s="752" t="s">
        <v>405</v>
      </c>
    </row>
    <row r="101" spans="1:2" ht="25">
      <c r="A101" s="750">
        <v>100</v>
      </c>
      <c r="B101" s="752" t="s">
        <v>406</v>
      </c>
    </row>
    <row r="102" spans="1:2" ht="37.5">
      <c r="A102" s="750">
        <v>101</v>
      </c>
      <c r="B102" s="752" t="s">
        <v>407</v>
      </c>
    </row>
    <row r="103" spans="1:2" ht="37.5">
      <c r="A103" s="750">
        <v>102</v>
      </c>
      <c r="B103" s="752" t="s">
        <v>408</v>
      </c>
    </row>
    <row r="104" spans="1:2" ht="25">
      <c r="A104" s="750">
        <v>103</v>
      </c>
      <c r="B104" s="752" t="s">
        <v>409</v>
      </c>
    </row>
    <row r="105" spans="1:2" ht="25">
      <c r="A105" s="750">
        <v>104</v>
      </c>
      <c r="B105" s="752" t="s">
        <v>410</v>
      </c>
    </row>
    <row r="106" spans="1:2" ht="25">
      <c r="A106" s="750">
        <v>105</v>
      </c>
      <c r="B106" s="752" t="s">
        <v>411</v>
      </c>
    </row>
    <row r="107" spans="1:2" ht="25">
      <c r="A107" s="750">
        <v>106</v>
      </c>
      <c r="B107" s="752" t="s">
        <v>412</v>
      </c>
    </row>
    <row r="108" spans="1:2" ht="37.5">
      <c r="A108" s="750">
        <v>107</v>
      </c>
      <c r="B108" s="752" t="s">
        <v>413</v>
      </c>
    </row>
    <row r="109" spans="1:2" ht="37.5">
      <c r="A109" s="750">
        <v>108</v>
      </c>
      <c r="B109" s="752" t="s">
        <v>2946</v>
      </c>
    </row>
    <row r="110" spans="1:2" ht="50">
      <c r="A110" s="750">
        <v>109</v>
      </c>
      <c r="B110" s="752" t="s">
        <v>414</v>
      </c>
    </row>
    <row r="111" spans="1:2">
      <c r="A111" s="750">
        <v>110</v>
      </c>
      <c r="B111" s="752" t="s">
        <v>415</v>
      </c>
    </row>
    <row r="112" spans="1:2" ht="25">
      <c r="A112" s="750">
        <v>111</v>
      </c>
      <c r="B112" s="752" t="s">
        <v>416</v>
      </c>
    </row>
    <row r="113" spans="1:2" ht="37.5">
      <c r="A113" s="750">
        <v>112</v>
      </c>
      <c r="B113" s="752" t="s">
        <v>417</v>
      </c>
    </row>
    <row r="114" spans="1:2" ht="37.5">
      <c r="A114" s="750">
        <v>113</v>
      </c>
      <c r="B114" s="752" t="s">
        <v>418</v>
      </c>
    </row>
    <row r="115" spans="1:2" ht="37.5">
      <c r="A115" s="750">
        <v>114</v>
      </c>
      <c r="B115" s="752" t="s">
        <v>419</v>
      </c>
    </row>
    <row r="116" spans="1:2" ht="25">
      <c r="A116" s="750">
        <v>115</v>
      </c>
      <c r="B116" s="752" t="s">
        <v>420</v>
      </c>
    </row>
    <row r="117" spans="1:2" ht="25">
      <c r="A117" s="750">
        <v>116</v>
      </c>
      <c r="B117" s="752" t="s">
        <v>421</v>
      </c>
    </row>
    <row r="118" spans="1:2" ht="25">
      <c r="A118" s="750">
        <v>117</v>
      </c>
      <c r="B118" s="752" t="s">
        <v>422</v>
      </c>
    </row>
    <row r="119" spans="1:2" ht="25">
      <c r="A119" s="750">
        <v>118</v>
      </c>
      <c r="B119" s="752" t="s">
        <v>423</v>
      </c>
    </row>
    <row r="120" spans="1:2" ht="25">
      <c r="A120" s="750">
        <v>119</v>
      </c>
      <c r="B120" s="752" t="s">
        <v>424</v>
      </c>
    </row>
    <row r="121" spans="1:2" ht="37.5">
      <c r="A121" s="750">
        <v>120</v>
      </c>
      <c r="B121" s="752" t="s">
        <v>425</v>
      </c>
    </row>
    <row r="122" spans="1:2" ht="25">
      <c r="A122" s="750">
        <v>121</v>
      </c>
      <c r="B122" s="752" t="s">
        <v>426</v>
      </c>
    </row>
    <row r="123" spans="1:2" ht="25">
      <c r="A123" s="750">
        <v>122</v>
      </c>
      <c r="B123" s="752" t="s">
        <v>427</v>
      </c>
    </row>
    <row r="124" spans="1:2" ht="37.5">
      <c r="A124" s="750">
        <v>123</v>
      </c>
      <c r="B124" s="752" t="s">
        <v>2930</v>
      </c>
    </row>
    <row r="125" spans="1:2" ht="25">
      <c r="A125" s="832">
        <v>124</v>
      </c>
      <c r="B125" s="833" t="s">
        <v>2947</v>
      </c>
    </row>
    <row r="126" spans="1:2" ht="25">
      <c r="A126" s="832">
        <v>125</v>
      </c>
      <c r="B126" s="833" t="s">
        <v>2948</v>
      </c>
    </row>
    <row r="127" spans="1:2" ht="37.5">
      <c r="A127" s="832">
        <v>126</v>
      </c>
      <c r="B127" s="833" t="s">
        <v>2949</v>
      </c>
    </row>
    <row r="128" spans="1:2" ht="25">
      <c r="A128" s="832">
        <v>127</v>
      </c>
      <c r="B128" s="833" t="s">
        <v>2950</v>
      </c>
    </row>
    <row r="129" spans="1:2" ht="50">
      <c r="A129" s="832">
        <v>128</v>
      </c>
      <c r="B129" s="833" t="s">
        <v>2951</v>
      </c>
    </row>
    <row r="130" spans="1:2" ht="25">
      <c r="A130" s="832">
        <v>129</v>
      </c>
      <c r="B130" s="833" t="s">
        <v>2952</v>
      </c>
    </row>
    <row r="131" spans="1:2" ht="37.5">
      <c r="A131" s="832">
        <v>130</v>
      </c>
      <c r="B131" s="833" t="s">
        <v>2953</v>
      </c>
    </row>
    <row r="132" spans="1:2" ht="25">
      <c r="A132" s="832">
        <v>131</v>
      </c>
      <c r="B132" s="833" t="s">
        <v>2954</v>
      </c>
    </row>
    <row r="133" spans="1:2" ht="30.75" customHeight="1">
      <c r="A133" s="832">
        <v>132</v>
      </c>
      <c r="B133" s="833" t="s">
        <v>2955</v>
      </c>
    </row>
    <row r="134" spans="1:2" ht="37.5">
      <c r="A134" s="832">
        <v>133</v>
      </c>
      <c r="B134" s="833" t="s">
        <v>2956</v>
      </c>
    </row>
    <row r="135" spans="1:2" ht="37.5">
      <c r="A135" s="832">
        <v>134</v>
      </c>
      <c r="B135" s="833" t="s">
        <v>2957</v>
      </c>
    </row>
    <row r="136" spans="1:2" ht="25">
      <c r="A136" s="832">
        <v>135</v>
      </c>
      <c r="B136" s="833" t="s">
        <v>2958</v>
      </c>
    </row>
    <row r="137" spans="1:2" ht="37.5">
      <c r="A137" s="832">
        <v>136</v>
      </c>
      <c r="B137" s="833" t="s">
        <v>3004</v>
      </c>
    </row>
    <row r="138" spans="1:2" ht="25">
      <c r="A138" s="832">
        <v>137</v>
      </c>
      <c r="B138" s="833" t="s">
        <v>3005</v>
      </c>
    </row>
    <row r="139" spans="1:2" ht="37.5">
      <c r="A139" s="832">
        <v>138</v>
      </c>
      <c r="B139" s="833" t="s">
        <v>3006</v>
      </c>
    </row>
    <row r="140" spans="1:2">
      <c r="A140" s="832">
        <v>139</v>
      </c>
      <c r="B140" s="833" t="s">
        <v>3007</v>
      </c>
    </row>
    <row r="141" spans="1:2">
      <c r="A141" s="832">
        <v>140</v>
      </c>
      <c r="B141" s="833" t="s">
        <v>3008</v>
      </c>
    </row>
    <row r="142" spans="1:2">
      <c r="A142" s="832">
        <v>141</v>
      </c>
      <c r="B142" s="833" t="s">
        <v>3009</v>
      </c>
    </row>
    <row r="143" spans="1:2" ht="37.5">
      <c r="A143" s="832">
        <v>142</v>
      </c>
      <c r="B143" s="833" t="s">
        <v>3010</v>
      </c>
    </row>
    <row r="144" spans="1:2">
      <c r="A144" s="832">
        <v>143</v>
      </c>
      <c r="B144" s="833" t="s">
        <v>3011</v>
      </c>
    </row>
    <row r="145" spans="1:2" ht="37.5">
      <c r="A145" s="832">
        <v>144</v>
      </c>
      <c r="B145" s="833" t="s">
        <v>3012</v>
      </c>
    </row>
    <row r="146" spans="1:2" ht="25">
      <c r="A146" s="832">
        <v>145</v>
      </c>
      <c r="B146" s="833" t="s">
        <v>3013</v>
      </c>
    </row>
    <row r="147" spans="1:2" ht="50">
      <c r="A147" s="832">
        <v>146</v>
      </c>
      <c r="B147" s="833" t="s">
        <v>3014</v>
      </c>
    </row>
    <row r="148" spans="1:2" ht="25">
      <c r="A148" s="832">
        <v>147</v>
      </c>
      <c r="B148" s="833" t="s">
        <v>3015</v>
      </c>
    </row>
    <row r="149" spans="1:2" ht="25">
      <c r="A149" s="832">
        <v>148</v>
      </c>
      <c r="B149" s="833" t="s">
        <v>3016</v>
      </c>
    </row>
    <row r="150" spans="1:2" ht="25">
      <c r="A150" s="832">
        <v>149</v>
      </c>
      <c r="B150" s="833" t="s">
        <v>3017</v>
      </c>
    </row>
    <row r="151" spans="1:2" ht="25">
      <c r="A151" s="832">
        <v>150</v>
      </c>
      <c r="B151" s="833" t="s">
        <v>3018</v>
      </c>
    </row>
    <row r="152" spans="1:2" ht="37.5">
      <c r="A152" s="832">
        <v>151</v>
      </c>
      <c r="B152" s="833" t="s">
        <v>3019</v>
      </c>
    </row>
    <row r="153" spans="1:2" ht="50">
      <c r="A153" s="832">
        <v>152</v>
      </c>
      <c r="B153" s="833" t="s">
        <v>3020</v>
      </c>
    </row>
    <row r="154" spans="1:2" ht="25">
      <c r="A154" s="832">
        <v>153</v>
      </c>
      <c r="B154" s="833" t="s">
        <v>3021</v>
      </c>
    </row>
    <row r="155" spans="1:2" ht="37.5">
      <c r="A155" s="832">
        <v>154</v>
      </c>
      <c r="B155" s="833" t="s">
        <v>3022</v>
      </c>
    </row>
  </sheetData>
  <pageMargins left="0.7" right="0.7" top="0.75" bottom="0.75" header="0.3" footer="0.3"/>
  <pageSetup paperSize="5" scale="9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B1:L30"/>
  <sheetViews>
    <sheetView view="pageBreakPreview" zoomScaleSheetLayoutView="100" workbookViewId="0">
      <selection activeCell="F35" sqref="F35"/>
    </sheetView>
  </sheetViews>
  <sheetFormatPr defaultColWidth="9.1796875" defaultRowHeight="14"/>
  <cols>
    <col min="1" max="1" width="2.7265625" style="491" customWidth="1"/>
    <col min="2" max="2" width="12.7265625" style="37" customWidth="1"/>
    <col min="3" max="3" width="2.7265625" style="37" customWidth="1"/>
    <col min="4" max="4" width="26.7265625" style="38" customWidth="1"/>
    <col min="5" max="5" width="30.81640625" style="491" customWidth="1"/>
    <col min="6" max="6" width="28.7265625" style="40" customWidth="1"/>
    <col min="7" max="7" width="30.453125" style="41" customWidth="1"/>
    <col min="8" max="8" width="24.453125" style="41" customWidth="1"/>
    <col min="9" max="9" width="28.26953125" style="491" customWidth="1"/>
    <col min="10" max="16384" width="9.1796875" style="491"/>
  </cols>
  <sheetData>
    <row r="1" spans="2:12">
      <c r="B1" s="1140" t="s">
        <v>429</v>
      </c>
      <c r="C1" s="1140"/>
      <c r="D1" s="1140"/>
      <c r="E1" s="1140"/>
      <c r="F1" s="1140"/>
      <c r="G1" s="15"/>
      <c r="H1" s="15"/>
      <c r="I1" s="15"/>
    </row>
    <row r="2" spans="2:12">
      <c r="B2" s="1140" t="s">
        <v>430</v>
      </c>
      <c r="C2" s="1140"/>
      <c r="D2" s="1140"/>
      <c r="E2" s="1140"/>
      <c r="F2" s="1140"/>
      <c r="G2" s="15"/>
      <c r="H2" s="15"/>
      <c r="I2" s="15"/>
    </row>
    <row r="3" spans="2:12" ht="14.5" thickBot="1">
      <c r="B3" s="15"/>
      <c r="C3" s="16"/>
      <c r="D3" s="15"/>
      <c r="E3" s="15"/>
      <c r="F3" s="15"/>
      <c r="G3" s="15"/>
      <c r="H3" s="15"/>
    </row>
    <row r="4" spans="2:12" s="20" customFormat="1" ht="39.75" customHeight="1">
      <c r="B4" s="1141" t="s">
        <v>1</v>
      </c>
      <c r="C4" s="1142"/>
      <c r="D4" s="17" t="s">
        <v>431</v>
      </c>
      <c r="E4" s="18" t="s">
        <v>432</v>
      </c>
      <c r="F4" s="19" t="s">
        <v>433</v>
      </c>
    </row>
    <row r="5" spans="2:12" s="482" customFormat="1" ht="30.25" customHeight="1">
      <c r="B5" s="519" t="s">
        <v>434</v>
      </c>
      <c r="C5" s="514">
        <v>1</v>
      </c>
      <c r="D5" s="518">
        <v>4.1216621052775331</v>
      </c>
      <c r="E5" s="517">
        <v>1500000000</v>
      </c>
      <c r="F5" s="516">
        <f>D5*E5</f>
        <v>6182493157.9162998</v>
      </c>
      <c r="G5" s="21"/>
      <c r="H5" s="22"/>
      <c r="I5" s="23"/>
    </row>
    <row r="6" spans="2:12" s="482" customFormat="1" ht="30.25" customHeight="1">
      <c r="B6" s="515" t="s">
        <v>435</v>
      </c>
      <c r="C6" s="514">
        <v>2</v>
      </c>
      <c r="D6" s="513">
        <v>3.8980000000000001</v>
      </c>
      <c r="E6" s="512">
        <v>1108971857</v>
      </c>
      <c r="F6" s="511">
        <v>4322726824.6037006</v>
      </c>
      <c r="H6" s="22"/>
      <c r="I6" s="20"/>
    </row>
    <row r="7" spans="2:12" s="482" customFormat="1" ht="30.25" customHeight="1">
      <c r="B7" s="515" t="s">
        <v>436</v>
      </c>
      <c r="C7" s="514">
        <v>3</v>
      </c>
      <c r="D7" s="513">
        <v>3.9089999999999998</v>
      </c>
      <c r="E7" s="512">
        <v>1500000000</v>
      </c>
      <c r="F7" s="511">
        <v>5863489586.79</v>
      </c>
      <c r="H7" s="24"/>
      <c r="I7" s="24"/>
    </row>
    <row r="8" spans="2:12" s="482" customFormat="1" ht="30.25" customHeight="1">
      <c r="B8" s="25" t="s">
        <v>437</v>
      </c>
      <c r="C8" s="26">
        <v>4</v>
      </c>
      <c r="D8" s="27">
        <v>4.2609000000000004</v>
      </c>
      <c r="E8" s="28">
        <v>1165928228</v>
      </c>
      <c r="F8" s="29">
        <v>4967921811.1899996</v>
      </c>
      <c r="H8" s="24"/>
      <c r="I8" s="20"/>
    </row>
    <row r="9" spans="2:12" s="482" customFormat="1" ht="30.25" customHeight="1" thickBot="1">
      <c r="B9" s="510">
        <v>40518</v>
      </c>
      <c r="C9" s="509">
        <v>5</v>
      </c>
      <c r="D9" s="508">
        <v>4.3499999999999996</v>
      </c>
      <c r="E9" s="507">
        <v>2417407607</v>
      </c>
      <c r="F9" s="506">
        <f>D9*E9</f>
        <v>10515723090.449999</v>
      </c>
      <c r="H9" s="30"/>
      <c r="I9" s="20"/>
    </row>
    <row r="10" spans="2:12" s="482" customFormat="1" ht="30.25" customHeight="1" thickBot="1">
      <c r="B10" s="31"/>
      <c r="C10" s="31"/>
      <c r="E10" s="32" t="s">
        <v>438</v>
      </c>
      <c r="F10" s="33">
        <f>SUM(F5:F9)</f>
        <v>31852354470.949997</v>
      </c>
      <c r="G10" s="34"/>
      <c r="H10" s="35"/>
      <c r="K10" s="20"/>
      <c r="L10" s="20"/>
    </row>
    <row r="11" spans="2:12" s="482" customFormat="1" ht="14.5" thickTop="1">
      <c r="C11" s="483"/>
      <c r="E11" s="36"/>
      <c r="F11" s="20"/>
    </row>
    <row r="12" spans="2:12" s="482" customFormat="1">
      <c r="C12" s="483"/>
      <c r="E12" s="36"/>
      <c r="F12" s="20"/>
    </row>
    <row r="13" spans="2:12" s="482" customFormat="1">
      <c r="B13" s="1136" t="s">
        <v>439</v>
      </c>
      <c r="C13" s="1136"/>
      <c r="D13" s="1136"/>
      <c r="E13" s="1136"/>
      <c r="F13" s="1136"/>
      <c r="G13" s="1136"/>
      <c r="H13" s="1136"/>
      <c r="I13" s="1136"/>
    </row>
    <row r="14" spans="2:12" s="482" customFormat="1">
      <c r="B14" s="1136"/>
      <c r="C14" s="1136"/>
      <c r="D14" s="1136"/>
      <c r="E14" s="1136"/>
      <c r="F14" s="1136"/>
      <c r="G14" s="1136"/>
      <c r="H14" s="1136"/>
      <c r="I14" s="1136"/>
    </row>
    <row r="15" spans="2:12" s="482" customFormat="1">
      <c r="B15" s="1136" t="s">
        <v>440</v>
      </c>
      <c r="C15" s="1136"/>
      <c r="D15" s="1136"/>
      <c r="E15" s="1136"/>
      <c r="F15" s="1136"/>
      <c r="G15" s="1136"/>
      <c r="H15" s="1136"/>
      <c r="I15" s="1136"/>
    </row>
    <row r="16" spans="2:12" s="482" customFormat="1">
      <c r="B16" s="1136"/>
      <c r="C16" s="1136"/>
      <c r="D16" s="1136"/>
      <c r="E16" s="1136"/>
      <c r="F16" s="1136"/>
      <c r="G16" s="1136"/>
      <c r="H16" s="1136"/>
      <c r="I16" s="1136"/>
    </row>
    <row r="17" spans="2:9" s="482" customFormat="1" ht="14.25" customHeight="1">
      <c r="B17" s="1136" t="s">
        <v>441</v>
      </c>
      <c r="C17" s="1136"/>
      <c r="D17" s="1136"/>
      <c r="E17" s="1136"/>
      <c r="F17" s="1136"/>
      <c r="G17" s="1136"/>
      <c r="H17" s="1136"/>
      <c r="I17" s="1136"/>
    </row>
    <row r="18" spans="2:9" s="482" customFormat="1">
      <c r="B18" s="1136"/>
      <c r="C18" s="1136"/>
      <c r="D18" s="1136"/>
      <c r="E18" s="1136"/>
      <c r="F18" s="1136"/>
      <c r="G18" s="1136"/>
      <c r="H18" s="1136"/>
      <c r="I18" s="1136"/>
    </row>
    <row r="19" spans="2:9" s="482" customFormat="1">
      <c r="B19" s="1136" t="s">
        <v>442</v>
      </c>
      <c r="C19" s="1136"/>
      <c r="D19" s="1136"/>
      <c r="E19" s="1136"/>
      <c r="F19" s="1136"/>
      <c r="G19" s="1136"/>
      <c r="H19" s="1136"/>
      <c r="I19" s="1136"/>
    </row>
    <row r="20" spans="2:9" s="482" customFormat="1">
      <c r="B20" s="1136"/>
      <c r="C20" s="1136"/>
      <c r="D20" s="1136"/>
      <c r="E20" s="1136"/>
      <c r="F20" s="1136"/>
      <c r="G20" s="1136"/>
      <c r="H20" s="1136"/>
      <c r="I20" s="1136"/>
    </row>
    <row r="21" spans="2:9" s="482" customFormat="1">
      <c r="B21" s="1137" t="s">
        <v>443</v>
      </c>
      <c r="C21" s="1137"/>
      <c r="D21" s="1137"/>
      <c r="E21" s="1137"/>
      <c r="F21" s="1137"/>
      <c r="G21" s="1137"/>
      <c r="H21" s="1137"/>
      <c r="I21" s="1137"/>
    </row>
    <row r="22" spans="2:9" ht="14.25" customHeight="1">
      <c r="B22" s="1138" t="s">
        <v>444</v>
      </c>
      <c r="C22" s="1138"/>
      <c r="D22" s="1138"/>
      <c r="E22" s="1138"/>
      <c r="F22" s="1138"/>
      <c r="G22" s="1138"/>
      <c r="H22" s="1138"/>
      <c r="I22" s="1138"/>
    </row>
    <row r="23" spans="2:9">
      <c r="B23" s="1139" t="s">
        <v>445</v>
      </c>
      <c r="C23" s="1139"/>
      <c r="D23" s="1139"/>
      <c r="E23" s="1139"/>
      <c r="F23" s="1139"/>
      <c r="G23" s="1139"/>
      <c r="H23" s="1139"/>
      <c r="I23" s="1139"/>
    </row>
    <row r="27" spans="2:9" ht="14.5">
      <c r="E27" s="39"/>
    </row>
    <row r="28" spans="2:9">
      <c r="E28" s="42"/>
      <c r="F28" s="43"/>
      <c r="G28" s="44"/>
    </row>
    <row r="29" spans="2:9">
      <c r="G29" s="45"/>
    </row>
    <row r="30" spans="2:9" ht="14.5">
      <c r="E30" s="46"/>
      <c r="F30" s="43"/>
    </row>
  </sheetData>
  <protectedRanges>
    <protectedRange sqref="H10" name="Range1"/>
  </protectedRanges>
  <mergeCells count="10">
    <mergeCell ref="B19:I20"/>
    <mergeCell ref="B21:I21"/>
    <mergeCell ref="B22:I22"/>
    <mergeCell ref="B23:I23"/>
    <mergeCell ref="B1:F1"/>
    <mergeCell ref="B2:F2"/>
    <mergeCell ref="B4:C4"/>
    <mergeCell ref="B13:I14"/>
    <mergeCell ref="B15:I16"/>
    <mergeCell ref="B17:I18"/>
  </mergeCells>
  <printOptions horizontalCentered="1"/>
  <pageMargins left="0.2" right="0.2" top="0.35" bottom="0.5" header="0.3" footer="0.3"/>
  <pageSetup paperSize="5" scale="8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S207"/>
  <sheetViews>
    <sheetView tabSelected="1" topLeftCell="L1" zoomScaleNormal="100" workbookViewId="0">
      <pane ySplit="16" topLeftCell="A17" activePane="bottomLeft" state="frozenSplit"/>
      <selection pane="bottomLeft" activeCell="L64" sqref="L64"/>
    </sheetView>
  </sheetViews>
  <sheetFormatPr defaultColWidth="9.1796875" defaultRowHeight="14"/>
  <cols>
    <col min="1" max="1" width="18.7265625" style="745" customWidth="1"/>
    <col min="2" max="2" width="14.7265625" style="745" customWidth="1"/>
    <col min="3" max="3" width="96" style="745" customWidth="1"/>
    <col min="4" max="4" width="15.1796875" style="745" customWidth="1"/>
    <col min="5" max="5" width="10.81640625" style="745" customWidth="1"/>
    <col min="6" max="6" width="11.26953125" style="746" customWidth="1"/>
    <col min="7" max="7" width="29" style="745" customWidth="1"/>
    <col min="8" max="8" width="26.7265625" style="747" customWidth="1"/>
    <col min="9" max="9" width="34.26953125" style="747" customWidth="1"/>
    <col min="10" max="10" width="30.453125" style="747" customWidth="1"/>
    <col min="11" max="11" width="19.81640625" style="747" customWidth="1"/>
    <col min="12" max="12" width="26.81640625" style="745" customWidth="1"/>
    <col min="13" max="13" width="17.453125" style="747" customWidth="1"/>
    <col min="14" max="14" width="10.81640625" style="747" customWidth="1"/>
    <col min="15" max="15" width="12.7265625" style="748" customWidth="1"/>
    <col min="16" max="16" width="15.81640625" style="747" customWidth="1"/>
    <col min="17" max="17" width="33.7265625" style="747" customWidth="1"/>
    <col min="18" max="18" width="10.26953125" style="747" customWidth="1"/>
    <col min="19" max="19" width="28.54296875" style="745" customWidth="1"/>
    <col min="20" max="20" width="8.453125" style="745" bestFit="1" customWidth="1"/>
    <col min="21" max="21" width="4.7265625" style="745" customWidth="1"/>
    <col min="22" max="22" width="7" style="745" bestFit="1" customWidth="1"/>
    <col min="23" max="16384" width="9.1796875" style="745"/>
  </cols>
  <sheetData>
    <row r="1" spans="1:19" ht="14.5" thickBot="1"/>
    <row r="2" spans="1:19" ht="15.5">
      <c r="B2" s="1" t="s">
        <v>274</v>
      </c>
      <c r="C2" s="2"/>
      <c r="D2" s="3"/>
      <c r="I2" s="1115" t="s">
        <v>864</v>
      </c>
      <c r="J2" s="1115"/>
      <c r="K2" s="1115"/>
    </row>
    <row r="3" spans="1:19">
      <c r="B3" s="1045" t="s">
        <v>275</v>
      </c>
      <c r="C3" s="4"/>
      <c r="D3" s="5"/>
    </row>
    <row r="4" spans="1:19">
      <c r="B4" s="1045" t="s">
        <v>276</v>
      </c>
      <c r="C4" s="6"/>
      <c r="D4" s="7"/>
    </row>
    <row r="5" spans="1:19">
      <c r="B5" s="1045" t="s">
        <v>277</v>
      </c>
      <c r="C5" s="4"/>
      <c r="D5" s="5"/>
    </row>
    <row r="6" spans="1:19" ht="14.5">
      <c r="B6" s="8" t="s">
        <v>278</v>
      </c>
      <c r="C6" s="9"/>
      <c r="D6" s="10"/>
    </row>
    <row r="7" spans="1:19" ht="30.25" customHeight="1">
      <c r="B7" s="1119" t="s">
        <v>279</v>
      </c>
      <c r="C7" s="1120"/>
      <c r="D7" s="1121"/>
    </row>
    <row r="8" spans="1:19">
      <c r="B8" s="1122" t="s">
        <v>280</v>
      </c>
      <c r="C8" s="1123"/>
      <c r="D8" s="1124"/>
    </row>
    <row r="9" spans="1:19" ht="14.5" thickBot="1">
      <c r="B9" s="1143" t="s">
        <v>281</v>
      </c>
      <c r="C9" s="1144"/>
      <c r="D9" s="1145"/>
    </row>
    <row r="12" spans="1:19">
      <c r="L12" s="747"/>
    </row>
    <row r="13" spans="1:19">
      <c r="L13" s="747"/>
    </row>
    <row r="15" spans="1:19">
      <c r="A15" s="1026"/>
      <c r="B15" s="1026"/>
      <c r="C15" s="1026"/>
      <c r="D15" s="1026"/>
      <c r="E15" s="1026"/>
      <c r="F15" s="1027"/>
      <c r="G15" s="1026"/>
      <c r="H15" s="1028"/>
      <c r="I15" s="1028"/>
      <c r="J15" s="1028"/>
      <c r="K15" s="1028"/>
      <c r="L15" s="1026"/>
      <c r="M15" s="1135" t="s">
        <v>861</v>
      </c>
      <c r="N15" s="1134"/>
      <c r="O15" s="1134"/>
      <c r="P15" s="1134"/>
      <c r="Q15" s="1028"/>
      <c r="R15" s="1028"/>
    </row>
    <row r="16" spans="1:19" ht="16.5">
      <c r="A16" s="1024" t="s">
        <v>865</v>
      </c>
      <c r="B16" s="1024" t="s">
        <v>0</v>
      </c>
      <c r="C16" s="1024" t="s">
        <v>295</v>
      </c>
      <c r="D16" s="1024" t="s">
        <v>296</v>
      </c>
      <c r="E16" s="1024" t="s">
        <v>297</v>
      </c>
      <c r="F16" s="1025" t="s">
        <v>1</v>
      </c>
      <c r="G16" s="1024" t="s">
        <v>2972</v>
      </c>
      <c r="H16" s="1017" t="s">
        <v>2</v>
      </c>
      <c r="I16" s="1017" t="s">
        <v>298</v>
      </c>
      <c r="J16" s="1017" t="s">
        <v>299</v>
      </c>
      <c r="K16" s="1017" t="s">
        <v>2973</v>
      </c>
      <c r="L16" s="1024" t="s">
        <v>300</v>
      </c>
      <c r="M16" s="1017" t="s">
        <v>301</v>
      </c>
      <c r="N16" s="1017" t="s">
        <v>862</v>
      </c>
      <c r="O16" s="1018" t="s">
        <v>302</v>
      </c>
      <c r="P16" s="1017" t="s">
        <v>303</v>
      </c>
      <c r="Q16" s="1017" t="s">
        <v>304</v>
      </c>
      <c r="R16" s="1017" t="s">
        <v>863</v>
      </c>
      <c r="S16" s="749"/>
    </row>
    <row r="17" spans="1:18">
      <c r="A17" s="1012" t="s">
        <v>171</v>
      </c>
      <c r="B17" s="1012" t="s">
        <v>3055</v>
      </c>
      <c r="C17" s="1012" t="s">
        <v>172</v>
      </c>
      <c r="D17" s="1012" t="s">
        <v>173</v>
      </c>
      <c r="E17" s="1012" t="s">
        <v>56</v>
      </c>
      <c r="F17" s="1013">
        <v>40445</v>
      </c>
      <c r="G17" s="1012" t="s">
        <v>67</v>
      </c>
      <c r="H17" s="1015"/>
      <c r="I17" s="1015">
        <v>2234000</v>
      </c>
      <c r="J17" s="1015">
        <v>0</v>
      </c>
      <c r="K17" s="1015">
        <v>2334902.34</v>
      </c>
      <c r="L17" s="1012" t="s">
        <v>870</v>
      </c>
      <c r="M17" s="1015"/>
      <c r="N17" s="1015"/>
      <c r="O17" s="1016"/>
      <c r="P17" s="1015"/>
      <c r="Q17" s="1015"/>
      <c r="R17" s="1015"/>
    </row>
    <row r="18" spans="1:18">
      <c r="A18" s="1012" t="s">
        <v>171</v>
      </c>
      <c r="B18" s="1012" t="s">
        <v>283</v>
      </c>
      <c r="C18" s="1012" t="s">
        <v>172</v>
      </c>
      <c r="D18" s="1012" t="s">
        <v>173</v>
      </c>
      <c r="E18" s="1012" t="s">
        <v>56</v>
      </c>
      <c r="F18" s="1013">
        <v>42731</v>
      </c>
      <c r="G18" s="1012" t="s">
        <v>283</v>
      </c>
      <c r="H18" s="1015"/>
      <c r="I18" s="1015"/>
      <c r="J18" s="1015"/>
      <c r="K18" s="1015"/>
      <c r="L18" s="1012" t="s">
        <v>283</v>
      </c>
      <c r="M18" s="1015">
        <v>2055280</v>
      </c>
      <c r="N18" s="1015"/>
      <c r="O18" s="1016">
        <v>2234000</v>
      </c>
      <c r="P18" s="1015">
        <v>0.92</v>
      </c>
      <c r="Q18" s="1015">
        <v>-178720</v>
      </c>
      <c r="R18" s="1015"/>
    </row>
    <row r="19" spans="1:18">
      <c r="A19" s="1012" t="s">
        <v>265</v>
      </c>
      <c r="B19" s="1012" t="s">
        <v>923</v>
      </c>
      <c r="C19" s="1012" t="s">
        <v>266</v>
      </c>
      <c r="D19" s="1012" t="s">
        <v>267</v>
      </c>
      <c r="E19" s="1012" t="s">
        <v>89</v>
      </c>
      <c r="F19" s="1013">
        <v>40438</v>
      </c>
      <c r="G19" s="1012" t="s">
        <v>67</v>
      </c>
      <c r="H19" s="1015"/>
      <c r="I19" s="1015">
        <v>5457000</v>
      </c>
      <c r="J19" s="1015">
        <v>0</v>
      </c>
      <c r="K19" s="1015">
        <v>6549066.96</v>
      </c>
      <c r="L19" s="1012" t="s">
        <v>869</v>
      </c>
      <c r="M19" s="1015"/>
      <c r="N19" s="1015"/>
      <c r="O19" s="1016"/>
      <c r="P19" s="1015"/>
      <c r="Q19" s="1015"/>
      <c r="R19" s="1015"/>
    </row>
    <row r="20" spans="1:18">
      <c r="A20" s="1012" t="s">
        <v>265</v>
      </c>
      <c r="B20" s="1012" t="s">
        <v>283</v>
      </c>
      <c r="C20" s="1012" t="s">
        <v>266</v>
      </c>
      <c r="D20" s="1012" t="s">
        <v>267</v>
      </c>
      <c r="E20" s="1012" t="s">
        <v>89</v>
      </c>
      <c r="F20" s="1013">
        <v>42795</v>
      </c>
      <c r="G20" s="1012" t="s">
        <v>283</v>
      </c>
      <c r="H20" s="1015"/>
      <c r="I20" s="1015"/>
      <c r="J20" s="1015"/>
      <c r="K20" s="1015"/>
      <c r="L20" s="1012" t="s">
        <v>283</v>
      </c>
      <c r="M20" s="1015">
        <v>5457000</v>
      </c>
      <c r="N20" s="1015"/>
      <c r="O20" s="1016">
        <v>5457000</v>
      </c>
      <c r="P20" s="1015">
        <v>1</v>
      </c>
      <c r="Q20" s="1015"/>
      <c r="R20" s="1015"/>
    </row>
    <row r="21" spans="1:18">
      <c r="A21" s="1012" t="s">
        <v>127</v>
      </c>
      <c r="B21" s="1012" t="s">
        <v>923</v>
      </c>
      <c r="C21" s="1012" t="s">
        <v>128</v>
      </c>
      <c r="D21" s="1012" t="s">
        <v>129</v>
      </c>
      <c r="E21" s="1012" t="s">
        <v>130</v>
      </c>
      <c r="F21" s="1013">
        <v>40445</v>
      </c>
      <c r="G21" s="1012" t="s">
        <v>67</v>
      </c>
      <c r="H21" s="1015"/>
      <c r="I21" s="1015">
        <v>2500000</v>
      </c>
      <c r="J21" s="1015">
        <v>0</v>
      </c>
      <c r="K21" s="1015">
        <v>2600277.77</v>
      </c>
      <c r="L21" s="1012" t="s">
        <v>869</v>
      </c>
      <c r="M21" s="1015"/>
      <c r="N21" s="1015"/>
      <c r="O21" s="1016"/>
      <c r="P21" s="1015"/>
      <c r="Q21" s="1015"/>
      <c r="R21" s="1015"/>
    </row>
    <row r="22" spans="1:18">
      <c r="A22" s="1012" t="s">
        <v>127</v>
      </c>
      <c r="B22" s="1012" t="s">
        <v>283</v>
      </c>
      <c r="C22" s="1012" t="s">
        <v>128</v>
      </c>
      <c r="D22" s="1012" t="s">
        <v>129</v>
      </c>
      <c r="E22" s="1012" t="s">
        <v>130</v>
      </c>
      <c r="F22" s="1013">
        <v>41178</v>
      </c>
      <c r="G22" s="1012" t="s">
        <v>283</v>
      </c>
      <c r="H22" s="1015"/>
      <c r="I22" s="1015"/>
      <c r="J22" s="1015"/>
      <c r="K22" s="1015"/>
      <c r="L22" s="1012" t="s">
        <v>283</v>
      </c>
      <c r="M22" s="1015">
        <v>2500000</v>
      </c>
      <c r="N22" s="1015"/>
      <c r="O22" s="1016">
        <v>2500000</v>
      </c>
      <c r="P22" s="1015">
        <v>1</v>
      </c>
      <c r="Q22" s="1015"/>
      <c r="R22" s="1015"/>
    </row>
    <row r="23" spans="1:18">
      <c r="A23" s="1012" t="s">
        <v>268</v>
      </c>
      <c r="B23" s="1012" t="s">
        <v>923</v>
      </c>
      <c r="C23" s="1012" t="s">
        <v>269</v>
      </c>
      <c r="D23" s="1012" t="s">
        <v>270</v>
      </c>
      <c r="E23" s="1012" t="s">
        <v>19</v>
      </c>
      <c r="F23" s="1013">
        <v>40445</v>
      </c>
      <c r="G23" s="1012" t="s">
        <v>7</v>
      </c>
      <c r="H23" s="1015"/>
      <c r="I23" s="1015">
        <v>3372000</v>
      </c>
      <c r="J23" s="1015">
        <v>0</v>
      </c>
      <c r="K23" s="1015">
        <v>3645637.33</v>
      </c>
      <c r="L23" s="1012" t="s">
        <v>869</v>
      </c>
      <c r="M23" s="1015"/>
      <c r="N23" s="1015"/>
      <c r="O23" s="1016"/>
      <c r="P23" s="1015"/>
      <c r="Q23" s="1015"/>
      <c r="R23" s="1015"/>
    </row>
    <row r="24" spans="1:18">
      <c r="A24" s="1012" t="s">
        <v>268</v>
      </c>
      <c r="B24" s="1012" t="s">
        <v>283</v>
      </c>
      <c r="C24" s="1012" t="s">
        <v>269</v>
      </c>
      <c r="D24" s="1012" t="s">
        <v>270</v>
      </c>
      <c r="E24" s="1012" t="s">
        <v>19</v>
      </c>
      <c r="F24" s="1013">
        <v>41892</v>
      </c>
      <c r="G24" s="1012" t="s">
        <v>283</v>
      </c>
      <c r="H24" s="1015"/>
      <c r="I24" s="1015"/>
      <c r="J24" s="1015"/>
      <c r="K24" s="1015"/>
      <c r="L24" s="1012" t="s">
        <v>283</v>
      </c>
      <c r="M24" s="1015">
        <v>2372000</v>
      </c>
      <c r="N24" s="1015"/>
      <c r="O24" s="1016">
        <v>2372</v>
      </c>
      <c r="P24" s="1015">
        <v>1000</v>
      </c>
      <c r="Q24" s="1015"/>
      <c r="R24" s="1015"/>
    </row>
    <row r="25" spans="1:18">
      <c r="A25" s="1012" t="s">
        <v>268</v>
      </c>
      <c r="B25" s="1012" t="s">
        <v>283</v>
      </c>
      <c r="C25" s="1012" t="s">
        <v>269</v>
      </c>
      <c r="D25" s="1012" t="s">
        <v>270</v>
      </c>
      <c r="E25" s="1012" t="s">
        <v>19</v>
      </c>
      <c r="F25" s="1013">
        <v>42011</v>
      </c>
      <c r="G25" s="1012" t="s">
        <v>283</v>
      </c>
      <c r="H25" s="1015"/>
      <c r="I25" s="1015"/>
      <c r="J25" s="1015"/>
      <c r="K25" s="1015"/>
      <c r="L25" s="1012" t="s">
        <v>283</v>
      </c>
      <c r="M25" s="1015">
        <v>1000000</v>
      </c>
      <c r="N25" s="1015"/>
      <c r="O25" s="1016">
        <v>1000</v>
      </c>
      <c r="P25" s="1015">
        <v>1000</v>
      </c>
      <c r="Q25" s="1015"/>
      <c r="R25" s="1015"/>
    </row>
    <row r="26" spans="1:18">
      <c r="A26" s="1012" t="s">
        <v>262</v>
      </c>
      <c r="B26" s="1012" t="s">
        <v>923</v>
      </c>
      <c r="C26" s="1012" t="s">
        <v>263</v>
      </c>
      <c r="D26" s="1012" t="s">
        <v>264</v>
      </c>
      <c r="E26" s="1012" t="s">
        <v>23</v>
      </c>
      <c r="F26" s="1013">
        <v>40450</v>
      </c>
      <c r="G26" s="1012" t="s">
        <v>67</v>
      </c>
      <c r="H26" s="1015"/>
      <c r="I26" s="1015">
        <v>3297000</v>
      </c>
      <c r="J26" s="1015">
        <v>0</v>
      </c>
      <c r="K26" s="1015">
        <v>3547974.96</v>
      </c>
      <c r="L26" s="1012" t="s">
        <v>869</v>
      </c>
      <c r="M26" s="1015"/>
      <c r="N26" s="1015"/>
      <c r="O26" s="1016"/>
      <c r="P26" s="1015"/>
      <c r="Q26" s="1015"/>
      <c r="R26" s="1015"/>
    </row>
    <row r="27" spans="1:18">
      <c r="A27" s="1012" t="s">
        <v>262</v>
      </c>
      <c r="B27" s="1012" t="s">
        <v>283</v>
      </c>
      <c r="C27" s="1012" t="s">
        <v>263</v>
      </c>
      <c r="D27" s="1012" t="s">
        <v>264</v>
      </c>
      <c r="E27" s="1012" t="s">
        <v>23</v>
      </c>
      <c r="F27" s="1013">
        <v>41346</v>
      </c>
      <c r="G27" s="1012" t="s">
        <v>283</v>
      </c>
      <c r="H27" s="1015"/>
      <c r="I27" s="1015"/>
      <c r="J27" s="1015"/>
      <c r="K27" s="1015"/>
      <c r="L27" s="1012" t="s">
        <v>283</v>
      </c>
      <c r="M27" s="1015">
        <v>3297000</v>
      </c>
      <c r="N27" s="1015"/>
      <c r="O27" s="1016">
        <v>3297000</v>
      </c>
      <c r="P27" s="1015">
        <v>1</v>
      </c>
      <c r="Q27" s="1015"/>
      <c r="R27" s="1015"/>
    </row>
    <row r="28" spans="1:18">
      <c r="A28" s="1012" t="s">
        <v>68</v>
      </c>
      <c r="B28" s="1012" t="s">
        <v>2985</v>
      </c>
      <c r="C28" s="1012" t="s">
        <v>69</v>
      </c>
      <c r="D28" s="1012" t="s">
        <v>70</v>
      </c>
      <c r="E28" s="1012" t="s">
        <v>23</v>
      </c>
      <c r="F28" s="1013">
        <v>40450</v>
      </c>
      <c r="G28" s="1012" t="s">
        <v>7</v>
      </c>
      <c r="H28" s="1015">
        <v>50400000</v>
      </c>
      <c r="I28" s="1015">
        <v>30514000</v>
      </c>
      <c r="J28" s="1015">
        <v>0</v>
      </c>
      <c r="K28" s="1015">
        <v>85045109.219999999</v>
      </c>
      <c r="L28" s="1012" t="s">
        <v>870</v>
      </c>
      <c r="M28" s="1015"/>
      <c r="N28" s="1015"/>
      <c r="O28" s="1016"/>
      <c r="P28" s="1015"/>
      <c r="Q28" s="1015"/>
      <c r="R28" s="1015"/>
    </row>
    <row r="29" spans="1:18">
      <c r="A29" s="1012" t="s">
        <v>68</v>
      </c>
      <c r="B29" s="1012" t="s">
        <v>283</v>
      </c>
      <c r="C29" s="1012" t="s">
        <v>69</v>
      </c>
      <c r="D29" s="1012" t="s">
        <v>70</v>
      </c>
      <c r="E29" s="1012" t="s">
        <v>23</v>
      </c>
      <c r="F29" s="1013">
        <v>42661</v>
      </c>
      <c r="G29" s="1012" t="s">
        <v>283</v>
      </c>
      <c r="H29" s="1015"/>
      <c r="I29" s="1015"/>
      <c r="J29" s="1015"/>
      <c r="K29" s="1015"/>
      <c r="L29" s="1012" t="s">
        <v>283</v>
      </c>
      <c r="M29" s="1015">
        <v>75250020</v>
      </c>
      <c r="N29" s="1015"/>
      <c r="O29" s="1016">
        <v>80914</v>
      </c>
      <c r="P29" s="1015">
        <v>930</v>
      </c>
      <c r="Q29" s="1015">
        <v>-5663980</v>
      </c>
      <c r="R29" s="1015"/>
    </row>
    <row r="30" spans="1:18">
      <c r="A30" s="1012" t="s">
        <v>80</v>
      </c>
      <c r="B30" s="1012" t="s">
        <v>1536</v>
      </c>
      <c r="C30" s="1012" t="s">
        <v>81</v>
      </c>
      <c r="D30" s="1012" t="s">
        <v>82</v>
      </c>
      <c r="E30" s="1012" t="s">
        <v>83</v>
      </c>
      <c r="F30" s="1013">
        <v>40450</v>
      </c>
      <c r="G30" s="1012" t="s">
        <v>7</v>
      </c>
      <c r="H30" s="1015"/>
      <c r="I30" s="1015">
        <v>5250000</v>
      </c>
      <c r="J30" s="1015">
        <v>0</v>
      </c>
      <c r="K30" s="1015">
        <v>5565583.3399999999</v>
      </c>
      <c r="L30" s="1012" t="s">
        <v>869</v>
      </c>
      <c r="M30" s="1015"/>
      <c r="N30" s="1015"/>
      <c r="O30" s="1016"/>
      <c r="P30" s="1015"/>
      <c r="Q30" s="1015"/>
      <c r="R30" s="1015"/>
    </row>
    <row r="31" spans="1:18">
      <c r="A31" s="1012" t="s">
        <v>80</v>
      </c>
      <c r="B31" s="1012" t="s">
        <v>283</v>
      </c>
      <c r="C31" s="1012" t="s">
        <v>81</v>
      </c>
      <c r="D31" s="1012" t="s">
        <v>82</v>
      </c>
      <c r="E31" s="1012" t="s">
        <v>83</v>
      </c>
      <c r="F31" s="1013">
        <v>41548</v>
      </c>
      <c r="G31" s="1012" t="s">
        <v>283</v>
      </c>
      <c r="H31" s="1015"/>
      <c r="I31" s="1015"/>
      <c r="J31" s="1015"/>
      <c r="K31" s="1015"/>
      <c r="L31" s="1012" t="s">
        <v>283</v>
      </c>
      <c r="M31" s="1015">
        <v>5250000</v>
      </c>
      <c r="N31" s="1015"/>
      <c r="O31" s="1016">
        <v>5250</v>
      </c>
      <c r="P31" s="1015">
        <v>1000</v>
      </c>
      <c r="Q31" s="1015"/>
      <c r="R31" s="1015"/>
    </row>
    <row r="32" spans="1:18">
      <c r="A32" s="1012" t="s">
        <v>122</v>
      </c>
      <c r="B32" s="1012" t="s">
        <v>923</v>
      </c>
      <c r="C32" s="1012" t="s">
        <v>123</v>
      </c>
      <c r="D32" s="1012" t="s">
        <v>124</v>
      </c>
      <c r="E32" s="1012" t="s">
        <v>56</v>
      </c>
      <c r="F32" s="1013">
        <v>40450</v>
      </c>
      <c r="G32" s="1012" t="s">
        <v>67</v>
      </c>
      <c r="H32" s="1015"/>
      <c r="I32" s="1015">
        <v>502000</v>
      </c>
      <c r="J32" s="1015">
        <v>0</v>
      </c>
      <c r="K32" s="1015">
        <v>553566.56000000006</v>
      </c>
      <c r="L32" s="1012" t="s">
        <v>869</v>
      </c>
      <c r="M32" s="1015"/>
      <c r="N32" s="1015"/>
      <c r="O32" s="1016"/>
      <c r="P32" s="1015"/>
      <c r="Q32" s="1015"/>
      <c r="R32" s="1015"/>
    </row>
    <row r="33" spans="1:18">
      <c r="A33" s="1012" t="s">
        <v>122</v>
      </c>
      <c r="B33" s="1012" t="s">
        <v>283</v>
      </c>
      <c r="C33" s="1012" t="s">
        <v>123</v>
      </c>
      <c r="D33" s="1012" t="s">
        <v>124</v>
      </c>
      <c r="E33" s="1012" t="s">
        <v>56</v>
      </c>
      <c r="F33" s="1013">
        <v>42326</v>
      </c>
      <c r="G33" s="1012" t="s">
        <v>283</v>
      </c>
      <c r="H33" s="1015"/>
      <c r="I33" s="1015"/>
      <c r="J33" s="1015"/>
      <c r="K33" s="1015"/>
      <c r="L33" s="1012" t="s">
        <v>283</v>
      </c>
      <c r="M33" s="1015">
        <v>502000</v>
      </c>
      <c r="N33" s="1015"/>
      <c r="O33" s="1016">
        <v>502000</v>
      </c>
      <c r="P33" s="1015">
        <v>1</v>
      </c>
      <c r="Q33" s="1015"/>
      <c r="R33" s="1015"/>
    </row>
    <row r="34" spans="1:18">
      <c r="A34" s="1012" t="s">
        <v>163</v>
      </c>
      <c r="B34" s="1012" t="s">
        <v>923</v>
      </c>
      <c r="C34" s="1012" t="s">
        <v>164</v>
      </c>
      <c r="D34" s="1012" t="s">
        <v>165</v>
      </c>
      <c r="E34" s="1012" t="s">
        <v>166</v>
      </c>
      <c r="F34" s="1013">
        <v>40450</v>
      </c>
      <c r="G34" s="1012" t="s">
        <v>67</v>
      </c>
      <c r="H34" s="1015"/>
      <c r="I34" s="1015">
        <v>3260000</v>
      </c>
      <c r="J34" s="1015">
        <v>0</v>
      </c>
      <c r="K34" s="1015">
        <v>3523697.78</v>
      </c>
      <c r="L34" s="1012" t="s">
        <v>869</v>
      </c>
      <c r="M34" s="1015"/>
      <c r="N34" s="1015"/>
      <c r="O34" s="1016"/>
      <c r="P34" s="1015"/>
      <c r="Q34" s="1015"/>
      <c r="R34" s="1015"/>
    </row>
    <row r="35" spans="1:18">
      <c r="A35" s="1012" t="s">
        <v>163</v>
      </c>
      <c r="B35" s="1012" t="s">
        <v>283</v>
      </c>
      <c r="C35" s="1012" t="s">
        <v>164</v>
      </c>
      <c r="D35" s="1012" t="s">
        <v>165</v>
      </c>
      <c r="E35" s="1012" t="s">
        <v>166</v>
      </c>
      <c r="F35" s="1013">
        <v>41927</v>
      </c>
      <c r="G35" s="1012" t="s">
        <v>283</v>
      </c>
      <c r="H35" s="1015"/>
      <c r="I35" s="1015"/>
      <c r="J35" s="1015"/>
      <c r="K35" s="1015"/>
      <c r="L35" s="1012" t="s">
        <v>283</v>
      </c>
      <c r="M35" s="1015">
        <v>3260000</v>
      </c>
      <c r="N35" s="1015"/>
      <c r="O35" s="1016">
        <v>3260000</v>
      </c>
      <c r="P35" s="1015">
        <v>1</v>
      </c>
      <c r="Q35" s="1015"/>
      <c r="R35" s="1015"/>
    </row>
    <row r="36" spans="1:18">
      <c r="A36" s="1012" t="s">
        <v>214</v>
      </c>
      <c r="B36" s="1012" t="s">
        <v>923</v>
      </c>
      <c r="C36" s="1012" t="s">
        <v>215</v>
      </c>
      <c r="D36" s="1012" t="s">
        <v>216</v>
      </c>
      <c r="E36" s="1012" t="s">
        <v>217</v>
      </c>
      <c r="F36" s="1013">
        <v>40445</v>
      </c>
      <c r="G36" s="1012" t="s">
        <v>67</v>
      </c>
      <c r="H36" s="1015"/>
      <c r="I36" s="1015">
        <v>1096000</v>
      </c>
      <c r="J36" s="1015">
        <v>0</v>
      </c>
      <c r="K36" s="1015">
        <v>1140388</v>
      </c>
      <c r="L36" s="1012" t="s">
        <v>869</v>
      </c>
      <c r="M36" s="1015"/>
      <c r="N36" s="1015"/>
      <c r="O36" s="1016"/>
      <c r="P36" s="1015"/>
      <c r="Q36" s="1015"/>
      <c r="R36" s="1015"/>
    </row>
    <row r="37" spans="1:18">
      <c r="A37" s="1012" t="s">
        <v>214</v>
      </c>
      <c r="B37" s="1012" t="s">
        <v>283</v>
      </c>
      <c r="C37" s="1012" t="s">
        <v>215</v>
      </c>
      <c r="D37" s="1012" t="s">
        <v>216</v>
      </c>
      <c r="E37" s="1012" t="s">
        <v>217</v>
      </c>
      <c r="F37" s="1013">
        <v>41185</v>
      </c>
      <c r="G37" s="1012" t="s">
        <v>283</v>
      </c>
      <c r="H37" s="1015"/>
      <c r="I37" s="1015"/>
      <c r="J37" s="1015"/>
      <c r="K37" s="1015"/>
      <c r="L37" s="1012" t="s">
        <v>283</v>
      </c>
      <c r="M37" s="1015">
        <v>1096000</v>
      </c>
      <c r="N37" s="1015"/>
      <c r="O37" s="1016">
        <v>1096000</v>
      </c>
      <c r="P37" s="1015">
        <v>1</v>
      </c>
      <c r="Q37" s="1015"/>
      <c r="R37" s="1015"/>
    </row>
    <row r="38" spans="1:18">
      <c r="A38" s="1012" t="s">
        <v>169</v>
      </c>
      <c r="B38" s="1012" t="s">
        <v>3056</v>
      </c>
      <c r="C38" s="1012" t="s">
        <v>170</v>
      </c>
      <c r="D38" s="1012" t="s">
        <v>55</v>
      </c>
      <c r="E38" s="1012" t="s">
        <v>56</v>
      </c>
      <c r="F38" s="1013">
        <v>40451</v>
      </c>
      <c r="G38" s="1012" t="s">
        <v>67</v>
      </c>
      <c r="H38" s="1015"/>
      <c r="I38" s="1015">
        <v>300000</v>
      </c>
      <c r="J38" s="1015">
        <v>0</v>
      </c>
      <c r="K38" s="1015">
        <v>317450</v>
      </c>
      <c r="L38" s="1012" t="s">
        <v>870</v>
      </c>
      <c r="M38" s="1015"/>
      <c r="N38" s="1015"/>
      <c r="O38" s="1016"/>
      <c r="P38" s="1015"/>
      <c r="Q38" s="1015"/>
      <c r="R38" s="1015"/>
    </row>
    <row r="39" spans="1:18">
      <c r="A39" s="1012" t="s">
        <v>169</v>
      </c>
      <c r="B39" s="1012" t="s">
        <v>283</v>
      </c>
      <c r="C39" s="1012" t="s">
        <v>170</v>
      </c>
      <c r="D39" s="1012" t="s">
        <v>55</v>
      </c>
      <c r="E39" s="1012" t="s">
        <v>56</v>
      </c>
      <c r="F39" s="1013">
        <v>42731</v>
      </c>
      <c r="G39" s="1012" t="s">
        <v>283</v>
      </c>
      <c r="H39" s="1015"/>
      <c r="I39" s="1015"/>
      <c r="J39" s="1015"/>
      <c r="K39" s="1015"/>
      <c r="L39" s="1012" t="s">
        <v>283</v>
      </c>
      <c r="M39" s="1015">
        <v>280000</v>
      </c>
      <c r="N39" s="1015"/>
      <c r="O39" s="1016">
        <v>300000</v>
      </c>
      <c r="P39" s="1015">
        <v>0.93333333299999999</v>
      </c>
      <c r="Q39" s="1015">
        <v>-20000</v>
      </c>
      <c r="R39" s="1015"/>
    </row>
    <row r="40" spans="1:18">
      <c r="A40" s="1012" t="s">
        <v>157</v>
      </c>
      <c r="B40" s="1012"/>
      <c r="C40" s="1012" t="s">
        <v>158</v>
      </c>
      <c r="D40" s="1012" t="s">
        <v>159</v>
      </c>
      <c r="E40" s="1012" t="s">
        <v>56</v>
      </c>
      <c r="F40" s="1013">
        <v>40445</v>
      </c>
      <c r="G40" s="1012" t="s">
        <v>67</v>
      </c>
      <c r="H40" s="1015"/>
      <c r="I40" s="1015">
        <v>145000</v>
      </c>
      <c r="J40" s="1015">
        <v>0</v>
      </c>
      <c r="K40" s="1015">
        <f>38098.75+3262.5+3262.5+145906.25</f>
        <v>190530</v>
      </c>
      <c r="L40" s="1012" t="s">
        <v>869</v>
      </c>
      <c r="M40" s="1015"/>
      <c r="N40" s="1015"/>
      <c r="O40" s="1016"/>
      <c r="P40" s="1015"/>
      <c r="Q40" s="1015"/>
      <c r="R40" s="1015"/>
    </row>
    <row r="41" spans="1:18">
      <c r="A41" s="1012" t="s">
        <v>157</v>
      </c>
      <c r="B41" s="1012"/>
      <c r="C41" s="1012" t="s">
        <v>158</v>
      </c>
      <c r="D41" s="1012" t="s">
        <v>159</v>
      </c>
      <c r="E41" s="1012" t="s">
        <v>56</v>
      </c>
      <c r="F41" s="1013">
        <v>43992</v>
      </c>
      <c r="G41" s="1012"/>
      <c r="H41" s="1015"/>
      <c r="I41" s="1015"/>
      <c r="J41" s="1015"/>
      <c r="K41" s="1015"/>
      <c r="L41" s="1012"/>
      <c r="M41" s="1015">
        <v>145000</v>
      </c>
      <c r="N41" s="1015"/>
      <c r="O41" s="1016">
        <v>145000</v>
      </c>
      <c r="P41" s="1015">
        <v>1</v>
      </c>
      <c r="Q41" s="1015"/>
      <c r="R41" s="1015"/>
    </row>
    <row r="42" spans="1:18">
      <c r="A42" s="1012" t="s">
        <v>179</v>
      </c>
      <c r="B42" s="1012" t="s">
        <v>2986</v>
      </c>
      <c r="C42" s="1012" t="s">
        <v>180</v>
      </c>
      <c r="D42" s="1012" t="s">
        <v>181</v>
      </c>
      <c r="E42" s="1012" t="s">
        <v>6</v>
      </c>
      <c r="F42" s="1013">
        <v>40445</v>
      </c>
      <c r="G42" s="1012" t="s">
        <v>67</v>
      </c>
      <c r="H42" s="1015"/>
      <c r="I42" s="1015">
        <v>1000000</v>
      </c>
      <c r="J42" s="1015">
        <v>0</v>
      </c>
      <c r="K42" s="1015">
        <v>1085388.8799999999</v>
      </c>
      <c r="L42" s="1012" t="s">
        <v>869</v>
      </c>
      <c r="M42" s="1015"/>
      <c r="N42" s="1015"/>
      <c r="O42" s="1016"/>
      <c r="P42" s="1015"/>
      <c r="Q42" s="1015"/>
      <c r="R42" s="1015"/>
    </row>
    <row r="43" spans="1:18">
      <c r="A43" s="1012" t="s">
        <v>179</v>
      </c>
      <c r="B43" s="1012" t="s">
        <v>283</v>
      </c>
      <c r="C43" s="1012" t="s">
        <v>180</v>
      </c>
      <c r="D43" s="1012" t="s">
        <v>181</v>
      </c>
      <c r="E43" s="1012" t="s">
        <v>6</v>
      </c>
      <c r="F43" s="1013">
        <v>42004</v>
      </c>
      <c r="G43" s="1012" t="s">
        <v>283</v>
      </c>
      <c r="H43" s="1015"/>
      <c r="I43" s="1015"/>
      <c r="J43" s="1015"/>
      <c r="K43" s="1015"/>
      <c r="L43" s="1012" t="s">
        <v>283</v>
      </c>
      <c r="M43" s="1015">
        <v>1000000</v>
      </c>
      <c r="N43" s="1015"/>
      <c r="O43" s="1016">
        <v>1000000</v>
      </c>
      <c r="P43" s="1015">
        <v>1</v>
      </c>
      <c r="Q43" s="1015"/>
      <c r="R43" s="1015"/>
    </row>
    <row r="44" spans="1:18">
      <c r="A44" s="1012" t="s">
        <v>134</v>
      </c>
      <c r="B44" s="1012" t="s">
        <v>923</v>
      </c>
      <c r="C44" s="1012" t="s">
        <v>135</v>
      </c>
      <c r="D44" s="1012" t="s">
        <v>136</v>
      </c>
      <c r="E44" s="1012" t="s">
        <v>52</v>
      </c>
      <c r="F44" s="1013">
        <v>40450</v>
      </c>
      <c r="G44" s="1012" t="s">
        <v>67</v>
      </c>
      <c r="H44" s="1015"/>
      <c r="I44" s="1015">
        <v>6300000</v>
      </c>
      <c r="J44" s="1015">
        <v>0</v>
      </c>
      <c r="K44" s="1015">
        <v>6990172.2199999997</v>
      </c>
      <c r="L44" s="1012" t="s">
        <v>869</v>
      </c>
      <c r="M44" s="1015"/>
      <c r="N44" s="1015"/>
      <c r="O44" s="1016"/>
      <c r="P44" s="1015"/>
      <c r="Q44" s="1015"/>
      <c r="R44" s="1015"/>
    </row>
    <row r="45" spans="1:18">
      <c r="A45" s="1012" t="s">
        <v>134</v>
      </c>
      <c r="B45" s="1012" t="s">
        <v>283</v>
      </c>
      <c r="C45" s="1012" t="s">
        <v>135</v>
      </c>
      <c r="D45" s="1012" t="s">
        <v>136</v>
      </c>
      <c r="E45" s="1012" t="s">
        <v>52</v>
      </c>
      <c r="F45" s="1013">
        <v>41311</v>
      </c>
      <c r="G45" s="1012" t="s">
        <v>283</v>
      </c>
      <c r="H45" s="1015"/>
      <c r="I45" s="1015"/>
      <c r="J45" s="1015"/>
      <c r="K45" s="1015"/>
      <c r="L45" s="1012" t="s">
        <v>283</v>
      </c>
      <c r="M45" s="1015">
        <v>2500000</v>
      </c>
      <c r="N45" s="1015"/>
      <c r="O45" s="1016">
        <v>2500000</v>
      </c>
      <c r="P45" s="1015">
        <v>1</v>
      </c>
      <c r="Q45" s="1015"/>
      <c r="R45" s="1015"/>
    </row>
    <row r="46" spans="1:18">
      <c r="A46" s="1012" t="s">
        <v>134</v>
      </c>
      <c r="B46" s="1012" t="s">
        <v>283</v>
      </c>
      <c r="C46" s="1012" t="s">
        <v>135</v>
      </c>
      <c r="D46" s="1012" t="s">
        <v>136</v>
      </c>
      <c r="E46" s="1012" t="s">
        <v>52</v>
      </c>
      <c r="F46" s="1013">
        <v>43201</v>
      </c>
      <c r="G46" s="1012" t="s">
        <v>283</v>
      </c>
      <c r="H46" s="1015"/>
      <c r="I46" s="1015"/>
      <c r="J46" s="1015"/>
      <c r="K46" s="1015"/>
      <c r="L46" s="1012" t="s">
        <v>283</v>
      </c>
      <c r="M46" s="1015">
        <v>3800000</v>
      </c>
      <c r="N46" s="1015"/>
      <c r="O46" s="1016">
        <v>3800000</v>
      </c>
      <c r="P46" s="1015">
        <v>1</v>
      </c>
      <c r="Q46" s="1015"/>
      <c r="R46" s="1015"/>
    </row>
    <row r="47" spans="1:18">
      <c r="A47" s="1012" t="s">
        <v>27</v>
      </c>
      <c r="B47" s="1012" t="s">
        <v>873</v>
      </c>
      <c r="C47" s="1012" t="s">
        <v>28</v>
      </c>
      <c r="D47" s="1012" t="s">
        <v>29</v>
      </c>
      <c r="E47" s="1012" t="s">
        <v>30</v>
      </c>
      <c r="F47" s="1013">
        <v>40417</v>
      </c>
      <c r="G47" s="1012" t="s">
        <v>31</v>
      </c>
      <c r="H47" s="1015">
        <v>18980000</v>
      </c>
      <c r="I47" s="1015"/>
      <c r="J47" s="1015">
        <v>0</v>
      </c>
      <c r="K47" s="1015">
        <f>446512.41+2500000</f>
        <v>2946512.41</v>
      </c>
      <c r="L47" s="1012" t="s">
        <v>870</v>
      </c>
      <c r="M47" s="1015"/>
      <c r="N47" s="1015"/>
      <c r="O47" s="1016"/>
      <c r="P47" s="1015"/>
      <c r="Q47" s="1015"/>
      <c r="R47" s="1015"/>
    </row>
    <row r="48" spans="1:18">
      <c r="A48" s="1012" t="s">
        <v>27</v>
      </c>
      <c r="B48" s="1012"/>
      <c r="C48" s="1012" t="s">
        <v>28</v>
      </c>
      <c r="D48" s="1012" t="s">
        <v>29</v>
      </c>
      <c r="E48" s="1012" t="s">
        <v>30</v>
      </c>
      <c r="F48" s="1013">
        <v>40842</v>
      </c>
      <c r="G48" s="1012"/>
      <c r="H48" s="1015"/>
      <c r="I48" s="1015"/>
      <c r="J48" s="1015"/>
      <c r="K48" s="1015"/>
      <c r="L48" s="1012"/>
      <c r="M48" s="1015">
        <v>5.0199999999999996</v>
      </c>
      <c r="N48" s="1015"/>
      <c r="O48" s="1016">
        <v>0.61</v>
      </c>
      <c r="P48" s="1015">
        <v>8.18</v>
      </c>
      <c r="Q48" s="1015"/>
      <c r="R48" s="1015"/>
    </row>
    <row r="49" spans="1:18">
      <c r="A49" s="1012" t="s">
        <v>27</v>
      </c>
      <c r="B49" s="1012"/>
      <c r="C49" s="1012" t="s">
        <v>28</v>
      </c>
      <c r="D49" s="1012" t="s">
        <v>29</v>
      </c>
      <c r="E49" s="1012" t="s">
        <v>30</v>
      </c>
      <c r="F49" s="1013">
        <v>44049</v>
      </c>
      <c r="G49" s="1012"/>
      <c r="H49" s="1015"/>
      <c r="I49" s="1015"/>
      <c r="J49" s="1015"/>
      <c r="K49" s="1015"/>
      <c r="L49" s="1012"/>
      <c r="M49" s="1015">
        <v>2500000</v>
      </c>
      <c r="N49" s="1015"/>
      <c r="O49" s="1016">
        <v>2321286</v>
      </c>
      <c r="P49" s="1015">
        <v>1.08</v>
      </c>
      <c r="Q49" s="1015">
        <v>-16479994.98</v>
      </c>
      <c r="R49" s="1015"/>
    </row>
    <row r="50" spans="1:18">
      <c r="A50" s="1012" t="s">
        <v>78</v>
      </c>
      <c r="B50" s="1012" t="s">
        <v>2387</v>
      </c>
      <c r="C50" s="1012" t="s">
        <v>79</v>
      </c>
      <c r="D50" s="1012" t="s">
        <v>76</v>
      </c>
      <c r="E50" s="1012" t="s">
        <v>77</v>
      </c>
      <c r="F50" s="1013">
        <v>40438</v>
      </c>
      <c r="G50" s="1012" t="s">
        <v>7</v>
      </c>
      <c r="H50" s="1015"/>
      <c r="I50" s="1015">
        <v>5781000</v>
      </c>
      <c r="J50" s="1015">
        <v>0</v>
      </c>
      <c r="K50" s="1015">
        <v>6273348.5</v>
      </c>
      <c r="L50" s="1012" t="s">
        <v>870</v>
      </c>
      <c r="M50" s="1015"/>
      <c r="N50" s="1015"/>
      <c r="O50" s="1016"/>
      <c r="P50" s="1015"/>
      <c r="Q50" s="1015"/>
      <c r="R50" s="1015"/>
    </row>
    <row r="51" spans="1:18">
      <c r="A51" s="1012" t="s">
        <v>78</v>
      </c>
      <c r="B51" s="1012" t="s">
        <v>283</v>
      </c>
      <c r="C51" s="1012" t="s">
        <v>79</v>
      </c>
      <c r="D51" s="1012" t="s">
        <v>76</v>
      </c>
      <c r="E51" s="1012" t="s">
        <v>77</v>
      </c>
      <c r="F51" s="1013">
        <v>42724</v>
      </c>
      <c r="G51" s="1012" t="s">
        <v>283</v>
      </c>
      <c r="H51" s="1015"/>
      <c r="I51" s="1015"/>
      <c r="J51" s="1015"/>
      <c r="K51" s="1015"/>
      <c r="L51" s="1012" t="s">
        <v>283</v>
      </c>
      <c r="M51" s="1015">
        <v>5549760</v>
      </c>
      <c r="N51" s="1015"/>
      <c r="O51" s="1016">
        <v>5781</v>
      </c>
      <c r="P51" s="1015">
        <v>960</v>
      </c>
      <c r="Q51" s="1015">
        <v>-231240</v>
      </c>
      <c r="R51" s="1015"/>
    </row>
    <row r="52" spans="1:18">
      <c r="A52" s="1012" t="s">
        <v>16</v>
      </c>
      <c r="B52" s="1012" t="s">
        <v>3057</v>
      </c>
      <c r="C52" s="1012" t="s">
        <v>17</v>
      </c>
      <c r="D52" s="1012" t="s">
        <v>18</v>
      </c>
      <c r="E52" s="1012" t="s">
        <v>19</v>
      </c>
      <c r="F52" s="1013">
        <v>40403</v>
      </c>
      <c r="G52" s="1012" t="s">
        <v>7</v>
      </c>
      <c r="H52" s="1015">
        <v>7462000</v>
      </c>
      <c r="I52" s="1015"/>
      <c r="J52" s="1015">
        <v>0</v>
      </c>
      <c r="K52" s="1015">
        <v>13305408.939999999</v>
      </c>
      <c r="L52" s="1012" t="s">
        <v>870</v>
      </c>
      <c r="M52" s="1015"/>
      <c r="N52" s="1015"/>
      <c r="O52" s="1016"/>
      <c r="P52" s="1015"/>
      <c r="Q52" s="1015"/>
      <c r="R52" s="1015"/>
    </row>
    <row r="53" spans="1:18">
      <c r="A53" s="1012" t="s">
        <v>16</v>
      </c>
      <c r="B53" s="1012" t="s">
        <v>283</v>
      </c>
      <c r="C53" s="1012" t="s">
        <v>17</v>
      </c>
      <c r="D53" s="1012" t="s">
        <v>18</v>
      </c>
      <c r="E53" s="1012" t="s">
        <v>19</v>
      </c>
      <c r="F53" s="1013">
        <v>40438</v>
      </c>
      <c r="G53" s="1012" t="s">
        <v>283</v>
      </c>
      <c r="H53" s="1015"/>
      <c r="I53" s="1015">
        <v>4379000</v>
      </c>
      <c r="J53" s="1015"/>
      <c r="K53" s="1015"/>
      <c r="L53" s="1012" t="s">
        <v>283</v>
      </c>
      <c r="M53" s="1015"/>
      <c r="N53" s="1015"/>
      <c r="O53" s="1016"/>
      <c r="P53" s="1015"/>
      <c r="Q53" s="1015"/>
      <c r="R53" s="1015"/>
    </row>
    <row r="54" spans="1:18">
      <c r="A54" s="1012" t="s">
        <v>16</v>
      </c>
      <c r="B54" s="1012" t="s">
        <v>283</v>
      </c>
      <c r="C54" s="1012" t="s">
        <v>17</v>
      </c>
      <c r="D54" s="1012" t="s">
        <v>18</v>
      </c>
      <c r="E54" s="1012" t="s">
        <v>19</v>
      </c>
      <c r="F54" s="1013">
        <v>42734</v>
      </c>
      <c r="G54" s="1012" t="s">
        <v>283</v>
      </c>
      <c r="H54" s="1015"/>
      <c r="I54" s="1015"/>
      <c r="J54" s="1015"/>
      <c r="K54" s="1015"/>
      <c r="L54" s="1012" t="s">
        <v>283</v>
      </c>
      <c r="M54" s="1015">
        <v>4227049</v>
      </c>
      <c r="N54" s="1015"/>
      <c r="O54" s="1016">
        <v>4379</v>
      </c>
      <c r="P54" s="1015">
        <v>965.30006850899997</v>
      </c>
      <c r="Q54" s="1015">
        <v>-151951</v>
      </c>
      <c r="R54" s="1015"/>
    </row>
    <row r="55" spans="1:18">
      <c r="A55" s="1012" t="s">
        <v>16</v>
      </c>
      <c r="B55" s="1012" t="s">
        <v>283</v>
      </c>
      <c r="C55" s="1012" t="s">
        <v>17</v>
      </c>
      <c r="D55" s="1012" t="s">
        <v>18</v>
      </c>
      <c r="E55" s="1012" t="s">
        <v>19</v>
      </c>
      <c r="F55" s="1013">
        <v>43012</v>
      </c>
      <c r="G55" s="1012" t="s">
        <v>283</v>
      </c>
      <c r="H55" s="1015"/>
      <c r="I55" s="1015"/>
      <c r="J55" s="1015"/>
      <c r="K55" s="1015"/>
      <c r="L55" s="1012" t="s">
        <v>283</v>
      </c>
      <c r="M55" s="1015">
        <v>7462000</v>
      </c>
      <c r="N55" s="1015"/>
      <c r="O55" s="1016">
        <v>7462</v>
      </c>
      <c r="P55" s="1015">
        <v>1000</v>
      </c>
      <c r="Q55" s="1015"/>
      <c r="R55" s="1015"/>
    </row>
    <row r="56" spans="1:18">
      <c r="A56" s="1012" t="s">
        <v>84</v>
      </c>
      <c r="B56" s="1012" t="s">
        <v>2987</v>
      </c>
      <c r="C56" s="1012" t="s">
        <v>85</v>
      </c>
      <c r="D56" s="1012" t="s">
        <v>86</v>
      </c>
      <c r="E56" s="1012" t="s">
        <v>23</v>
      </c>
      <c r="F56" s="1013">
        <v>40450</v>
      </c>
      <c r="G56" s="1012" t="s">
        <v>7</v>
      </c>
      <c r="H56" s="1015">
        <v>54600000</v>
      </c>
      <c r="I56" s="1015"/>
      <c r="J56" s="1015">
        <v>0</v>
      </c>
      <c r="K56" s="1015">
        <v>57366400</v>
      </c>
      <c r="L56" s="1012" t="s">
        <v>870</v>
      </c>
      <c r="M56" s="1015"/>
      <c r="N56" s="1015"/>
      <c r="O56" s="1016"/>
      <c r="P56" s="1015"/>
      <c r="Q56" s="1015"/>
      <c r="R56" s="1015"/>
    </row>
    <row r="57" spans="1:18">
      <c r="A57" s="1012" t="s">
        <v>84</v>
      </c>
      <c r="B57" s="1012" t="s">
        <v>283</v>
      </c>
      <c r="C57" s="1012" t="s">
        <v>85</v>
      </c>
      <c r="D57" s="1012" t="s">
        <v>86</v>
      </c>
      <c r="E57" s="1012" t="s">
        <v>23</v>
      </c>
      <c r="F57" s="1013">
        <v>42654</v>
      </c>
      <c r="G57" s="1012" t="s">
        <v>283</v>
      </c>
      <c r="H57" s="1015"/>
      <c r="I57" s="1015"/>
      <c r="J57" s="1015"/>
      <c r="K57" s="1015"/>
      <c r="L57" s="1012" t="s">
        <v>283</v>
      </c>
      <c r="M57" s="1015">
        <v>50778000</v>
      </c>
      <c r="N57" s="1015"/>
      <c r="O57" s="1016">
        <v>54600</v>
      </c>
      <c r="P57" s="1015">
        <v>930</v>
      </c>
      <c r="Q57" s="1015">
        <v>-3822000</v>
      </c>
      <c r="R57" s="1015"/>
    </row>
    <row r="58" spans="1:18">
      <c r="A58" s="1012" t="s">
        <v>24</v>
      </c>
      <c r="B58" s="1012" t="s">
        <v>872</v>
      </c>
      <c r="C58" s="1012" t="s">
        <v>25</v>
      </c>
      <c r="D58" s="1012" t="s">
        <v>26</v>
      </c>
      <c r="E58" s="1012" t="s">
        <v>6</v>
      </c>
      <c r="F58" s="1013">
        <v>40450</v>
      </c>
      <c r="G58" s="1012" t="s">
        <v>7</v>
      </c>
      <c r="H58" s="1015">
        <v>1747000</v>
      </c>
      <c r="I58" s="1015">
        <v>2313000</v>
      </c>
      <c r="J58" s="1015">
        <v>0</v>
      </c>
      <c r="K58" s="1015">
        <v>4690202.2300000004</v>
      </c>
      <c r="L58" s="1012" t="s">
        <v>869</v>
      </c>
      <c r="M58" s="1015"/>
      <c r="N58" s="1015"/>
      <c r="O58" s="1016"/>
      <c r="P58" s="1015"/>
      <c r="Q58" s="1015"/>
      <c r="R58" s="1015"/>
    </row>
    <row r="59" spans="1:18">
      <c r="A59" s="1012" t="s">
        <v>24</v>
      </c>
      <c r="B59" s="1012" t="s">
        <v>283</v>
      </c>
      <c r="C59" s="1012" t="s">
        <v>25</v>
      </c>
      <c r="D59" s="1012" t="s">
        <v>26</v>
      </c>
      <c r="E59" s="1012" t="s">
        <v>6</v>
      </c>
      <c r="F59" s="1013">
        <v>43376</v>
      </c>
      <c r="G59" s="1012" t="s">
        <v>283</v>
      </c>
      <c r="H59" s="1015"/>
      <c r="I59" s="1015"/>
      <c r="J59" s="1015"/>
      <c r="K59" s="1015"/>
      <c r="L59" s="1012" t="s">
        <v>283</v>
      </c>
      <c r="M59" s="1015">
        <v>4060000</v>
      </c>
      <c r="N59" s="1015"/>
      <c r="O59" s="1016">
        <v>4060</v>
      </c>
      <c r="P59" s="1015">
        <v>1000</v>
      </c>
      <c r="Q59" s="1015"/>
      <c r="R59" s="1015"/>
    </row>
    <row r="60" spans="1:18">
      <c r="A60" s="1012" t="s">
        <v>205</v>
      </c>
      <c r="B60" s="1012"/>
      <c r="C60" s="1012" t="s">
        <v>206</v>
      </c>
      <c r="D60" s="1012" t="s">
        <v>207</v>
      </c>
      <c r="E60" s="1012" t="s">
        <v>208</v>
      </c>
      <c r="F60" s="1013">
        <v>40445</v>
      </c>
      <c r="G60" s="1012" t="s">
        <v>67</v>
      </c>
      <c r="H60" s="1015"/>
      <c r="I60" s="1015">
        <v>2650000</v>
      </c>
      <c r="J60" s="1015">
        <v>0</v>
      </c>
      <c r="K60" s="1015">
        <v>3073116.66</v>
      </c>
      <c r="L60" s="1012" t="s">
        <v>869</v>
      </c>
      <c r="M60" s="1015"/>
      <c r="N60" s="1015"/>
      <c r="O60" s="1016"/>
      <c r="P60" s="1015"/>
      <c r="Q60" s="1015"/>
      <c r="R60" s="1015"/>
    </row>
    <row r="61" spans="1:18">
      <c r="A61" s="1012" t="s">
        <v>205</v>
      </c>
      <c r="B61" s="1012" t="s">
        <v>283</v>
      </c>
      <c r="C61" s="1012" t="s">
        <v>206</v>
      </c>
      <c r="D61" s="1012" t="s">
        <v>207</v>
      </c>
      <c r="E61" s="1012" t="s">
        <v>208</v>
      </c>
      <c r="F61" s="1013">
        <v>43361</v>
      </c>
      <c r="G61" s="1012" t="s">
        <v>283</v>
      </c>
      <c r="H61" s="1015"/>
      <c r="I61" s="1015"/>
      <c r="J61" s="1015"/>
      <c r="K61" s="1015"/>
      <c r="L61" s="1012" t="s">
        <v>283</v>
      </c>
      <c r="M61" s="1015">
        <v>2650000</v>
      </c>
      <c r="N61" s="1015"/>
      <c r="O61" s="1016">
        <v>2650000</v>
      </c>
      <c r="P61" s="1015">
        <v>1</v>
      </c>
      <c r="Q61" s="1015"/>
      <c r="R61" s="1015"/>
    </row>
    <row r="62" spans="1:18">
      <c r="A62" s="1012" t="s">
        <v>154</v>
      </c>
      <c r="B62" s="1012" t="s">
        <v>3058</v>
      </c>
      <c r="C62" s="1012" t="s">
        <v>155</v>
      </c>
      <c r="D62" s="1012" t="s">
        <v>156</v>
      </c>
      <c r="E62" s="1012" t="s">
        <v>89</v>
      </c>
      <c r="F62" s="1013">
        <v>40450</v>
      </c>
      <c r="G62" s="1012" t="s">
        <v>67</v>
      </c>
      <c r="H62" s="1015"/>
      <c r="I62" s="1015">
        <v>450000</v>
      </c>
      <c r="J62" s="1015">
        <v>0</v>
      </c>
      <c r="K62" s="1015">
        <v>471025</v>
      </c>
      <c r="L62" s="1012" t="s">
        <v>870</v>
      </c>
      <c r="M62" s="1015"/>
      <c r="N62" s="1015"/>
      <c r="O62" s="1016"/>
      <c r="P62" s="1015"/>
      <c r="Q62" s="1015"/>
      <c r="R62" s="1015"/>
    </row>
    <row r="63" spans="1:18">
      <c r="A63" s="1012" t="s">
        <v>154</v>
      </c>
      <c r="B63" s="1012" t="s">
        <v>283</v>
      </c>
      <c r="C63" s="1012" t="s">
        <v>155</v>
      </c>
      <c r="D63" s="1012" t="s">
        <v>156</v>
      </c>
      <c r="E63" s="1012" t="s">
        <v>89</v>
      </c>
      <c r="F63" s="1013">
        <v>42724</v>
      </c>
      <c r="G63" s="1012" t="s">
        <v>283</v>
      </c>
      <c r="H63" s="1015"/>
      <c r="I63" s="1015"/>
      <c r="J63" s="1015"/>
      <c r="K63" s="1015"/>
      <c r="L63" s="1012" t="s">
        <v>283</v>
      </c>
      <c r="M63" s="1015">
        <v>415000</v>
      </c>
      <c r="N63" s="1015"/>
      <c r="O63" s="1016">
        <v>450000</v>
      </c>
      <c r="P63" s="1015">
        <v>0.92222222200000004</v>
      </c>
      <c r="Q63" s="1015">
        <v>-35000</v>
      </c>
      <c r="R63" s="1015"/>
    </row>
    <row r="64" spans="1:18">
      <c r="A64" s="1012" t="s">
        <v>199</v>
      </c>
      <c r="B64" s="1012"/>
      <c r="C64" s="1012" t="s">
        <v>200</v>
      </c>
      <c r="D64" s="1012" t="s">
        <v>201</v>
      </c>
      <c r="E64" s="1012" t="s">
        <v>6</v>
      </c>
      <c r="F64" s="1013">
        <v>45177</v>
      </c>
      <c r="G64" s="1012" t="s">
        <v>67</v>
      </c>
      <c r="H64" s="1015"/>
      <c r="I64" s="1015">
        <v>2799000</v>
      </c>
      <c r="J64" s="1015">
        <v>559000</v>
      </c>
      <c r="K64" s="1015" t="s">
        <v>3075</v>
      </c>
      <c r="L64" s="1012" t="s">
        <v>3076</v>
      </c>
      <c r="M64" s="1015"/>
      <c r="N64" s="1015"/>
      <c r="O64" s="1016"/>
      <c r="P64" s="1015"/>
      <c r="Q64" s="1015"/>
      <c r="R64" s="1015"/>
    </row>
    <row r="65" spans="1:18">
      <c r="A65" s="1012" t="s">
        <v>199</v>
      </c>
      <c r="B65" s="1012"/>
      <c r="C65" s="1012" t="s">
        <v>200</v>
      </c>
      <c r="D65" s="1012" t="s">
        <v>201</v>
      </c>
      <c r="E65" s="1012" t="s">
        <v>6</v>
      </c>
      <c r="F65" s="1013">
        <v>40445</v>
      </c>
      <c r="G65" s="1012" t="s">
        <v>67</v>
      </c>
      <c r="H65" s="1015"/>
      <c r="I65" s="1015">
        <v>2799000</v>
      </c>
      <c r="J65" s="1015">
        <v>559000</v>
      </c>
      <c r="K65" s="1015">
        <f>672459.75+62977.5+2288720+12577.5+12577.5</f>
        <v>3049312.25</v>
      </c>
      <c r="L65" s="1012" t="s">
        <v>3060</v>
      </c>
      <c r="M65" s="1015"/>
      <c r="N65" s="1015"/>
      <c r="O65" s="1016"/>
      <c r="P65" s="1015"/>
      <c r="Q65" s="1015"/>
      <c r="R65" s="1015"/>
    </row>
    <row r="66" spans="1:18">
      <c r="A66" s="1012" t="s">
        <v>199</v>
      </c>
      <c r="B66" s="1012"/>
      <c r="C66" s="1012" t="s">
        <v>200</v>
      </c>
      <c r="D66" s="1012" t="s">
        <v>201</v>
      </c>
      <c r="E66" s="1012" t="s">
        <v>6</v>
      </c>
      <c r="F66" s="1013">
        <v>43873</v>
      </c>
      <c r="G66" s="1012"/>
      <c r="H66" s="1015"/>
      <c r="I66" s="1015"/>
      <c r="J66" s="1015"/>
      <c r="K66" s="1015"/>
      <c r="L66" s="1012"/>
      <c r="M66" s="1015">
        <v>2240000</v>
      </c>
      <c r="N66" s="1015"/>
      <c r="O66" s="1016">
        <v>2240000</v>
      </c>
      <c r="P66" s="1015">
        <v>1</v>
      </c>
      <c r="Q66" s="1015"/>
      <c r="R66" s="1015"/>
    </row>
    <row r="67" spans="1:18">
      <c r="A67" s="1012" t="s">
        <v>221</v>
      </c>
      <c r="B67" s="1012" t="s">
        <v>3059</v>
      </c>
      <c r="C67" s="1012" t="s">
        <v>222</v>
      </c>
      <c r="D67" s="1012" t="s">
        <v>76</v>
      </c>
      <c r="E67" s="1012" t="s">
        <v>77</v>
      </c>
      <c r="F67" s="1013">
        <v>40450</v>
      </c>
      <c r="G67" s="1012" t="s">
        <v>67</v>
      </c>
      <c r="H67" s="1015"/>
      <c r="I67" s="1015">
        <v>1522000</v>
      </c>
      <c r="J67" s="1015">
        <v>500000</v>
      </c>
      <c r="K67" s="1015">
        <f>1218206.78+11250+11250+11250</f>
        <v>1251956.78</v>
      </c>
      <c r="L67" s="1012" t="s">
        <v>3060</v>
      </c>
      <c r="M67" s="1015"/>
      <c r="N67" s="1015"/>
      <c r="O67" s="1016"/>
      <c r="P67" s="1015"/>
      <c r="Q67" s="1015"/>
      <c r="R67" s="1015"/>
    </row>
    <row r="68" spans="1:18">
      <c r="A68" s="1012" t="s">
        <v>221</v>
      </c>
      <c r="B68" s="1012" t="s">
        <v>283</v>
      </c>
      <c r="C68" s="1012" t="s">
        <v>222</v>
      </c>
      <c r="D68" s="1012" t="s">
        <v>76</v>
      </c>
      <c r="E68" s="1012" t="s">
        <v>77</v>
      </c>
      <c r="F68" s="1013">
        <v>42734</v>
      </c>
      <c r="G68" s="1012" t="s">
        <v>283</v>
      </c>
      <c r="H68" s="1015"/>
      <c r="I68" s="1015"/>
      <c r="J68" s="1015"/>
      <c r="K68" s="1015"/>
      <c r="L68" s="1012" t="s">
        <v>283</v>
      </c>
      <c r="M68" s="1015">
        <v>970900</v>
      </c>
      <c r="N68" s="1015"/>
      <c r="O68" s="1016">
        <v>1022000</v>
      </c>
      <c r="P68" s="1015">
        <v>0.95</v>
      </c>
      <c r="Q68" s="1015">
        <v>-51100</v>
      </c>
      <c r="R68" s="1015"/>
    </row>
    <row r="69" spans="1:18">
      <c r="A69" s="1012" t="s">
        <v>221</v>
      </c>
      <c r="B69" s="1012" t="s">
        <v>283</v>
      </c>
      <c r="C69" s="1012" t="s">
        <v>222</v>
      </c>
      <c r="D69" s="1012" t="s">
        <v>76</v>
      </c>
      <c r="E69" s="1012" t="s">
        <v>77</v>
      </c>
      <c r="F69" s="1111">
        <v>44931</v>
      </c>
      <c r="G69" s="1012" t="s">
        <v>67</v>
      </c>
      <c r="H69" s="1112"/>
      <c r="I69" s="1015">
        <v>1522000</v>
      </c>
      <c r="J69" s="1112">
        <v>0</v>
      </c>
      <c r="K69" s="1112">
        <v>506250</v>
      </c>
      <c r="L69" s="1012" t="s">
        <v>869</v>
      </c>
      <c r="M69" s="1112"/>
      <c r="N69" s="1112"/>
      <c r="O69" s="1113"/>
      <c r="P69" s="1112"/>
      <c r="Q69" s="1112"/>
      <c r="R69" s="1114"/>
    </row>
    <row r="70" spans="1:18">
      <c r="A70" s="1012" t="s">
        <v>146</v>
      </c>
      <c r="B70" s="1012" t="s">
        <v>1167</v>
      </c>
      <c r="C70" s="1012" t="s">
        <v>147</v>
      </c>
      <c r="D70" s="1012" t="s">
        <v>148</v>
      </c>
      <c r="E70" s="1012" t="s">
        <v>149</v>
      </c>
      <c r="F70" s="1013">
        <v>40450</v>
      </c>
      <c r="G70" s="1012" t="s">
        <v>67</v>
      </c>
      <c r="H70" s="1015"/>
      <c r="I70" s="1015">
        <v>7000</v>
      </c>
      <c r="J70" s="1015">
        <v>0</v>
      </c>
      <c r="K70" s="1015">
        <v>8120</v>
      </c>
      <c r="L70" s="1012" t="s">
        <v>869</v>
      </c>
      <c r="M70" s="1015"/>
      <c r="N70" s="1015"/>
      <c r="O70" s="1016"/>
      <c r="P70" s="1015"/>
      <c r="Q70" s="1015"/>
      <c r="R70" s="1015"/>
    </row>
    <row r="71" spans="1:18">
      <c r="A71" s="1012" t="s">
        <v>146</v>
      </c>
      <c r="B71" s="1012" t="s">
        <v>283</v>
      </c>
      <c r="C71" s="1012" t="s">
        <v>147</v>
      </c>
      <c r="D71" s="1012" t="s">
        <v>148</v>
      </c>
      <c r="E71" s="1012" t="s">
        <v>149</v>
      </c>
      <c r="F71" s="1013">
        <v>43374</v>
      </c>
      <c r="G71" s="1012" t="s">
        <v>283</v>
      </c>
      <c r="H71" s="1015"/>
      <c r="I71" s="1015"/>
      <c r="J71" s="1015"/>
      <c r="K71" s="1015"/>
      <c r="L71" s="1012" t="s">
        <v>283</v>
      </c>
      <c r="M71" s="1015">
        <v>7000</v>
      </c>
      <c r="N71" s="1015"/>
      <c r="O71" s="1016">
        <v>7000</v>
      </c>
      <c r="P71" s="1015">
        <v>1</v>
      </c>
      <c r="Q71" s="1015"/>
      <c r="R71" s="1015"/>
    </row>
    <row r="72" spans="1:18">
      <c r="A72" s="1012" t="s">
        <v>247</v>
      </c>
      <c r="B72" s="1012"/>
      <c r="C72" s="1012" t="s">
        <v>248</v>
      </c>
      <c r="D72" s="1012" t="s">
        <v>249</v>
      </c>
      <c r="E72" s="1012" t="s">
        <v>6</v>
      </c>
      <c r="F72" s="1013">
        <v>40450</v>
      </c>
      <c r="G72" s="1012" t="s">
        <v>67</v>
      </c>
      <c r="H72" s="1015"/>
      <c r="I72" s="1015">
        <v>100000</v>
      </c>
      <c r="J72" s="1015">
        <v>0</v>
      </c>
      <c r="K72" s="1015">
        <v>115066.67</v>
      </c>
      <c r="L72" s="1012" t="s">
        <v>869</v>
      </c>
      <c r="M72" s="1015"/>
      <c r="N72" s="1015"/>
      <c r="O72" s="1016"/>
      <c r="P72" s="1015"/>
      <c r="Q72" s="1015"/>
      <c r="R72" s="1015"/>
    </row>
    <row r="73" spans="1:18">
      <c r="A73" s="1012" t="s">
        <v>247</v>
      </c>
      <c r="B73" s="1012" t="s">
        <v>283</v>
      </c>
      <c r="C73" s="1012" t="s">
        <v>248</v>
      </c>
      <c r="D73" s="1012" t="s">
        <v>249</v>
      </c>
      <c r="E73" s="1012" t="s">
        <v>6</v>
      </c>
      <c r="F73" s="1013">
        <v>43201</v>
      </c>
      <c r="G73" s="1012" t="s">
        <v>283</v>
      </c>
      <c r="H73" s="1015"/>
      <c r="I73" s="1015"/>
      <c r="J73" s="1015"/>
      <c r="K73" s="1015"/>
      <c r="L73" s="1012" t="s">
        <v>283</v>
      </c>
      <c r="M73" s="1015">
        <v>100000</v>
      </c>
      <c r="N73" s="1015"/>
      <c r="O73" s="1016">
        <v>100000</v>
      </c>
      <c r="P73" s="1015">
        <v>1</v>
      </c>
      <c r="Q73" s="1015"/>
      <c r="R73" s="1015"/>
    </row>
    <row r="74" spans="1:18">
      <c r="A74" s="1012" t="s">
        <v>250</v>
      </c>
      <c r="B74" s="1012" t="s">
        <v>923</v>
      </c>
      <c r="C74" s="1012" t="s">
        <v>251</v>
      </c>
      <c r="D74" s="1012" t="s">
        <v>252</v>
      </c>
      <c r="E74" s="1012" t="s">
        <v>246</v>
      </c>
      <c r="F74" s="1013">
        <v>40445</v>
      </c>
      <c r="G74" s="1012" t="s">
        <v>67</v>
      </c>
      <c r="H74" s="1015"/>
      <c r="I74" s="1015">
        <v>8044000</v>
      </c>
      <c r="J74" s="1015">
        <v>0</v>
      </c>
      <c r="K74" s="1015">
        <v>9165244.2200000007</v>
      </c>
      <c r="L74" s="1012" t="s">
        <v>869</v>
      </c>
      <c r="M74" s="1015"/>
      <c r="N74" s="1015"/>
      <c r="O74" s="1016"/>
      <c r="P74" s="1015"/>
      <c r="Q74" s="1015"/>
      <c r="R74" s="1015"/>
    </row>
    <row r="75" spans="1:18">
      <c r="A75" s="1012" t="s">
        <v>250</v>
      </c>
      <c r="B75" s="1012" t="s">
        <v>283</v>
      </c>
      <c r="C75" s="1012" t="s">
        <v>251</v>
      </c>
      <c r="D75" s="1012" t="s">
        <v>252</v>
      </c>
      <c r="E75" s="1012" t="s">
        <v>246</v>
      </c>
      <c r="F75" s="1013">
        <v>42991</v>
      </c>
      <c r="G75" s="1012" t="s">
        <v>283</v>
      </c>
      <c r="H75" s="1015"/>
      <c r="I75" s="1015"/>
      <c r="J75" s="1015"/>
      <c r="K75" s="1015"/>
      <c r="L75" s="1012" t="s">
        <v>283</v>
      </c>
      <c r="M75" s="1015">
        <v>8044000</v>
      </c>
      <c r="N75" s="1015"/>
      <c r="O75" s="1016">
        <v>8044000</v>
      </c>
      <c r="P75" s="1015">
        <v>1</v>
      </c>
      <c r="Q75" s="1015"/>
      <c r="R75" s="1015"/>
    </row>
    <row r="76" spans="1:18">
      <c r="A76" s="1012" t="s">
        <v>223</v>
      </c>
      <c r="B76" s="1012" t="s">
        <v>923</v>
      </c>
      <c r="C76" s="1012" t="s">
        <v>224</v>
      </c>
      <c r="D76" s="1012" t="s">
        <v>225</v>
      </c>
      <c r="E76" s="1012" t="s">
        <v>6</v>
      </c>
      <c r="F76" s="1013">
        <v>40450</v>
      </c>
      <c r="G76" s="1012" t="s">
        <v>67</v>
      </c>
      <c r="H76" s="1015"/>
      <c r="I76" s="1015">
        <v>30000</v>
      </c>
      <c r="J76" s="1015">
        <v>0</v>
      </c>
      <c r="K76" s="1015">
        <v>32933.339999999997</v>
      </c>
      <c r="L76" s="1012" t="s">
        <v>869</v>
      </c>
      <c r="M76" s="1015"/>
      <c r="N76" s="1015"/>
      <c r="O76" s="1016"/>
      <c r="P76" s="1015"/>
      <c r="Q76" s="1015"/>
      <c r="R76" s="1015"/>
    </row>
    <row r="77" spans="1:18">
      <c r="A77" s="1012" t="s">
        <v>223</v>
      </c>
      <c r="B77" s="1012" t="s">
        <v>283</v>
      </c>
      <c r="C77" s="1012" t="s">
        <v>224</v>
      </c>
      <c r="D77" s="1012" t="s">
        <v>225</v>
      </c>
      <c r="E77" s="1012" t="s">
        <v>6</v>
      </c>
      <c r="F77" s="1013">
        <v>42235</v>
      </c>
      <c r="G77" s="1012" t="s">
        <v>283</v>
      </c>
      <c r="H77" s="1015"/>
      <c r="I77" s="1015"/>
      <c r="J77" s="1015"/>
      <c r="K77" s="1015"/>
      <c r="L77" s="1012" t="s">
        <v>283</v>
      </c>
      <c r="M77" s="1015">
        <v>30000</v>
      </c>
      <c r="N77" s="1015"/>
      <c r="O77" s="1016">
        <v>30000</v>
      </c>
      <c r="P77" s="1015">
        <v>1</v>
      </c>
      <c r="Q77" s="1015"/>
      <c r="R77" s="1015"/>
    </row>
    <row r="78" spans="1:18">
      <c r="A78" s="1012" t="s">
        <v>119</v>
      </c>
      <c r="B78" s="1012" t="s">
        <v>923</v>
      </c>
      <c r="C78" s="1012" t="s">
        <v>120</v>
      </c>
      <c r="D78" s="1012" t="s">
        <v>121</v>
      </c>
      <c r="E78" s="1012" t="s">
        <v>56</v>
      </c>
      <c r="F78" s="1013">
        <v>40450</v>
      </c>
      <c r="G78" s="1012" t="s">
        <v>67</v>
      </c>
      <c r="H78" s="1015"/>
      <c r="I78" s="1015">
        <v>14000</v>
      </c>
      <c r="J78" s="1015">
        <v>0</v>
      </c>
      <c r="K78" s="1015">
        <v>15411.67</v>
      </c>
      <c r="L78" s="1012" t="s">
        <v>869</v>
      </c>
      <c r="M78" s="1015"/>
      <c r="N78" s="1015"/>
      <c r="O78" s="1016"/>
      <c r="P78" s="1015"/>
      <c r="Q78" s="1015"/>
      <c r="R78" s="1015"/>
    </row>
    <row r="79" spans="1:18">
      <c r="A79" s="1012" t="s">
        <v>119</v>
      </c>
      <c r="B79" s="1012" t="s">
        <v>283</v>
      </c>
      <c r="C79" s="1012" t="s">
        <v>120</v>
      </c>
      <c r="D79" s="1012" t="s">
        <v>121</v>
      </c>
      <c r="E79" s="1012" t="s">
        <v>56</v>
      </c>
      <c r="F79" s="1013">
        <v>42291</v>
      </c>
      <c r="G79" s="1012" t="s">
        <v>283</v>
      </c>
      <c r="H79" s="1015"/>
      <c r="I79" s="1015"/>
      <c r="J79" s="1015"/>
      <c r="K79" s="1015"/>
      <c r="L79" s="1012" t="s">
        <v>283</v>
      </c>
      <c r="M79" s="1015">
        <v>14000</v>
      </c>
      <c r="N79" s="1015"/>
      <c r="O79" s="1016">
        <v>14000</v>
      </c>
      <c r="P79" s="1015">
        <v>1</v>
      </c>
      <c r="Q79" s="1015"/>
      <c r="R79" s="1015"/>
    </row>
    <row r="80" spans="1:18">
      <c r="A80" s="1012" t="s">
        <v>53</v>
      </c>
      <c r="B80" s="1012" t="s">
        <v>874</v>
      </c>
      <c r="C80" s="1012" t="s">
        <v>54</v>
      </c>
      <c r="D80" s="1012" t="s">
        <v>55</v>
      </c>
      <c r="E80" s="1012" t="s">
        <v>56</v>
      </c>
      <c r="F80" s="1013">
        <v>40403</v>
      </c>
      <c r="G80" s="1012" t="s">
        <v>7</v>
      </c>
      <c r="H80" s="1015">
        <v>17000000</v>
      </c>
      <c r="I80" s="1015"/>
      <c r="J80" s="1015">
        <v>0</v>
      </c>
      <c r="K80" s="1015">
        <v>19825475.789999999</v>
      </c>
      <c r="L80" s="1012" t="s">
        <v>869</v>
      </c>
      <c r="M80" s="1015"/>
      <c r="N80" s="1015"/>
      <c r="O80" s="1016"/>
      <c r="P80" s="1015"/>
      <c r="Q80" s="1015"/>
      <c r="R80" s="1015"/>
    </row>
    <row r="81" spans="1:18">
      <c r="A81" s="1012" t="s">
        <v>53</v>
      </c>
      <c r="B81" s="1012" t="s">
        <v>283</v>
      </c>
      <c r="C81" s="1012" t="s">
        <v>54</v>
      </c>
      <c r="D81" s="1012" t="s">
        <v>55</v>
      </c>
      <c r="E81" s="1012" t="s">
        <v>56</v>
      </c>
      <c r="F81" s="1013">
        <v>43327</v>
      </c>
      <c r="G81" s="1012" t="s">
        <v>283</v>
      </c>
      <c r="H81" s="1015"/>
      <c r="I81" s="1015"/>
      <c r="J81" s="1015"/>
      <c r="K81" s="1015"/>
      <c r="L81" s="1012" t="s">
        <v>283</v>
      </c>
      <c r="M81" s="1015">
        <v>10000000</v>
      </c>
      <c r="N81" s="1015"/>
      <c r="O81" s="1016">
        <v>10000</v>
      </c>
      <c r="P81" s="1015">
        <v>1000</v>
      </c>
      <c r="Q81" s="1015"/>
      <c r="R81" s="1015"/>
    </row>
    <row r="82" spans="1:18">
      <c r="A82" s="1012" t="s">
        <v>53</v>
      </c>
      <c r="B82" s="1012" t="s">
        <v>283</v>
      </c>
      <c r="C82" s="1012" t="s">
        <v>54</v>
      </c>
      <c r="D82" s="1012" t="s">
        <v>55</v>
      </c>
      <c r="E82" s="1012" t="s">
        <v>56</v>
      </c>
      <c r="F82" s="1013">
        <v>43378</v>
      </c>
      <c r="G82" s="1012" t="s">
        <v>283</v>
      </c>
      <c r="H82" s="1015"/>
      <c r="I82" s="1015"/>
      <c r="J82" s="1015"/>
      <c r="K82" s="1015"/>
      <c r="L82" s="1012" t="s">
        <v>283</v>
      </c>
      <c r="M82" s="1015">
        <v>7000000</v>
      </c>
      <c r="N82" s="1015"/>
      <c r="O82" s="1016">
        <v>7000</v>
      </c>
      <c r="P82" s="1015">
        <v>1000</v>
      </c>
      <c r="Q82" s="1015"/>
      <c r="R82" s="1015"/>
    </row>
    <row r="83" spans="1:18">
      <c r="A83" s="1012" t="s">
        <v>61</v>
      </c>
      <c r="B83" s="1012" t="s">
        <v>2988</v>
      </c>
      <c r="C83" s="1012" t="s">
        <v>62</v>
      </c>
      <c r="D83" s="1012" t="s">
        <v>63</v>
      </c>
      <c r="E83" s="1012" t="s">
        <v>6</v>
      </c>
      <c r="F83" s="1013">
        <v>40445</v>
      </c>
      <c r="G83" s="1012" t="s">
        <v>7</v>
      </c>
      <c r="H83" s="1015">
        <v>5146000</v>
      </c>
      <c r="I83" s="1015"/>
      <c r="J83" s="1015">
        <v>0</v>
      </c>
      <c r="K83" s="1015">
        <v>5413877.8899999997</v>
      </c>
      <c r="L83" s="1012" t="s">
        <v>869</v>
      </c>
      <c r="M83" s="1015"/>
      <c r="N83" s="1015"/>
      <c r="O83" s="1016"/>
      <c r="P83" s="1015"/>
      <c r="Q83" s="1015"/>
      <c r="R83" s="1015"/>
    </row>
    <row r="84" spans="1:18">
      <c r="A84" s="1012" t="s">
        <v>61</v>
      </c>
      <c r="B84" s="1012" t="s">
        <v>283</v>
      </c>
      <c r="C84" s="1012" t="s">
        <v>62</v>
      </c>
      <c r="D84" s="1012" t="s">
        <v>63</v>
      </c>
      <c r="E84" s="1012" t="s">
        <v>6</v>
      </c>
      <c r="F84" s="1013">
        <v>41395</v>
      </c>
      <c r="G84" s="1012" t="s">
        <v>283</v>
      </c>
      <c r="H84" s="1015"/>
      <c r="I84" s="1015"/>
      <c r="J84" s="1015"/>
      <c r="K84" s="1015"/>
      <c r="L84" s="1012" t="s">
        <v>283</v>
      </c>
      <c r="M84" s="1015">
        <v>5146000</v>
      </c>
      <c r="N84" s="1015"/>
      <c r="O84" s="1016">
        <v>5146</v>
      </c>
      <c r="P84" s="1015">
        <v>1000</v>
      </c>
      <c r="Q84" s="1015"/>
      <c r="R84" s="1015"/>
    </row>
    <row r="85" spans="1:18">
      <c r="A85" s="1012" t="s">
        <v>113</v>
      </c>
      <c r="B85" s="1012" t="s">
        <v>2988</v>
      </c>
      <c r="C85" s="1012" t="s">
        <v>114</v>
      </c>
      <c r="D85" s="1012" t="s">
        <v>115</v>
      </c>
      <c r="E85" s="1012" t="s">
        <v>89</v>
      </c>
      <c r="F85" s="1013">
        <v>40438</v>
      </c>
      <c r="G85" s="1012" t="s">
        <v>67</v>
      </c>
      <c r="H85" s="1015">
        <v>7875000</v>
      </c>
      <c r="I85" s="1015"/>
      <c r="J85" s="1015">
        <v>0</v>
      </c>
      <c r="K85" s="1015">
        <v>9223112.5</v>
      </c>
      <c r="L85" s="1012" t="s">
        <v>869</v>
      </c>
      <c r="M85" s="1015"/>
      <c r="N85" s="1015"/>
      <c r="O85" s="1016"/>
      <c r="P85" s="1015"/>
      <c r="Q85" s="1015"/>
      <c r="R85" s="1015"/>
    </row>
    <row r="86" spans="1:18">
      <c r="A86" s="1012" t="s">
        <v>113</v>
      </c>
      <c r="B86" s="1012" t="s">
        <v>283</v>
      </c>
      <c r="C86" s="1012" t="s">
        <v>114</v>
      </c>
      <c r="D86" s="1012" t="s">
        <v>115</v>
      </c>
      <c r="E86" s="1012" t="s">
        <v>89</v>
      </c>
      <c r="F86" s="1013">
        <v>42454</v>
      </c>
      <c r="G86" s="1012" t="s">
        <v>283</v>
      </c>
      <c r="H86" s="1015"/>
      <c r="I86" s="1015"/>
      <c r="J86" s="1015"/>
      <c r="K86" s="1015"/>
      <c r="L86" s="1012" t="s">
        <v>283</v>
      </c>
      <c r="M86" s="1015">
        <v>7875000</v>
      </c>
      <c r="N86" s="1015"/>
      <c r="O86" s="1016">
        <v>7875000</v>
      </c>
      <c r="P86" s="1015">
        <v>1</v>
      </c>
      <c r="Q86" s="1015"/>
      <c r="R86" s="1015"/>
    </row>
    <row r="87" spans="1:18">
      <c r="A87" s="1012" t="s">
        <v>196</v>
      </c>
      <c r="B87" s="1012" t="s">
        <v>923</v>
      </c>
      <c r="C87" s="1012" t="s">
        <v>197</v>
      </c>
      <c r="D87" s="1012" t="s">
        <v>198</v>
      </c>
      <c r="E87" s="1012" t="s">
        <v>105</v>
      </c>
      <c r="F87" s="1013">
        <v>40450</v>
      </c>
      <c r="G87" s="1012" t="s">
        <v>67</v>
      </c>
      <c r="H87" s="1015"/>
      <c r="I87" s="1015">
        <v>1000000</v>
      </c>
      <c r="J87" s="1015">
        <v>0</v>
      </c>
      <c r="K87" s="1015">
        <v>1070166.67</v>
      </c>
      <c r="L87" s="1012" t="s">
        <v>869</v>
      </c>
      <c r="M87" s="1015"/>
      <c r="N87" s="1015"/>
      <c r="O87" s="1016"/>
      <c r="P87" s="1015"/>
      <c r="Q87" s="1015"/>
      <c r="R87" s="1015"/>
    </row>
    <row r="88" spans="1:18">
      <c r="A88" s="1012" t="s">
        <v>196</v>
      </c>
      <c r="B88" s="1012" t="s">
        <v>283</v>
      </c>
      <c r="C88" s="1012" t="s">
        <v>197</v>
      </c>
      <c r="D88" s="1012" t="s">
        <v>198</v>
      </c>
      <c r="E88" s="1012" t="s">
        <v>105</v>
      </c>
      <c r="F88" s="1013">
        <v>41731</v>
      </c>
      <c r="G88" s="1012" t="s">
        <v>283</v>
      </c>
      <c r="H88" s="1015"/>
      <c r="I88" s="1015"/>
      <c r="J88" s="1015"/>
      <c r="K88" s="1015"/>
      <c r="L88" s="1012" t="s">
        <v>283</v>
      </c>
      <c r="M88" s="1015">
        <v>1000000</v>
      </c>
      <c r="N88" s="1015"/>
      <c r="O88" s="1016">
        <v>1000000</v>
      </c>
      <c r="P88" s="1015">
        <v>1</v>
      </c>
      <c r="Q88" s="1015"/>
      <c r="R88" s="1015"/>
    </row>
    <row r="89" spans="1:18">
      <c r="A89" s="1012" t="s">
        <v>20</v>
      </c>
      <c r="B89" s="1012" t="s">
        <v>2988</v>
      </c>
      <c r="C89" s="1012" t="s">
        <v>21</v>
      </c>
      <c r="D89" s="1012" t="s">
        <v>22</v>
      </c>
      <c r="E89" s="1012" t="s">
        <v>23</v>
      </c>
      <c r="F89" s="1013">
        <v>40450</v>
      </c>
      <c r="G89" s="1012" t="s">
        <v>7</v>
      </c>
      <c r="H89" s="1015">
        <v>30000000</v>
      </c>
      <c r="I89" s="1015"/>
      <c r="J89" s="1015">
        <v>0</v>
      </c>
      <c r="K89" s="1015">
        <v>31751666.670000002</v>
      </c>
      <c r="L89" s="1012" t="s">
        <v>869</v>
      </c>
      <c r="M89" s="1015"/>
      <c r="N89" s="1015"/>
      <c r="O89" s="1016"/>
      <c r="P89" s="1015"/>
      <c r="Q89" s="1015"/>
      <c r="R89" s="1015"/>
    </row>
    <row r="90" spans="1:18">
      <c r="A90" s="1012" t="s">
        <v>20</v>
      </c>
      <c r="B90" s="1012" t="s">
        <v>283</v>
      </c>
      <c r="C90" s="1012" t="s">
        <v>21</v>
      </c>
      <c r="D90" s="1012" t="s">
        <v>22</v>
      </c>
      <c r="E90" s="1012" t="s">
        <v>23</v>
      </c>
      <c r="F90" s="1013">
        <v>41516</v>
      </c>
      <c r="G90" s="1012" t="s">
        <v>283</v>
      </c>
      <c r="H90" s="1015"/>
      <c r="I90" s="1015"/>
      <c r="J90" s="1015"/>
      <c r="K90" s="1015"/>
      <c r="L90" s="1012" t="s">
        <v>283</v>
      </c>
      <c r="M90" s="1015">
        <v>30000000</v>
      </c>
      <c r="N90" s="1015"/>
      <c r="O90" s="1016">
        <v>30000</v>
      </c>
      <c r="P90" s="1015">
        <v>1000</v>
      </c>
      <c r="Q90" s="1015"/>
      <c r="R90" s="1015"/>
    </row>
    <row r="91" spans="1:18">
      <c r="A91" s="1012" t="s">
        <v>90</v>
      </c>
      <c r="B91" s="1012" t="s">
        <v>2989</v>
      </c>
      <c r="C91" s="1012" t="s">
        <v>91</v>
      </c>
      <c r="D91" s="1012" t="s">
        <v>92</v>
      </c>
      <c r="E91" s="1012" t="s">
        <v>15</v>
      </c>
      <c r="F91" s="1013">
        <v>40450</v>
      </c>
      <c r="G91" s="1012" t="s">
        <v>7</v>
      </c>
      <c r="H91" s="1015">
        <v>6245000</v>
      </c>
      <c r="I91" s="1015"/>
      <c r="J91" s="1015">
        <v>0</v>
      </c>
      <c r="K91" s="1015">
        <v>6662801.0599999996</v>
      </c>
      <c r="L91" s="1012" t="s">
        <v>870</v>
      </c>
      <c r="M91" s="1015"/>
      <c r="N91" s="1015"/>
      <c r="O91" s="1016"/>
      <c r="P91" s="1015"/>
      <c r="Q91" s="1015"/>
      <c r="R91" s="1015"/>
    </row>
    <row r="92" spans="1:18">
      <c r="A92" s="1012" t="s">
        <v>90</v>
      </c>
      <c r="B92" s="1012" t="s">
        <v>283</v>
      </c>
      <c r="C92" s="1012" t="s">
        <v>91</v>
      </c>
      <c r="D92" s="1012" t="s">
        <v>92</v>
      </c>
      <c r="E92" s="1012" t="s">
        <v>15</v>
      </c>
      <c r="F92" s="1013">
        <v>42703</v>
      </c>
      <c r="G92" s="1012" t="s">
        <v>283</v>
      </c>
      <c r="H92" s="1015"/>
      <c r="I92" s="1015"/>
      <c r="J92" s="1015"/>
      <c r="K92" s="1015"/>
      <c r="L92" s="1012" t="s">
        <v>283</v>
      </c>
      <c r="M92" s="1015">
        <v>5745400</v>
      </c>
      <c r="N92" s="1015"/>
      <c r="O92" s="1016">
        <v>6245</v>
      </c>
      <c r="P92" s="1015">
        <v>920</v>
      </c>
      <c r="Q92" s="1015">
        <v>-499600</v>
      </c>
      <c r="R92" s="1015"/>
    </row>
    <row r="93" spans="1:18">
      <c r="A93" s="1012" t="s">
        <v>243</v>
      </c>
      <c r="B93" s="1012" t="s">
        <v>923</v>
      </c>
      <c r="C93" s="1012" t="s">
        <v>244</v>
      </c>
      <c r="D93" s="1012" t="s">
        <v>245</v>
      </c>
      <c r="E93" s="1012" t="s">
        <v>246</v>
      </c>
      <c r="F93" s="1013">
        <v>40450</v>
      </c>
      <c r="G93" s="1012" t="s">
        <v>67</v>
      </c>
      <c r="H93" s="1015"/>
      <c r="I93" s="1015">
        <v>9278000</v>
      </c>
      <c r="J93" s="1015">
        <v>0</v>
      </c>
      <c r="K93" s="1015">
        <v>9779527.4399999995</v>
      </c>
      <c r="L93" s="1012" t="s">
        <v>869</v>
      </c>
      <c r="M93" s="1015"/>
      <c r="N93" s="1015"/>
      <c r="O93" s="1016"/>
      <c r="P93" s="1015"/>
      <c r="Q93" s="1015"/>
      <c r="R93" s="1015"/>
    </row>
    <row r="94" spans="1:18">
      <c r="A94" s="1012" t="s">
        <v>243</v>
      </c>
      <c r="B94" s="1012" t="s">
        <v>283</v>
      </c>
      <c r="C94" s="1012" t="s">
        <v>244</v>
      </c>
      <c r="D94" s="1012" t="s">
        <v>245</v>
      </c>
      <c r="E94" s="1012" t="s">
        <v>246</v>
      </c>
      <c r="F94" s="1013">
        <v>41437</v>
      </c>
      <c r="G94" s="1012" t="s">
        <v>283</v>
      </c>
      <c r="H94" s="1015"/>
      <c r="I94" s="1015"/>
      <c r="J94" s="1015"/>
      <c r="K94" s="1015"/>
      <c r="L94" s="1012" t="s">
        <v>283</v>
      </c>
      <c r="M94" s="1015">
        <v>9278000</v>
      </c>
      <c r="N94" s="1015"/>
      <c r="O94" s="1016">
        <v>9278000</v>
      </c>
      <c r="P94" s="1015">
        <v>1</v>
      </c>
      <c r="Q94" s="1015"/>
      <c r="R94" s="1015"/>
    </row>
    <row r="95" spans="1:18">
      <c r="A95" s="1012" t="s">
        <v>139</v>
      </c>
      <c r="B95" s="1012" t="s">
        <v>923</v>
      </c>
      <c r="C95" s="1012" t="s">
        <v>140</v>
      </c>
      <c r="D95" s="1012" t="s">
        <v>141</v>
      </c>
      <c r="E95" s="1012" t="s">
        <v>142</v>
      </c>
      <c r="F95" s="1013">
        <v>40445</v>
      </c>
      <c r="G95" s="1012" t="s">
        <v>67</v>
      </c>
      <c r="H95" s="1015"/>
      <c r="I95" s="1015">
        <v>1657000</v>
      </c>
      <c r="J95" s="1015">
        <v>0</v>
      </c>
      <c r="K95" s="1015">
        <v>1725397.27</v>
      </c>
      <c r="L95" s="1012" t="s">
        <v>869</v>
      </c>
      <c r="M95" s="1015"/>
      <c r="N95" s="1015"/>
      <c r="O95" s="1016"/>
      <c r="P95" s="1015"/>
      <c r="Q95" s="1015"/>
      <c r="R95" s="1015"/>
    </row>
    <row r="96" spans="1:18">
      <c r="A96" s="1012" t="s">
        <v>139</v>
      </c>
      <c r="B96" s="1012" t="s">
        <v>283</v>
      </c>
      <c r="C96" s="1012" t="s">
        <v>140</v>
      </c>
      <c r="D96" s="1012" t="s">
        <v>141</v>
      </c>
      <c r="E96" s="1012" t="s">
        <v>142</v>
      </c>
      <c r="F96" s="1013">
        <v>41199</v>
      </c>
      <c r="G96" s="1012" t="s">
        <v>283</v>
      </c>
      <c r="H96" s="1015"/>
      <c r="I96" s="1015"/>
      <c r="J96" s="1015"/>
      <c r="K96" s="1015"/>
      <c r="L96" s="1012" t="s">
        <v>283</v>
      </c>
      <c r="M96" s="1015">
        <v>1657000</v>
      </c>
      <c r="N96" s="1015"/>
      <c r="O96" s="1016">
        <v>1657000</v>
      </c>
      <c r="P96" s="1015">
        <v>1</v>
      </c>
      <c r="Q96" s="1015"/>
      <c r="R96" s="1015"/>
    </row>
    <row r="97" spans="1:18">
      <c r="A97" s="1012" t="s">
        <v>209</v>
      </c>
      <c r="B97" s="1012" t="s">
        <v>3061</v>
      </c>
      <c r="C97" s="1012" t="s">
        <v>210</v>
      </c>
      <c r="D97" s="1012" t="s">
        <v>211</v>
      </c>
      <c r="E97" s="1012" t="s">
        <v>56</v>
      </c>
      <c r="F97" s="1013">
        <v>40438</v>
      </c>
      <c r="G97" s="1012" t="s">
        <v>67</v>
      </c>
      <c r="H97" s="1015"/>
      <c r="I97" s="1015">
        <v>300000</v>
      </c>
      <c r="J97" s="1015">
        <v>0</v>
      </c>
      <c r="K97" s="1015">
        <v>316666.67</v>
      </c>
      <c r="L97" s="1012" t="s">
        <v>870</v>
      </c>
      <c r="M97" s="1015"/>
      <c r="N97" s="1015"/>
      <c r="O97" s="1016"/>
      <c r="P97" s="1015"/>
      <c r="Q97" s="1015"/>
      <c r="R97" s="1015"/>
    </row>
    <row r="98" spans="1:18">
      <c r="A98" s="1012" t="s">
        <v>209</v>
      </c>
      <c r="B98" s="1012" t="s">
        <v>283</v>
      </c>
      <c r="C98" s="1012" t="s">
        <v>210</v>
      </c>
      <c r="D98" s="1012" t="s">
        <v>211</v>
      </c>
      <c r="E98" s="1012" t="s">
        <v>56</v>
      </c>
      <c r="F98" s="1013">
        <v>42731</v>
      </c>
      <c r="G98" s="1012" t="s">
        <v>283</v>
      </c>
      <c r="H98" s="1015"/>
      <c r="I98" s="1015"/>
      <c r="J98" s="1015"/>
      <c r="K98" s="1015"/>
      <c r="L98" s="1012" t="s">
        <v>283</v>
      </c>
      <c r="M98" s="1015">
        <v>279000</v>
      </c>
      <c r="N98" s="1015"/>
      <c r="O98" s="1016">
        <v>300000</v>
      </c>
      <c r="P98" s="1015">
        <v>0.93</v>
      </c>
      <c r="Q98" s="1015">
        <v>-21000</v>
      </c>
      <c r="R98" s="1015"/>
    </row>
    <row r="99" spans="1:18">
      <c r="A99" s="1012" t="s">
        <v>226</v>
      </c>
      <c r="B99" s="1012" t="s">
        <v>923</v>
      </c>
      <c r="C99" s="1012" t="s">
        <v>227</v>
      </c>
      <c r="D99" s="1012" t="s">
        <v>228</v>
      </c>
      <c r="E99" s="1012" t="s">
        <v>105</v>
      </c>
      <c r="F99" s="1013">
        <v>40450</v>
      </c>
      <c r="G99" s="1012" t="s">
        <v>67</v>
      </c>
      <c r="H99" s="1015"/>
      <c r="I99" s="1015">
        <v>350000</v>
      </c>
      <c r="J99" s="1015">
        <v>0</v>
      </c>
      <c r="K99" s="1015">
        <v>360714.44</v>
      </c>
      <c r="L99" s="1012" t="s">
        <v>869</v>
      </c>
      <c r="M99" s="1015"/>
      <c r="N99" s="1015"/>
      <c r="O99" s="1016"/>
      <c r="P99" s="1015"/>
      <c r="Q99" s="1015"/>
      <c r="R99" s="1015"/>
    </row>
    <row r="100" spans="1:18">
      <c r="A100" s="1012" t="s">
        <v>226</v>
      </c>
      <c r="B100" s="1012" t="s">
        <v>283</v>
      </c>
      <c r="C100" s="1012" t="s">
        <v>227</v>
      </c>
      <c r="D100" s="1012" t="s">
        <v>228</v>
      </c>
      <c r="E100" s="1012" t="s">
        <v>105</v>
      </c>
      <c r="F100" s="1013">
        <v>41009</v>
      </c>
      <c r="G100" s="1012" t="s">
        <v>283</v>
      </c>
      <c r="H100" s="1015"/>
      <c r="I100" s="1015"/>
      <c r="J100" s="1015"/>
      <c r="K100" s="1015"/>
      <c r="L100" s="1012" t="s">
        <v>283</v>
      </c>
      <c r="M100" s="1015">
        <v>350000</v>
      </c>
      <c r="N100" s="1015"/>
      <c r="O100" s="1016">
        <v>350000</v>
      </c>
      <c r="P100" s="1015">
        <v>1</v>
      </c>
      <c r="Q100" s="1015"/>
      <c r="R100" s="1015"/>
    </row>
    <row r="101" spans="1:18">
      <c r="A101" s="1012" t="s">
        <v>99</v>
      </c>
      <c r="B101" s="1012" t="s">
        <v>2988</v>
      </c>
      <c r="C101" s="1012" t="s">
        <v>100</v>
      </c>
      <c r="D101" s="1012" t="s">
        <v>101</v>
      </c>
      <c r="E101" s="1012" t="s">
        <v>23</v>
      </c>
      <c r="F101" s="1013">
        <v>40389</v>
      </c>
      <c r="G101" s="1012" t="s">
        <v>67</v>
      </c>
      <c r="H101" s="1015">
        <v>14000000</v>
      </c>
      <c r="I101" s="1015"/>
      <c r="J101" s="1015">
        <v>0</v>
      </c>
      <c r="K101" s="1015">
        <v>16773983.33</v>
      </c>
      <c r="L101" s="1012" t="s">
        <v>869</v>
      </c>
      <c r="M101" s="1015"/>
      <c r="N101" s="1015"/>
      <c r="O101" s="1016"/>
      <c r="P101" s="1015"/>
      <c r="Q101" s="1015"/>
      <c r="R101" s="1015"/>
    </row>
    <row r="102" spans="1:18">
      <c r="A102" s="1012" t="s">
        <v>99</v>
      </c>
      <c r="B102" s="1012" t="s">
        <v>283</v>
      </c>
      <c r="C102" s="1012" t="s">
        <v>100</v>
      </c>
      <c r="D102" s="1012" t="s">
        <v>101</v>
      </c>
      <c r="E102" s="1012" t="s">
        <v>23</v>
      </c>
      <c r="F102" s="1013">
        <v>42725</v>
      </c>
      <c r="G102" s="1012" t="s">
        <v>283</v>
      </c>
      <c r="H102" s="1015"/>
      <c r="I102" s="1015"/>
      <c r="J102" s="1015"/>
      <c r="K102" s="1015"/>
      <c r="L102" s="1012" t="s">
        <v>283</v>
      </c>
      <c r="M102" s="1015">
        <v>14000000</v>
      </c>
      <c r="N102" s="1015"/>
      <c r="O102" s="1016">
        <v>14000000</v>
      </c>
      <c r="P102" s="1015">
        <v>1</v>
      </c>
      <c r="Q102" s="1015"/>
      <c r="R102" s="1015"/>
    </row>
    <row r="103" spans="1:18">
      <c r="A103" s="1012" t="s">
        <v>236</v>
      </c>
      <c r="B103" s="1012" t="s">
        <v>923</v>
      </c>
      <c r="C103" s="1012" t="s">
        <v>237</v>
      </c>
      <c r="D103" s="1012" t="s">
        <v>238</v>
      </c>
      <c r="E103" s="1012" t="s">
        <v>239</v>
      </c>
      <c r="F103" s="1013">
        <v>40450</v>
      </c>
      <c r="G103" s="1012" t="s">
        <v>67</v>
      </c>
      <c r="H103" s="1015"/>
      <c r="I103" s="1015">
        <v>100000</v>
      </c>
      <c r="J103" s="1015">
        <v>0</v>
      </c>
      <c r="K103" s="1015">
        <v>113650</v>
      </c>
      <c r="L103" s="1012" t="s">
        <v>869</v>
      </c>
      <c r="M103" s="1015"/>
      <c r="N103" s="1015"/>
      <c r="O103" s="1016"/>
      <c r="P103" s="1015"/>
      <c r="Q103" s="1015"/>
      <c r="R103" s="1015"/>
    </row>
    <row r="104" spans="1:18">
      <c r="A104" s="1012" t="s">
        <v>236</v>
      </c>
      <c r="B104" s="1012" t="s">
        <v>283</v>
      </c>
      <c r="C104" s="1012" t="s">
        <v>237</v>
      </c>
      <c r="D104" s="1012" t="s">
        <v>238</v>
      </c>
      <c r="E104" s="1012" t="s">
        <v>239</v>
      </c>
      <c r="F104" s="1013">
        <v>42942</v>
      </c>
      <c r="G104" s="1012" t="s">
        <v>283</v>
      </c>
      <c r="H104" s="1015"/>
      <c r="I104" s="1015"/>
      <c r="J104" s="1015"/>
      <c r="K104" s="1015"/>
      <c r="L104" s="1012" t="s">
        <v>283</v>
      </c>
      <c r="M104" s="1015">
        <v>100000</v>
      </c>
      <c r="N104" s="1015"/>
      <c r="O104" s="1016">
        <v>100000</v>
      </c>
      <c r="P104" s="1015">
        <v>1</v>
      </c>
      <c r="Q104" s="1015"/>
      <c r="R104" s="1015"/>
    </row>
    <row r="105" spans="1:18">
      <c r="A105" s="1012" t="s">
        <v>160</v>
      </c>
      <c r="B105" s="1012"/>
      <c r="C105" s="1012" t="s">
        <v>161</v>
      </c>
      <c r="D105" s="1012" t="s">
        <v>162</v>
      </c>
      <c r="E105" s="1012" t="s">
        <v>23</v>
      </c>
      <c r="F105" s="1013">
        <v>40438</v>
      </c>
      <c r="G105" s="1012" t="s">
        <v>67</v>
      </c>
      <c r="H105" s="1015"/>
      <c r="I105" s="1015">
        <v>4520000</v>
      </c>
      <c r="J105" s="1015">
        <v>0</v>
      </c>
      <c r="K105" s="1015">
        <v>5473720</v>
      </c>
      <c r="L105" s="1012" t="s">
        <v>869</v>
      </c>
      <c r="M105" s="1015"/>
      <c r="N105" s="1015"/>
      <c r="O105" s="1016"/>
      <c r="P105" s="1015"/>
      <c r="Q105" s="1015"/>
      <c r="R105" s="1015"/>
    </row>
    <row r="106" spans="1:18">
      <c r="A106" s="1012" t="s">
        <v>160</v>
      </c>
      <c r="B106" s="1012" t="s">
        <v>283</v>
      </c>
      <c r="C106" s="1012" t="s">
        <v>161</v>
      </c>
      <c r="D106" s="1012" t="s">
        <v>162</v>
      </c>
      <c r="E106" s="1012" t="s">
        <v>23</v>
      </c>
      <c r="F106" s="1013">
        <v>43566</v>
      </c>
      <c r="G106" s="1012" t="s">
        <v>283</v>
      </c>
      <c r="H106" s="1015"/>
      <c r="I106" s="1015"/>
      <c r="J106" s="1015"/>
      <c r="K106" s="1015"/>
      <c r="L106" s="1012" t="s">
        <v>283</v>
      </c>
      <c r="M106" s="1015">
        <v>4520000</v>
      </c>
      <c r="N106" s="1015"/>
      <c r="O106" s="1016">
        <v>4520000</v>
      </c>
      <c r="P106" s="1015">
        <v>1</v>
      </c>
      <c r="Q106" s="1015"/>
      <c r="R106" s="1015"/>
    </row>
    <row r="107" spans="1:18">
      <c r="A107" s="1012" t="s">
        <v>87</v>
      </c>
      <c r="B107" s="1012" t="s">
        <v>2997</v>
      </c>
      <c r="C107" s="1012" t="s">
        <v>88</v>
      </c>
      <c r="D107" s="1012" t="s">
        <v>34</v>
      </c>
      <c r="E107" s="1012" t="s">
        <v>89</v>
      </c>
      <c r="F107" s="1013">
        <v>40431</v>
      </c>
      <c r="G107" s="1012" t="s">
        <v>67</v>
      </c>
      <c r="H107" s="1015">
        <v>4205000</v>
      </c>
      <c r="I107" s="1015">
        <v>3881000</v>
      </c>
      <c r="J107" s="1015">
        <v>0</v>
      </c>
      <c r="K107" s="1015">
        <v>9982706.0700000003</v>
      </c>
      <c r="L107" s="1012" t="s">
        <v>869</v>
      </c>
      <c r="M107" s="1015"/>
      <c r="N107" s="1015"/>
      <c r="O107" s="1016"/>
      <c r="P107" s="1015"/>
      <c r="Q107" s="1015"/>
      <c r="R107" s="1015"/>
    </row>
    <row r="108" spans="1:18">
      <c r="A108" s="1012" t="s">
        <v>87</v>
      </c>
      <c r="B108" s="1012" t="s">
        <v>283</v>
      </c>
      <c r="C108" s="1012" t="s">
        <v>88</v>
      </c>
      <c r="D108" s="1012" t="s">
        <v>34</v>
      </c>
      <c r="E108" s="1012" t="s">
        <v>89</v>
      </c>
      <c r="F108" s="1013">
        <v>43194</v>
      </c>
      <c r="G108" s="1012" t="s">
        <v>283</v>
      </c>
      <c r="H108" s="1015"/>
      <c r="I108" s="1015"/>
      <c r="J108" s="1015"/>
      <c r="K108" s="1015"/>
      <c r="L108" s="1012" t="s">
        <v>283</v>
      </c>
      <c r="M108" s="1015">
        <v>8086000</v>
      </c>
      <c r="N108" s="1015"/>
      <c r="O108" s="1016">
        <v>8086000</v>
      </c>
      <c r="P108" s="1015">
        <v>1</v>
      </c>
      <c r="Q108" s="1015"/>
      <c r="R108" s="1015"/>
    </row>
    <row r="109" spans="1:18">
      <c r="A109" s="1012" t="s">
        <v>74</v>
      </c>
      <c r="B109" s="1012" t="s">
        <v>3062</v>
      </c>
      <c r="C109" s="1012" t="s">
        <v>75</v>
      </c>
      <c r="D109" s="1012" t="s">
        <v>76</v>
      </c>
      <c r="E109" s="1012" t="s">
        <v>77</v>
      </c>
      <c r="F109" s="1013">
        <v>40424</v>
      </c>
      <c r="G109" s="1012" t="s">
        <v>7</v>
      </c>
      <c r="H109" s="1015">
        <v>6000000</v>
      </c>
      <c r="I109" s="1015"/>
      <c r="J109" s="1015">
        <v>0</v>
      </c>
      <c r="K109" s="1015">
        <v>6369000</v>
      </c>
      <c r="L109" s="1012" t="s">
        <v>870</v>
      </c>
      <c r="M109" s="1015"/>
      <c r="N109" s="1015"/>
      <c r="O109" s="1016"/>
      <c r="P109" s="1015"/>
      <c r="Q109" s="1015"/>
      <c r="R109" s="1015"/>
    </row>
    <row r="110" spans="1:18">
      <c r="A110" s="1012" t="s">
        <v>74</v>
      </c>
      <c r="B110" s="1012" t="s">
        <v>283</v>
      </c>
      <c r="C110" s="1012" t="s">
        <v>75</v>
      </c>
      <c r="D110" s="1012" t="s">
        <v>76</v>
      </c>
      <c r="E110" s="1012" t="s">
        <v>77</v>
      </c>
      <c r="F110" s="1013">
        <v>42734</v>
      </c>
      <c r="G110" s="1012" t="s">
        <v>283</v>
      </c>
      <c r="H110" s="1015"/>
      <c r="I110" s="1015"/>
      <c r="J110" s="1015"/>
      <c r="K110" s="1015"/>
      <c r="L110" s="1012" t="s">
        <v>283</v>
      </c>
      <c r="M110" s="1015">
        <v>5610000</v>
      </c>
      <c r="N110" s="1015"/>
      <c r="O110" s="1016">
        <v>6000</v>
      </c>
      <c r="P110" s="1015">
        <v>935</v>
      </c>
      <c r="Q110" s="1015">
        <v>-390000</v>
      </c>
      <c r="R110" s="1015"/>
    </row>
    <row r="111" spans="1:18">
      <c r="A111" s="1012" t="s">
        <v>259</v>
      </c>
      <c r="B111" s="1012" t="s">
        <v>923</v>
      </c>
      <c r="C111" s="1012" t="s">
        <v>260</v>
      </c>
      <c r="D111" s="1012" t="s">
        <v>261</v>
      </c>
      <c r="E111" s="1012" t="s">
        <v>204</v>
      </c>
      <c r="F111" s="1013">
        <v>40450</v>
      </c>
      <c r="G111" s="1012" t="s">
        <v>67</v>
      </c>
      <c r="H111" s="1015"/>
      <c r="I111" s="1015">
        <v>698000</v>
      </c>
      <c r="J111" s="1015">
        <v>0</v>
      </c>
      <c r="K111" s="1015">
        <v>769700.7</v>
      </c>
      <c r="L111" s="1012" t="s">
        <v>869</v>
      </c>
      <c r="M111" s="1015"/>
      <c r="N111" s="1015"/>
      <c r="O111" s="1016"/>
      <c r="P111" s="1015"/>
      <c r="Q111" s="1015"/>
      <c r="R111" s="1015"/>
    </row>
    <row r="112" spans="1:18">
      <c r="A112" s="1012" t="s">
        <v>259</v>
      </c>
      <c r="B112" s="1012" t="s">
        <v>283</v>
      </c>
      <c r="C112" s="1012" t="s">
        <v>260</v>
      </c>
      <c r="D112" s="1012" t="s">
        <v>261</v>
      </c>
      <c r="E112" s="1012" t="s">
        <v>204</v>
      </c>
      <c r="F112" s="1013">
        <v>42326</v>
      </c>
      <c r="G112" s="1012" t="s">
        <v>283</v>
      </c>
      <c r="H112" s="1015"/>
      <c r="I112" s="1015"/>
      <c r="J112" s="1015"/>
      <c r="K112" s="1015"/>
      <c r="L112" s="1012" t="s">
        <v>283</v>
      </c>
      <c r="M112" s="1015">
        <v>698000</v>
      </c>
      <c r="N112" s="1015"/>
      <c r="O112" s="1016">
        <v>698000</v>
      </c>
      <c r="P112" s="1015">
        <v>1</v>
      </c>
      <c r="Q112" s="1015"/>
      <c r="R112" s="1015"/>
    </row>
    <row r="113" spans="1:18">
      <c r="A113" s="1012" t="s">
        <v>110</v>
      </c>
      <c r="B113" s="1012" t="s">
        <v>923</v>
      </c>
      <c r="C113" s="1012" t="s">
        <v>111</v>
      </c>
      <c r="D113" s="1012" t="s">
        <v>112</v>
      </c>
      <c r="E113" s="1012" t="s">
        <v>23</v>
      </c>
      <c r="F113" s="1013">
        <v>40424</v>
      </c>
      <c r="G113" s="1012" t="s">
        <v>67</v>
      </c>
      <c r="H113" s="1015"/>
      <c r="I113" s="1015">
        <v>3154000</v>
      </c>
      <c r="J113" s="1015">
        <v>0</v>
      </c>
      <c r="K113" s="1015">
        <v>3756668.07</v>
      </c>
      <c r="L113" s="1012" t="s">
        <v>869</v>
      </c>
      <c r="M113" s="1015"/>
      <c r="N113" s="1015"/>
      <c r="O113" s="1016"/>
      <c r="P113" s="1015"/>
      <c r="Q113" s="1015"/>
      <c r="R113" s="1015"/>
    </row>
    <row r="114" spans="1:18">
      <c r="A114" s="1012" t="s">
        <v>110</v>
      </c>
      <c r="B114" s="1012" t="s">
        <v>283</v>
      </c>
      <c r="C114" s="1012" t="s">
        <v>111</v>
      </c>
      <c r="D114" s="1012" t="s">
        <v>112</v>
      </c>
      <c r="E114" s="1012" t="s">
        <v>23</v>
      </c>
      <c r="F114" s="1013">
        <v>42676</v>
      </c>
      <c r="G114" s="1012" t="s">
        <v>283</v>
      </c>
      <c r="H114" s="1015"/>
      <c r="I114" s="1015"/>
      <c r="J114" s="1015"/>
      <c r="K114" s="1015"/>
      <c r="L114" s="1012" t="s">
        <v>283</v>
      </c>
      <c r="M114" s="1015">
        <v>3154000</v>
      </c>
      <c r="N114" s="1015"/>
      <c r="O114" s="1016">
        <v>3154000</v>
      </c>
      <c r="P114" s="1015">
        <v>1</v>
      </c>
      <c r="Q114" s="1015"/>
      <c r="R114" s="1015"/>
    </row>
    <row r="115" spans="1:18">
      <c r="A115" s="1012" t="s">
        <v>46</v>
      </c>
      <c r="B115" s="1012" t="s">
        <v>2988</v>
      </c>
      <c r="C115" s="1012" t="s">
        <v>47</v>
      </c>
      <c r="D115" s="1012" t="s">
        <v>48</v>
      </c>
      <c r="E115" s="1012" t="s">
        <v>23</v>
      </c>
      <c r="F115" s="1013">
        <v>40450</v>
      </c>
      <c r="G115" s="1012" t="s">
        <v>7</v>
      </c>
      <c r="H115" s="1015">
        <v>4551000</v>
      </c>
      <c r="I115" s="1015"/>
      <c r="J115" s="1015">
        <v>0</v>
      </c>
      <c r="K115" s="1015">
        <v>5035934.33</v>
      </c>
      <c r="L115" s="1012" t="s">
        <v>869</v>
      </c>
      <c r="M115" s="1015"/>
      <c r="N115" s="1015"/>
      <c r="O115" s="1016"/>
      <c r="P115" s="1015"/>
      <c r="Q115" s="1015"/>
      <c r="R115" s="1015"/>
    </row>
    <row r="116" spans="1:18">
      <c r="A116" s="1012" t="s">
        <v>46</v>
      </c>
      <c r="B116" s="1012" t="s">
        <v>283</v>
      </c>
      <c r="C116" s="1012" t="s">
        <v>47</v>
      </c>
      <c r="D116" s="1012" t="s">
        <v>48</v>
      </c>
      <c r="E116" s="1012" t="s">
        <v>23</v>
      </c>
      <c r="F116" s="1013">
        <v>42396</v>
      </c>
      <c r="G116" s="1012" t="s">
        <v>283</v>
      </c>
      <c r="H116" s="1015"/>
      <c r="I116" s="1015"/>
      <c r="J116" s="1015"/>
      <c r="K116" s="1015"/>
      <c r="L116" s="1012" t="s">
        <v>283</v>
      </c>
      <c r="M116" s="1015">
        <v>4551000</v>
      </c>
      <c r="N116" s="1015"/>
      <c r="O116" s="1016">
        <v>4551</v>
      </c>
      <c r="P116" s="1015">
        <v>1000</v>
      </c>
      <c r="Q116" s="1015"/>
      <c r="R116" s="1015"/>
    </row>
    <row r="117" spans="1:18">
      <c r="A117" s="1012" t="s">
        <v>174</v>
      </c>
      <c r="B117" s="1012" t="s">
        <v>923</v>
      </c>
      <c r="C117" s="1012" t="s">
        <v>175</v>
      </c>
      <c r="D117" s="1012" t="s">
        <v>176</v>
      </c>
      <c r="E117" s="1012" t="s">
        <v>166</v>
      </c>
      <c r="F117" s="1013">
        <v>40445</v>
      </c>
      <c r="G117" s="1012" t="s">
        <v>67</v>
      </c>
      <c r="H117" s="1015"/>
      <c r="I117" s="1015">
        <v>435000</v>
      </c>
      <c r="J117" s="1015">
        <v>0</v>
      </c>
      <c r="K117" s="1015">
        <v>481433.83</v>
      </c>
      <c r="L117" s="1012" t="s">
        <v>869</v>
      </c>
      <c r="M117" s="1015"/>
      <c r="N117" s="1015"/>
      <c r="O117" s="1016"/>
      <c r="P117" s="1015"/>
      <c r="Q117" s="1015"/>
      <c r="R117" s="1015"/>
    </row>
    <row r="118" spans="1:18">
      <c r="A118" s="1012" t="s">
        <v>174</v>
      </c>
      <c r="B118" s="1012" t="s">
        <v>283</v>
      </c>
      <c r="C118" s="1012" t="s">
        <v>175</v>
      </c>
      <c r="D118" s="1012" t="s">
        <v>176</v>
      </c>
      <c r="E118" s="1012" t="s">
        <v>166</v>
      </c>
      <c r="F118" s="1013">
        <v>41731</v>
      </c>
      <c r="G118" s="1012" t="s">
        <v>283</v>
      </c>
      <c r="H118" s="1015"/>
      <c r="I118" s="1015"/>
      <c r="J118" s="1015"/>
      <c r="K118" s="1015"/>
      <c r="L118" s="1012" t="s">
        <v>283</v>
      </c>
      <c r="M118" s="1015">
        <v>87000</v>
      </c>
      <c r="N118" s="1015"/>
      <c r="O118" s="1016">
        <v>87000</v>
      </c>
      <c r="P118" s="1015">
        <v>1</v>
      </c>
      <c r="Q118" s="1015"/>
      <c r="R118" s="1015"/>
    </row>
    <row r="119" spans="1:18">
      <c r="A119" s="1012" t="s">
        <v>174</v>
      </c>
      <c r="B119" s="1012" t="s">
        <v>283</v>
      </c>
      <c r="C119" s="1012" t="s">
        <v>175</v>
      </c>
      <c r="D119" s="1012" t="s">
        <v>176</v>
      </c>
      <c r="E119" s="1012" t="s">
        <v>166</v>
      </c>
      <c r="F119" s="1013">
        <v>42004</v>
      </c>
      <c r="G119" s="1012" t="s">
        <v>283</v>
      </c>
      <c r="H119" s="1015"/>
      <c r="I119" s="1015"/>
      <c r="J119" s="1015"/>
      <c r="K119" s="1015"/>
      <c r="L119" s="1012" t="s">
        <v>283</v>
      </c>
      <c r="M119" s="1015">
        <v>87000</v>
      </c>
      <c r="N119" s="1015"/>
      <c r="O119" s="1016">
        <v>87000</v>
      </c>
      <c r="P119" s="1015">
        <v>1</v>
      </c>
      <c r="Q119" s="1015"/>
      <c r="R119" s="1015"/>
    </row>
    <row r="120" spans="1:18">
      <c r="A120" s="1012" t="s">
        <v>174</v>
      </c>
      <c r="B120" s="1012" t="s">
        <v>283</v>
      </c>
      <c r="C120" s="1012" t="s">
        <v>175</v>
      </c>
      <c r="D120" s="1012" t="s">
        <v>176</v>
      </c>
      <c r="E120" s="1012" t="s">
        <v>166</v>
      </c>
      <c r="F120" s="1013">
        <v>42354</v>
      </c>
      <c r="G120" s="1012" t="s">
        <v>283</v>
      </c>
      <c r="H120" s="1015"/>
      <c r="I120" s="1015"/>
      <c r="J120" s="1015"/>
      <c r="K120" s="1015"/>
      <c r="L120" s="1012" t="s">
        <v>283</v>
      </c>
      <c r="M120" s="1015">
        <v>87000</v>
      </c>
      <c r="N120" s="1015"/>
      <c r="O120" s="1016">
        <v>87000</v>
      </c>
      <c r="P120" s="1015">
        <v>1</v>
      </c>
      <c r="Q120" s="1015"/>
      <c r="R120" s="1015"/>
    </row>
    <row r="121" spans="1:18">
      <c r="A121" s="1012" t="s">
        <v>174</v>
      </c>
      <c r="B121" s="1012" t="s">
        <v>283</v>
      </c>
      <c r="C121" s="1012" t="s">
        <v>175</v>
      </c>
      <c r="D121" s="1012" t="s">
        <v>176</v>
      </c>
      <c r="E121" s="1012" t="s">
        <v>166</v>
      </c>
      <c r="F121" s="1013">
        <v>42746</v>
      </c>
      <c r="G121" s="1012" t="s">
        <v>283</v>
      </c>
      <c r="H121" s="1015"/>
      <c r="I121" s="1015"/>
      <c r="J121" s="1015"/>
      <c r="K121" s="1015"/>
      <c r="L121" s="1012" t="s">
        <v>283</v>
      </c>
      <c r="M121" s="1015">
        <v>87000</v>
      </c>
      <c r="N121" s="1015"/>
      <c r="O121" s="1016">
        <v>87000</v>
      </c>
      <c r="P121" s="1015">
        <v>1</v>
      </c>
      <c r="Q121" s="1015"/>
      <c r="R121" s="1015"/>
    </row>
    <row r="122" spans="1:18">
      <c r="A122" s="1012" t="s">
        <v>174</v>
      </c>
      <c r="B122" s="1012" t="s">
        <v>283</v>
      </c>
      <c r="C122" s="1012" t="s">
        <v>175</v>
      </c>
      <c r="D122" s="1012" t="s">
        <v>176</v>
      </c>
      <c r="E122" s="1012" t="s">
        <v>166</v>
      </c>
      <c r="F122" s="1013">
        <v>43138</v>
      </c>
      <c r="G122" s="1012" t="s">
        <v>283</v>
      </c>
      <c r="H122" s="1015"/>
      <c r="I122" s="1015"/>
      <c r="J122" s="1015"/>
      <c r="K122" s="1015"/>
      <c r="L122" s="1012" t="s">
        <v>283</v>
      </c>
      <c r="M122" s="1015">
        <v>87000</v>
      </c>
      <c r="N122" s="1015"/>
      <c r="O122" s="1016">
        <v>87000</v>
      </c>
      <c r="P122" s="1015">
        <v>1</v>
      </c>
      <c r="Q122" s="1015"/>
      <c r="R122" s="1015"/>
    </row>
    <row r="123" spans="1:18">
      <c r="A123" s="1012" t="s">
        <v>49</v>
      </c>
      <c r="B123" s="1012" t="s">
        <v>3063</v>
      </c>
      <c r="C123" s="1012" t="s">
        <v>50</v>
      </c>
      <c r="D123" s="1012" t="s">
        <v>51</v>
      </c>
      <c r="E123" s="1012" t="s">
        <v>52</v>
      </c>
      <c r="F123" s="1013">
        <v>40445</v>
      </c>
      <c r="G123" s="1012" t="s">
        <v>7</v>
      </c>
      <c r="H123" s="1015">
        <v>5645000</v>
      </c>
      <c r="I123" s="1015">
        <v>5689000</v>
      </c>
      <c r="J123" s="1015">
        <v>0</v>
      </c>
      <c r="K123" s="1015">
        <v>12005854.33</v>
      </c>
      <c r="L123" s="1012" t="s">
        <v>870</v>
      </c>
      <c r="M123" s="1015"/>
      <c r="N123" s="1015"/>
      <c r="O123" s="1016"/>
      <c r="P123" s="1015"/>
      <c r="Q123" s="1015"/>
      <c r="R123" s="1015"/>
    </row>
    <row r="124" spans="1:18">
      <c r="A124" s="1012" t="s">
        <v>49</v>
      </c>
      <c r="B124" s="1012" t="s">
        <v>283</v>
      </c>
      <c r="C124" s="1012" t="s">
        <v>50</v>
      </c>
      <c r="D124" s="1012" t="s">
        <v>51</v>
      </c>
      <c r="E124" s="1012" t="s">
        <v>52</v>
      </c>
      <c r="F124" s="1013">
        <v>42724</v>
      </c>
      <c r="G124" s="1012" t="s">
        <v>283</v>
      </c>
      <c r="H124" s="1015"/>
      <c r="I124" s="1015"/>
      <c r="J124" s="1015"/>
      <c r="K124" s="1015"/>
      <c r="L124" s="1012" t="s">
        <v>283</v>
      </c>
      <c r="M124" s="1015">
        <v>10591623</v>
      </c>
      <c r="N124" s="1015"/>
      <c r="O124" s="1016">
        <v>11334</v>
      </c>
      <c r="P124" s="1015">
        <v>934.5</v>
      </c>
      <c r="Q124" s="1015">
        <v>-742377</v>
      </c>
      <c r="R124" s="1015"/>
    </row>
    <row r="125" spans="1:18">
      <c r="A125" s="1012" t="s">
        <v>125</v>
      </c>
      <c r="B125" s="1012" t="s">
        <v>3064</v>
      </c>
      <c r="C125" s="1012" t="s">
        <v>126</v>
      </c>
      <c r="D125" s="1012" t="s">
        <v>121</v>
      </c>
      <c r="E125" s="1012" t="s">
        <v>56</v>
      </c>
      <c r="F125" s="1013">
        <v>40445</v>
      </c>
      <c r="G125" s="1012" t="s">
        <v>67</v>
      </c>
      <c r="H125" s="1015"/>
      <c r="I125" s="1015">
        <v>898000</v>
      </c>
      <c r="J125" s="1015">
        <v>0</v>
      </c>
      <c r="K125" s="1015">
        <v>939667.55</v>
      </c>
      <c r="L125" s="1012" t="s">
        <v>870</v>
      </c>
      <c r="M125" s="1015"/>
      <c r="N125" s="1015"/>
      <c r="O125" s="1016"/>
      <c r="P125" s="1015"/>
      <c r="Q125" s="1015"/>
      <c r="R125" s="1015"/>
    </row>
    <row r="126" spans="1:18">
      <c r="A126" s="1012" t="s">
        <v>125</v>
      </c>
      <c r="B126" s="1012" t="s">
        <v>283</v>
      </c>
      <c r="C126" s="1012" t="s">
        <v>126</v>
      </c>
      <c r="D126" s="1012" t="s">
        <v>121</v>
      </c>
      <c r="E126" s="1012" t="s">
        <v>56</v>
      </c>
      <c r="F126" s="1013">
        <v>42734</v>
      </c>
      <c r="G126" s="1012" t="s">
        <v>283</v>
      </c>
      <c r="H126" s="1015"/>
      <c r="I126" s="1015"/>
      <c r="J126" s="1015"/>
      <c r="K126" s="1015"/>
      <c r="L126" s="1012" t="s">
        <v>283</v>
      </c>
      <c r="M126" s="1015">
        <v>827118.22</v>
      </c>
      <c r="N126" s="1015"/>
      <c r="O126" s="1016">
        <v>898000</v>
      </c>
      <c r="P126" s="1015">
        <v>0.92106706000000005</v>
      </c>
      <c r="Q126" s="1015">
        <v>-70881.78</v>
      </c>
      <c r="R126" s="1015"/>
    </row>
    <row r="127" spans="1:18">
      <c r="A127" s="1012" t="s">
        <v>102</v>
      </c>
      <c r="B127" s="1012" t="s">
        <v>3065</v>
      </c>
      <c r="C127" s="1012" t="s">
        <v>103</v>
      </c>
      <c r="D127" s="1012" t="s">
        <v>104</v>
      </c>
      <c r="E127" s="1012" t="s">
        <v>105</v>
      </c>
      <c r="F127" s="1013">
        <v>40410</v>
      </c>
      <c r="G127" s="1012" t="s">
        <v>7</v>
      </c>
      <c r="H127" s="1015">
        <v>11735000</v>
      </c>
      <c r="I127" s="1015"/>
      <c r="J127" s="1015">
        <v>0</v>
      </c>
      <c r="K127" s="1015">
        <v>10874433.34</v>
      </c>
      <c r="L127" s="1012" t="s">
        <v>870</v>
      </c>
      <c r="M127" s="1015"/>
      <c r="N127" s="1015"/>
      <c r="O127" s="1016"/>
      <c r="P127" s="1015"/>
      <c r="Q127" s="1015"/>
      <c r="R127" s="1015"/>
    </row>
    <row r="128" spans="1:18">
      <c r="A128" s="1012" t="s">
        <v>102</v>
      </c>
      <c r="B128" s="1012" t="s">
        <v>283</v>
      </c>
      <c r="C128" s="1012" t="s">
        <v>103</v>
      </c>
      <c r="D128" s="1012" t="s">
        <v>104</v>
      </c>
      <c r="E128" s="1012" t="s">
        <v>105</v>
      </c>
      <c r="F128" s="1013">
        <v>42724</v>
      </c>
      <c r="G128" s="1012" t="s">
        <v>283</v>
      </c>
      <c r="H128" s="1015"/>
      <c r="I128" s="1015"/>
      <c r="J128" s="1015"/>
      <c r="K128" s="1015"/>
      <c r="L128" s="1012" t="s">
        <v>283</v>
      </c>
      <c r="M128" s="1015">
        <v>9388000</v>
      </c>
      <c r="N128" s="1015"/>
      <c r="O128" s="1016">
        <v>11735</v>
      </c>
      <c r="P128" s="1015">
        <v>800</v>
      </c>
      <c r="Q128" s="1015">
        <v>-2347000</v>
      </c>
      <c r="R128" s="1015"/>
    </row>
    <row r="129" spans="1:18">
      <c r="A129" s="1012" t="s">
        <v>3</v>
      </c>
      <c r="B129" s="1012" t="s">
        <v>3066</v>
      </c>
      <c r="C129" s="1012" t="s">
        <v>4</v>
      </c>
      <c r="D129" s="1012" t="s">
        <v>5</v>
      </c>
      <c r="E129" s="1012" t="s">
        <v>6</v>
      </c>
      <c r="F129" s="1013">
        <v>40410</v>
      </c>
      <c r="G129" s="1012" t="s">
        <v>7</v>
      </c>
      <c r="H129" s="1015">
        <v>5500000</v>
      </c>
      <c r="I129" s="1015"/>
      <c r="J129" s="1015">
        <v>0</v>
      </c>
      <c r="K129" s="1015">
        <v>11775627.99</v>
      </c>
      <c r="L129" s="1012" t="s">
        <v>869</v>
      </c>
      <c r="M129" s="1015"/>
      <c r="N129" s="1015"/>
      <c r="O129" s="1016"/>
      <c r="P129" s="1015"/>
      <c r="Q129" s="1015"/>
      <c r="R129" s="1015"/>
    </row>
    <row r="130" spans="1:18">
      <c r="A130" s="1012" t="s">
        <v>3</v>
      </c>
      <c r="B130" s="1012" t="s">
        <v>283</v>
      </c>
      <c r="C130" s="1012" t="s">
        <v>4</v>
      </c>
      <c r="D130" s="1012" t="s">
        <v>5</v>
      </c>
      <c r="E130" s="1012" t="s">
        <v>6</v>
      </c>
      <c r="F130" s="1013">
        <v>40445</v>
      </c>
      <c r="G130" s="1012" t="s">
        <v>283</v>
      </c>
      <c r="H130" s="1015"/>
      <c r="I130" s="1015">
        <v>4836000</v>
      </c>
      <c r="J130" s="1015"/>
      <c r="K130" s="1015"/>
      <c r="L130" s="1012" t="s">
        <v>283</v>
      </c>
      <c r="M130" s="1015"/>
      <c r="N130" s="1015"/>
      <c r="O130" s="1016"/>
      <c r="P130" s="1015"/>
      <c r="Q130" s="1015"/>
      <c r="R130" s="1015"/>
    </row>
    <row r="131" spans="1:18">
      <c r="A131" s="1012" t="s">
        <v>3</v>
      </c>
      <c r="B131" s="1012" t="s">
        <v>283</v>
      </c>
      <c r="C131" s="1012" t="s">
        <v>4</v>
      </c>
      <c r="D131" s="1012" t="s">
        <v>5</v>
      </c>
      <c r="E131" s="1012" t="s">
        <v>6</v>
      </c>
      <c r="F131" s="1013">
        <v>42970</v>
      </c>
      <c r="G131" s="1012" t="s">
        <v>283</v>
      </c>
      <c r="H131" s="1015"/>
      <c r="I131" s="1015"/>
      <c r="J131" s="1015"/>
      <c r="K131" s="1015"/>
      <c r="L131" s="1012" t="s">
        <v>283</v>
      </c>
      <c r="M131" s="1015">
        <v>10336000</v>
      </c>
      <c r="N131" s="1015"/>
      <c r="O131" s="1016">
        <v>10336</v>
      </c>
      <c r="P131" s="1015">
        <v>2000</v>
      </c>
      <c r="Q131" s="1015"/>
      <c r="R131" s="1015"/>
    </row>
    <row r="132" spans="1:18">
      <c r="A132" s="1012" t="s">
        <v>137</v>
      </c>
      <c r="B132" s="1012"/>
      <c r="C132" s="1012" t="s">
        <v>138</v>
      </c>
      <c r="D132" s="1012" t="s">
        <v>29</v>
      </c>
      <c r="E132" s="1012" t="s">
        <v>56</v>
      </c>
      <c r="F132" s="1013">
        <v>40445</v>
      </c>
      <c r="G132" s="1012" t="s">
        <v>67</v>
      </c>
      <c r="H132" s="1015"/>
      <c r="I132" s="1015">
        <v>283000</v>
      </c>
      <c r="J132" s="1015">
        <v>0</v>
      </c>
      <c r="K132" s="1015">
        <v>336183.18</v>
      </c>
      <c r="L132" s="1012" t="s">
        <v>869</v>
      </c>
      <c r="M132" s="1015"/>
      <c r="N132" s="1015"/>
      <c r="O132" s="1016"/>
      <c r="P132" s="1015"/>
      <c r="Q132" s="1015"/>
      <c r="R132" s="1015"/>
    </row>
    <row r="133" spans="1:18" s="1091" customFormat="1">
      <c r="A133" s="1012" t="s">
        <v>137</v>
      </c>
      <c r="B133" s="1012" t="s">
        <v>283</v>
      </c>
      <c r="C133" s="1012" t="s">
        <v>138</v>
      </c>
      <c r="D133" s="1012" t="s">
        <v>29</v>
      </c>
      <c r="E133" s="1012" t="s">
        <v>56</v>
      </c>
      <c r="F133" s="1013">
        <v>43468</v>
      </c>
      <c r="G133" s="1012" t="s">
        <v>283</v>
      </c>
      <c r="H133" s="1015"/>
      <c r="I133" s="1015"/>
      <c r="J133" s="1015"/>
      <c r="K133" s="1015"/>
      <c r="L133" s="1012" t="s">
        <v>283</v>
      </c>
      <c r="M133" s="1015">
        <v>150000</v>
      </c>
      <c r="N133" s="1015"/>
      <c r="O133" s="1016">
        <v>150000</v>
      </c>
      <c r="P133" s="1015">
        <v>1</v>
      </c>
      <c r="Q133" s="1015"/>
      <c r="R133" s="1015"/>
    </row>
    <row r="134" spans="1:18" s="1091" customFormat="1">
      <c r="A134" s="1012" t="s">
        <v>137</v>
      </c>
      <c r="B134" s="1012" t="s">
        <v>283</v>
      </c>
      <c r="C134" s="1012" t="s">
        <v>138</v>
      </c>
      <c r="D134" s="1012" t="s">
        <v>29</v>
      </c>
      <c r="E134" s="1012" t="s">
        <v>56</v>
      </c>
      <c r="F134" s="1013">
        <v>43495</v>
      </c>
      <c r="G134" s="1012" t="s">
        <v>283</v>
      </c>
      <c r="H134" s="1015"/>
      <c r="I134" s="1015"/>
      <c r="J134" s="1015"/>
      <c r="K134" s="1015"/>
      <c r="L134" s="1012" t="s">
        <v>283</v>
      </c>
      <c r="M134" s="1015">
        <v>133000</v>
      </c>
      <c r="N134" s="1015"/>
      <c r="O134" s="1016">
        <v>133000</v>
      </c>
      <c r="P134" s="1015">
        <v>1</v>
      </c>
      <c r="Q134" s="1015"/>
      <c r="R134" s="1015"/>
    </row>
    <row r="135" spans="1:18">
      <c r="A135" s="1087" t="s">
        <v>144</v>
      </c>
      <c r="B135" s="1087"/>
      <c r="C135" s="1087" t="s">
        <v>145</v>
      </c>
      <c r="D135" s="1087" t="s">
        <v>34</v>
      </c>
      <c r="E135" s="1087" t="s">
        <v>89</v>
      </c>
      <c r="F135" s="1088">
        <v>40450</v>
      </c>
      <c r="G135" s="1087" t="s">
        <v>67</v>
      </c>
      <c r="H135" s="1089"/>
      <c r="I135" s="1089">
        <v>325000</v>
      </c>
      <c r="J135" s="1089">
        <v>0</v>
      </c>
      <c r="K135" s="1089">
        <f>77675+329956.25</f>
        <v>407631.25</v>
      </c>
      <c r="L135" s="1087" t="s">
        <v>869</v>
      </c>
      <c r="M135" s="1089"/>
      <c r="N135" s="1089"/>
      <c r="O135" s="1090"/>
      <c r="P135" s="1089"/>
      <c r="Q135" s="1089"/>
      <c r="R135" s="1089"/>
    </row>
    <row r="136" spans="1:18">
      <c r="A136" s="1087" t="s">
        <v>144</v>
      </c>
      <c r="B136" s="1092"/>
      <c r="C136" s="1087" t="s">
        <v>145</v>
      </c>
      <c r="D136" s="1087" t="s">
        <v>34</v>
      </c>
      <c r="E136" s="1087" t="s">
        <v>89</v>
      </c>
      <c r="F136" s="1093">
        <v>43754</v>
      </c>
      <c r="G136" s="1092"/>
      <c r="H136" s="1094"/>
      <c r="I136" s="1094"/>
      <c r="J136" s="1094"/>
      <c r="K136" s="1094"/>
      <c r="L136" s="1092"/>
      <c r="M136" s="1094">
        <v>325000</v>
      </c>
      <c r="N136" s="1094"/>
      <c r="O136" s="1095">
        <v>325000</v>
      </c>
      <c r="P136" s="1094">
        <v>1</v>
      </c>
      <c r="Q136" s="1094"/>
      <c r="R136" s="1096"/>
    </row>
    <row r="137" spans="1:18">
      <c r="A137" s="1012" t="s">
        <v>240</v>
      </c>
      <c r="B137" s="1012"/>
      <c r="C137" s="1012" t="s">
        <v>241</v>
      </c>
      <c r="D137" s="1012" t="s">
        <v>242</v>
      </c>
      <c r="E137" s="1012" t="s">
        <v>6</v>
      </c>
      <c r="F137" s="1013">
        <v>40445</v>
      </c>
      <c r="G137" s="1012" t="s">
        <v>67</v>
      </c>
      <c r="H137" s="1015"/>
      <c r="I137" s="1015">
        <v>350000</v>
      </c>
      <c r="J137" s="1015">
        <v>0</v>
      </c>
      <c r="K137" s="1015">
        <v>404036.11</v>
      </c>
      <c r="L137" s="1012" t="s">
        <v>869</v>
      </c>
      <c r="M137" s="1015"/>
      <c r="N137" s="1015"/>
      <c r="O137" s="1016"/>
      <c r="P137" s="1015"/>
      <c r="Q137" s="1015"/>
      <c r="R137" s="1015"/>
    </row>
    <row r="138" spans="1:18">
      <c r="A138" s="1012" t="s">
        <v>240</v>
      </c>
      <c r="B138" s="1012" t="s">
        <v>283</v>
      </c>
      <c r="C138" s="1012" t="s">
        <v>241</v>
      </c>
      <c r="D138" s="1012" t="s">
        <v>242</v>
      </c>
      <c r="E138" s="1012" t="s">
        <v>6</v>
      </c>
      <c r="F138" s="1013">
        <v>43264</v>
      </c>
      <c r="G138" s="1012" t="s">
        <v>283</v>
      </c>
      <c r="H138" s="1015"/>
      <c r="I138" s="1015"/>
      <c r="J138" s="1015"/>
      <c r="K138" s="1015"/>
      <c r="L138" s="1012" t="s">
        <v>283</v>
      </c>
      <c r="M138" s="1015">
        <v>350000</v>
      </c>
      <c r="N138" s="1015"/>
      <c r="O138" s="1016">
        <v>350000</v>
      </c>
      <c r="P138" s="1015">
        <v>1</v>
      </c>
      <c r="Q138" s="1015"/>
      <c r="R138" s="1015"/>
    </row>
    <row r="139" spans="1:18">
      <c r="A139" s="1012" t="s">
        <v>182</v>
      </c>
      <c r="B139" s="1012"/>
      <c r="C139" s="1012" t="s">
        <v>183</v>
      </c>
      <c r="D139" s="1012" t="s">
        <v>184</v>
      </c>
      <c r="E139" s="1012" t="s">
        <v>185</v>
      </c>
      <c r="F139" s="1013">
        <v>40450</v>
      </c>
      <c r="G139" s="1012" t="s">
        <v>67</v>
      </c>
      <c r="H139" s="1015"/>
      <c r="I139" s="1015">
        <v>1091000</v>
      </c>
      <c r="J139" s="1015">
        <v>0</v>
      </c>
      <c r="K139" s="1015">
        <v>1266651</v>
      </c>
      <c r="L139" s="1012" t="s">
        <v>869</v>
      </c>
      <c r="M139" s="1015"/>
      <c r="N139" s="1015"/>
      <c r="O139" s="1016"/>
      <c r="P139" s="1015"/>
      <c r="Q139" s="1015"/>
      <c r="R139" s="1015"/>
    </row>
    <row r="140" spans="1:18">
      <c r="A140" s="1012" t="s">
        <v>182</v>
      </c>
      <c r="B140" s="1012" t="s">
        <v>283</v>
      </c>
      <c r="C140" s="1012" t="s">
        <v>183</v>
      </c>
      <c r="D140" s="1012" t="s">
        <v>184</v>
      </c>
      <c r="E140" s="1012" t="s">
        <v>185</v>
      </c>
      <c r="F140" s="1013">
        <v>43376</v>
      </c>
      <c r="G140" s="1012" t="s">
        <v>283</v>
      </c>
      <c r="H140" s="1015"/>
      <c r="I140" s="1015"/>
      <c r="J140" s="1015"/>
      <c r="K140" s="1015"/>
      <c r="L140" s="1012" t="s">
        <v>283</v>
      </c>
      <c r="M140" s="1015">
        <v>1091000</v>
      </c>
      <c r="N140" s="1015"/>
      <c r="O140" s="1016">
        <v>1091000</v>
      </c>
      <c r="P140" s="1015">
        <v>1</v>
      </c>
      <c r="Q140" s="1015"/>
      <c r="R140" s="1015"/>
    </row>
    <row r="141" spans="1:18">
      <c r="A141" s="1012" t="s">
        <v>32</v>
      </c>
      <c r="B141" s="1012" t="s">
        <v>3067</v>
      </c>
      <c r="C141" s="1012" t="s">
        <v>33</v>
      </c>
      <c r="D141" s="1012" t="s">
        <v>34</v>
      </c>
      <c r="E141" s="1012" t="s">
        <v>35</v>
      </c>
      <c r="F141" s="1013">
        <v>40403</v>
      </c>
      <c r="G141" s="1012" t="s">
        <v>7</v>
      </c>
      <c r="H141" s="1015">
        <v>3000000</v>
      </c>
      <c r="I141" s="1015"/>
      <c r="J141" s="1015">
        <v>0</v>
      </c>
      <c r="K141" s="1015">
        <v>3327125.28</v>
      </c>
      <c r="L141" s="1012" t="s">
        <v>870</v>
      </c>
      <c r="M141" s="1015"/>
      <c r="N141" s="1015"/>
      <c r="O141" s="1016"/>
      <c r="P141" s="1015"/>
      <c r="Q141" s="1015"/>
      <c r="R141" s="1015"/>
    </row>
    <row r="142" spans="1:18">
      <c r="A142" s="1012" t="s">
        <v>32</v>
      </c>
      <c r="B142" s="1012" t="s">
        <v>283</v>
      </c>
      <c r="C142" s="1012" t="s">
        <v>33</v>
      </c>
      <c r="D142" s="1012" t="s">
        <v>34</v>
      </c>
      <c r="E142" s="1012" t="s">
        <v>35</v>
      </c>
      <c r="F142" s="1013">
        <v>42724</v>
      </c>
      <c r="G142" s="1012" t="s">
        <v>283</v>
      </c>
      <c r="H142" s="1015"/>
      <c r="I142" s="1015"/>
      <c r="J142" s="1015"/>
      <c r="K142" s="1015"/>
      <c r="L142" s="1012" t="s">
        <v>283</v>
      </c>
      <c r="M142" s="1015">
        <v>2940000</v>
      </c>
      <c r="N142" s="1015"/>
      <c r="O142" s="1016">
        <v>3000</v>
      </c>
      <c r="P142" s="1015">
        <v>980</v>
      </c>
      <c r="Q142" s="1015">
        <v>-60000</v>
      </c>
      <c r="R142" s="1015"/>
    </row>
    <row r="143" spans="1:18">
      <c r="A143" s="1012" t="s">
        <v>189</v>
      </c>
      <c r="B143" s="1012" t="s">
        <v>3068</v>
      </c>
      <c r="C143" s="1012" t="s">
        <v>190</v>
      </c>
      <c r="D143" s="1012" t="s">
        <v>191</v>
      </c>
      <c r="E143" s="1012" t="s">
        <v>15</v>
      </c>
      <c r="F143" s="1013">
        <v>40445</v>
      </c>
      <c r="G143" s="1012" t="s">
        <v>67</v>
      </c>
      <c r="H143" s="1015"/>
      <c r="I143" s="1015">
        <v>153000</v>
      </c>
      <c r="J143" s="1015">
        <v>0</v>
      </c>
      <c r="K143" s="1015">
        <v>161150.5</v>
      </c>
      <c r="L143" s="1012" t="s">
        <v>870</v>
      </c>
      <c r="M143" s="1015"/>
      <c r="N143" s="1015"/>
      <c r="O143" s="1016"/>
      <c r="P143" s="1015"/>
      <c r="Q143" s="1015"/>
      <c r="R143" s="1015"/>
    </row>
    <row r="144" spans="1:18">
      <c r="A144" s="1012" t="s">
        <v>189</v>
      </c>
      <c r="B144" s="1012" t="s">
        <v>283</v>
      </c>
      <c r="C144" s="1012" t="s">
        <v>190</v>
      </c>
      <c r="D144" s="1012" t="s">
        <v>191</v>
      </c>
      <c r="E144" s="1012" t="s">
        <v>15</v>
      </c>
      <c r="F144" s="1013">
        <v>42731</v>
      </c>
      <c r="G144" s="1012" t="s">
        <v>283</v>
      </c>
      <c r="H144" s="1015"/>
      <c r="I144" s="1015"/>
      <c r="J144" s="1015"/>
      <c r="K144" s="1015"/>
      <c r="L144" s="1012" t="s">
        <v>283</v>
      </c>
      <c r="M144" s="1015">
        <v>142000</v>
      </c>
      <c r="N144" s="1015"/>
      <c r="O144" s="1016">
        <v>153000</v>
      </c>
      <c r="P144" s="1015">
        <v>0.92810457499999999</v>
      </c>
      <c r="Q144" s="1015">
        <v>-11000</v>
      </c>
      <c r="R144" s="1015"/>
    </row>
    <row r="145" spans="1:18">
      <c r="A145" s="1012" t="s">
        <v>96</v>
      </c>
      <c r="B145" s="1012" t="s">
        <v>2990</v>
      </c>
      <c r="C145" s="1012" t="s">
        <v>97</v>
      </c>
      <c r="D145" s="1012" t="s">
        <v>98</v>
      </c>
      <c r="E145" s="1012" t="s">
        <v>89</v>
      </c>
      <c r="F145" s="1013">
        <v>40403</v>
      </c>
      <c r="G145" s="1012" t="s">
        <v>67</v>
      </c>
      <c r="H145" s="1015">
        <v>6784000</v>
      </c>
      <c r="I145" s="1015"/>
      <c r="J145" s="1015">
        <v>0</v>
      </c>
      <c r="K145" s="1015">
        <v>79900</v>
      </c>
      <c r="L145" s="1012" t="s">
        <v>870</v>
      </c>
      <c r="M145" s="1015"/>
      <c r="N145" s="1015"/>
      <c r="O145" s="1016"/>
      <c r="P145" s="1015"/>
      <c r="Q145" s="1015"/>
      <c r="R145" s="1015"/>
    </row>
    <row r="146" spans="1:18">
      <c r="A146" s="1012" t="s">
        <v>96</v>
      </c>
      <c r="B146" s="1012" t="s">
        <v>283</v>
      </c>
      <c r="C146" s="1012" t="s">
        <v>97</v>
      </c>
      <c r="D146" s="1012" t="s">
        <v>98</v>
      </c>
      <c r="E146" s="1012" t="s">
        <v>89</v>
      </c>
      <c r="F146" s="1013">
        <v>41303</v>
      </c>
      <c r="G146" s="1012" t="s">
        <v>283</v>
      </c>
      <c r="H146" s="1015"/>
      <c r="I146" s="1015"/>
      <c r="J146" s="1015"/>
      <c r="K146" s="1015"/>
      <c r="L146" s="1012" t="s">
        <v>283</v>
      </c>
      <c r="M146" s="1015">
        <v>79900</v>
      </c>
      <c r="N146" s="1015"/>
      <c r="O146" s="1016">
        <v>6784000</v>
      </c>
      <c r="P146" s="1015">
        <v>1.1777711999999999E-2</v>
      </c>
      <c r="Q146" s="1015">
        <v>-6704100</v>
      </c>
      <c r="R146" s="1015"/>
    </row>
    <row r="147" spans="1:18">
      <c r="A147" s="1012" t="s">
        <v>202</v>
      </c>
      <c r="B147" s="1012" t="s">
        <v>923</v>
      </c>
      <c r="C147" s="1012" t="s">
        <v>2991</v>
      </c>
      <c r="D147" s="1012" t="s">
        <v>203</v>
      </c>
      <c r="E147" s="1012" t="s">
        <v>204</v>
      </c>
      <c r="F147" s="1013">
        <v>40445</v>
      </c>
      <c r="G147" s="1012" t="s">
        <v>67</v>
      </c>
      <c r="H147" s="1015"/>
      <c r="I147" s="1015">
        <v>273000</v>
      </c>
      <c r="J147" s="1015">
        <v>0</v>
      </c>
      <c r="K147" s="1015">
        <v>300072.5</v>
      </c>
      <c r="L147" s="1012" t="s">
        <v>869</v>
      </c>
      <c r="M147" s="1015"/>
      <c r="N147" s="1015"/>
      <c r="O147" s="1016"/>
      <c r="P147" s="1015"/>
      <c r="Q147" s="1015"/>
      <c r="R147" s="1015"/>
    </row>
    <row r="148" spans="1:18">
      <c r="A148" s="1012" t="s">
        <v>202</v>
      </c>
      <c r="B148" s="1012" t="s">
        <v>283</v>
      </c>
      <c r="C148" s="1012" t="s">
        <v>2991</v>
      </c>
      <c r="D148" s="1012" t="s">
        <v>203</v>
      </c>
      <c r="E148" s="1012" t="s">
        <v>204</v>
      </c>
      <c r="F148" s="1013">
        <v>42256</v>
      </c>
      <c r="G148" s="1012" t="s">
        <v>283</v>
      </c>
      <c r="H148" s="1015"/>
      <c r="I148" s="1015"/>
      <c r="J148" s="1015"/>
      <c r="K148" s="1015"/>
      <c r="L148" s="1012" t="s">
        <v>283</v>
      </c>
      <c r="M148" s="1015">
        <v>273000</v>
      </c>
      <c r="N148" s="1015"/>
      <c r="O148" s="1016">
        <v>273000</v>
      </c>
      <c r="P148" s="1015">
        <v>1</v>
      </c>
      <c r="Q148" s="1015"/>
      <c r="R148" s="1015"/>
    </row>
    <row r="149" spans="1:18">
      <c r="A149" s="1012" t="s">
        <v>71</v>
      </c>
      <c r="B149" s="1012" t="s">
        <v>2988</v>
      </c>
      <c r="C149" s="1012" t="s">
        <v>72</v>
      </c>
      <c r="D149" s="1012" t="s">
        <v>73</v>
      </c>
      <c r="E149" s="1012" t="s">
        <v>52</v>
      </c>
      <c r="F149" s="1013">
        <v>40450</v>
      </c>
      <c r="G149" s="1012" t="s">
        <v>7</v>
      </c>
      <c r="H149" s="1015">
        <v>9734000</v>
      </c>
      <c r="I149" s="1015"/>
      <c r="J149" s="1015">
        <v>0</v>
      </c>
      <c r="K149" s="1015">
        <v>10171489.220000001</v>
      </c>
      <c r="L149" s="1012" t="s">
        <v>869</v>
      </c>
      <c r="M149" s="1015"/>
      <c r="N149" s="1015"/>
      <c r="O149" s="1016"/>
      <c r="P149" s="1015"/>
      <c r="Q149" s="1015"/>
      <c r="R149" s="1015"/>
    </row>
    <row r="150" spans="1:18">
      <c r="A150" s="1012" t="s">
        <v>71</v>
      </c>
      <c r="B150" s="1012" t="s">
        <v>283</v>
      </c>
      <c r="C150" s="1012" t="s">
        <v>72</v>
      </c>
      <c r="D150" s="1012" t="s">
        <v>73</v>
      </c>
      <c r="E150" s="1012" t="s">
        <v>52</v>
      </c>
      <c r="F150" s="1013">
        <v>41271</v>
      </c>
      <c r="G150" s="1012" t="s">
        <v>283</v>
      </c>
      <c r="H150" s="1015"/>
      <c r="I150" s="1015"/>
      <c r="J150" s="1015"/>
      <c r="K150" s="1015"/>
      <c r="L150" s="1012" t="s">
        <v>283</v>
      </c>
      <c r="M150" s="1015">
        <v>9734000</v>
      </c>
      <c r="N150" s="1015"/>
      <c r="O150" s="1016">
        <v>9734</v>
      </c>
      <c r="P150" s="1015">
        <v>1000</v>
      </c>
      <c r="Q150" s="1015"/>
      <c r="R150" s="1015"/>
    </row>
    <row r="151" spans="1:18">
      <c r="A151" s="1012" t="s">
        <v>192</v>
      </c>
      <c r="B151" s="1012" t="s">
        <v>2992</v>
      </c>
      <c r="C151" s="1012" t="s">
        <v>193</v>
      </c>
      <c r="D151" s="1012" t="s">
        <v>194</v>
      </c>
      <c r="E151" s="1012" t="s">
        <v>195</v>
      </c>
      <c r="F151" s="1013">
        <v>40445</v>
      </c>
      <c r="G151" s="1012" t="s">
        <v>67</v>
      </c>
      <c r="H151" s="1015"/>
      <c r="I151" s="1015">
        <v>2500000</v>
      </c>
      <c r="J151" s="1015">
        <v>0</v>
      </c>
      <c r="K151" s="1015">
        <v>2716972.22</v>
      </c>
      <c r="L151" s="1012" t="s">
        <v>870</v>
      </c>
      <c r="M151" s="1015"/>
      <c r="N151" s="1015"/>
      <c r="O151" s="1016"/>
      <c r="P151" s="1015"/>
      <c r="Q151" s="1015"/>
      <c r="R151" s="1015"/>
    </row>
    <row r="152" spans="1:18">
      <c r="A152" s="1012" t="s">
        <v>192</v>
      </c>
      <c r="B152" s="1012" t="s">
        <v>283</v>
      </c>
      <c r="C152" s="1012" t="s">
        <v>193</v>
      </c>
      <c r="D152" s="1012" t="s">
        <v>194</v>
      </c>
      <c r="E152" s="1012" t="s">
        <v>195</v>
      </c>
      <c r="F152" s="1013">
        <v>42438</v>
      </c>
      <c r="G152" s="1012" t="s">
        <v>283</v>
      </c>
      <c r="H152" s="1015"/>
      <c r="I152" s="1015"/>
      <c r="J152" s="1015"/>
      <c r="K152" s="1015"/>
      <c r="L152" s="1012" t="s">
        <v>283</v>
      </c>
      <c r="M152" s="1015">
        <v>1500000</v>
      </c>
      <c r="N152" s="1015"/>
      <c r="O152" s="1016">
        <v>1500000</v>
      </c>
      <c r="P152" s="1015">
        <v>1</v>
      </c>
      <c r="Q152" s="1015"/>
      <c r="R152" s="1015"/>
    </row>
    <row r="153" spans="1:18">
      <c r="A153" s="1012" t="s">
        <v>192</v>
      </c>
      <c r="B153" s="1012" t="s">
        <v>283</v>
      </c>
      <c r="C153" s="1012" t="s">
        <v>193</v>
      </c>
      <c r="D153" s="1012" t="s">
        <v>194</v>
      </c>
      <c r="E153" s="1012" t="s">
        <v>195</v>
      </c>
      <c r="F153" s="1013">
        <v>42696</v>
      </c>
      <c r="G153" s="1012" t="s">
        <v>283</v>
      </c>
      <c r="H153" s="1015"/>
      <c r="I153" s="1015"/>
      <c r="J153" s="1015"/>
      <c r="K153" s="1015"/>
      <c r="L153" s="1012" t="s">
        <v>283</v>
      </c>
      <c r="M153" s="1015">
        <v>930000</v>
      </c>
      <c r="N153" s="1015"/>
      <c r="O153" s="1016">
        <v>1000000</v>
      </c>
      <c r="P153" s="1015">
        <v>0.93</v>
      </c>
      <c r="Q153" s="1015">
        <v>-70000</v>
      </c>
      <c r="R153" s="1015"/>
    </row>
    <row r="154" spans="1:18">
      <c r="A154" s="1012" t="s">
        <v>256</v>
      </c>
      <c r="B154" s="1012" t="s">
        <v>923</v>
      </c>
      <c r="C154" s="1012" t="s">
        <v>257</v>
      </c>
      <c r="D154" s="1012" t="s">
        <v>258</v>
      </c>
      <c r="E154" s="1012" t="s">
        <v>83</v>
      </c>
      <c r="F154" s="1013">
        <v>40450</v>
      </c>
      <c r="G154" s="1012" t="s">
        <v>67</v>
      </c>
      <c r="H154" s="1015"/>
      <c r="I154" s="1015">
        <v>31000</v>
      </c>
      <c r="J154" s="1015">
        <v>0</v>
      </c>
      <c r="K154" s="1015">
        <v>35241.83</v>
      </c>
      <c r="L154" s="1012" t="s">
        <v>869</v>
      </c>
      <c r="M154" s="1015"/>
      <c r="N154" s="1015"/>
      <c r="O154" s="1016"/>
      <c r="P154" s="1015"/>
      <c r="Q154" s="1015"/>
      <c r="R154" s="1015"/>
    </row>
    <row r="155" spans="1:18">
      <c r="A155" s="1012" t="s">
        <v>256</v>
      </c>
      <c r="B155" s="1012" t="s">
        <v>283</v>
      </c>
      <c r="C155" s="1012" t="s">
        <v>257</v>
      </c>
      <c r="D155" s="1012" t="s">
        <v>258</v>
      </c>
      <c r="E155" s="1012" t="s">
        <v>83</v>
      </c>
      <c r="F155" s="1013">
        <v>42949</v>
      </c>
      <c r="G155" s="1012" t="s">
        <v>283</v>
      </c>
      <c r="H155" s="1015"/>
      <c r="I155" s="1015"/>
      <c r="J155" s="1015"/>
      <c r="K155" s="1015"/>
      <c r="L155" s="1012" t="s">
        <v>283</v>
      </c>
      <c r="M155" s="1015">
        <v>31000</v>
      </c>
      <c r="N155" s="1015"/>
      <c r="O155" s="1016">
        <v>31000</v>
      </c>
      <c r="P155" s="1015">
        <v>1</v>
      </c>
      <c r="Q155" s="1015"/>
      <c r="R155" s="1015"/>
    </row>
    <row r="156" spans="1:18">
      <c r="A156" s="1012" t="s">
        <v>233</v>
      </c>
      <c r="B156" s="1012" t="s">
        <v>3069</v>
      </c>
      <c r="C156" s="1012" t="s">
        <v>234</v>
      </c>
      <c r="D156" s="1012" t="s">
        <v>235</v>
      </c>
      <c r="E156" s="1012" t="s">
        <v>6</v>
      </c>
      <c r="F156" s="1013">
        <v>40445</v>
      </c>
      <c r="G156" s="1012" t="s">
        <v>67</v>
      </c>
      <c r="H156" s="1015"/>
      <c r="I156" s="1015">
        <v>2828000</v>
      </c>
      <c r="J156" s="1015">
        <v>0</v>
      </c>
      <c r="K156" s="1015">
        <v>2963429.78</v>
      </c>
      <c r="L156" s="1012" t="s">
        <v>870</v>
      </c>
      <c r="M156" s="1015"/>
      <c r="N156" s="1015"/>
      <c r="O156" s="1016"/>
      <c r="P156" s="1015"/>
      <c r="Q156" s="1015"/>
      <c r="R156" s="1015"/>
    </row>
    <row r="157" spans="1:18">
      <c r="A157" s="1012" t="s">
        <v>233</v>
      </c>
      <c r="B157" s="1012" t="s">
        <v>283</v>
      </c>
      <c r="C157" s="1012" t="s">
        <v>234</v>
      </c>
      <c r="D157" s="1012" t="s">
        <v>235</v>
      </c>
      <c r="E157" s="1012" t="s">
        <v>6</v>
      </c>
      <c r="F157" s="1013">
        <v>42745</v>
      </c>
      <c r="G157" s="1012" t="s">
        <v>283</v>
      </c>
      <c r="H157" s="1015"/>
      <c r="I157" s="1015"/>
      <c r="J157" s="1015"/>
      <c r="K157" s="1015"/>
      <c r="L157" s="1012" t="s">
        <v>283</v>
      </c>
      <c r="M157" s="1015">
        <v>2607416</v>
      </c>
      <c r="N157" s="1015"/>
      <c r="O157" s="1016">
        <v>2828000</v>
      </c>
      <c r="P157" s="1015">
        <v>0.92200000000000004</v>
      </c>
      <c r="Q157" s="1015">
        <v>-220584</v>
      </c>
      <c r="R157" s="1015"/>
    </row>
    <row r="158" spans="1:18">
      <c r="A158" s="1012" t="s">
        <v>93</v>
      </c>
      <c r="B158" s="1012" t="s">
        <v>2988</v>
      </c>
      <c r="C158" s="1012" t="s">
        <v>94</v>
      </c>
      <c r="D158" s="1012" t="s">
        <v>95</v>
      </c>
      <c r="E158" s="1012" t="s">
        <v>23</v>
      </c>
      <c r="F158" s="1013">
        <v>40450</v>
      </c>
      <c r="G158" s="1012" t="s">
        <v>7</v>
      </c>
      <c r="H158" s="1015">
        <v>17910000</v>
      </c>
      <c r="I158" s="1015"/>
      <c r="J158" s="1015">
        <v>0</v>
      </c>
      <c r="K158" s="1015">
        <v>19794559.989999998</v>
      </c>
      <c r="L158" s="1012" t="s">
        <v>869</v>
      </c>
      <c r="M158" s="1015"/>
      <c r="N158" s="1015"/>
      <c r="O158" s="1016"/>
      <c r="P158" s="1015"/>
      <c r="Q158" s="1015"/>
      <c r="R158" s="1015"/>
    </row>
    <row r="159" spans="1:18">
      <c r="A159" s="1012" t="s">
        <v>93</v>
      </c>
      <c r="B159" s="1012" t="s">
        <v>283</v>
      </c>
      <c r="C159" s="1012" t="s">
        <v>94</v>
      </c>
      <c r="D159" s="1012" t="s">
        <v>95</v>
      </c>
      <c r="E159" s="1012" t="s">
        <v>23</v>
      </c>
      <c r="F159" s="1013">
        <v>42256</v>
      </c>
      <c r="G159" s="1012" t="s">
        <v>283</v>
      </c>
      <c r="H159" s="1015"/>
      <c r="I159" s="1015"/>
      <c r="J159" s="1015"/>
      <c r="K159" s="1015"/>
      <c r="L159" s="1012" t="s">
        <v>283</v>
      </c>
      <c r="M159" s="1015">
        <v>9250000</v>
      </c>
      <c r="N159" s="1015"/>
      <c r="O159" s="1016">
        <v>9250</v>
      </c>
      <c r="P159" s="1015">
        <v>1000</v>
      </c>
      <c r="Q159" s="1015"/>
      <c r="R159" s="1015"/>
    </row>
    <row r="160" spans="1:18">
      <c r="A160" s="1012" t="s">
        <v>93</v>
      </c>
      <c r="B160" s="1012" t="s">
        <v>283</v>
      </c>
      <c r="C160" s="1012" t="s">
        <v>94</v>
      </c>
      <c r="D160" s="1012" t="s">
        <v>95</v>
      </c>
      <c r="E160" s="1012" t="s">
        <v>23</v>
      </c>
      <c r="F160" s="1013">
        <v>42452</v>
      </c>
      <c r="G160" s="1012" t="s">
        <v>283</v>
      </c>
      <c r="H160" s="1015"/>
      <c r="I160" s="1015"/>
      <c r="J160" s="1015"/>
      <c r="K160" s="1015"/>
      <c r="L160" s="1012" t="s">
        <v>283</v>
      </c>
      <c r="M160" s="1015">
        <v>3000000</v>
      </c>
      <c r="N160" s="1015"/>
      <c r="O160" s="1016">
        <v>3000</v>
      </c>
      <c r="P160" s="1015">
        <v>1000</v>
      </c>
      <c r="Q160" s="1015"/>
      <c r="R160" s="1015"/>
    </row>
    <row r="161" spans="1:18">
      <c r="A161" s="1012" t="s">
        <v>93</v>
      </c>
      <c r="B161" s="1012" t="s">
        <v>283</v>
      </c>
      <c r="C161" s="1012" t="s">
        <v>94</v>
      </c>
      <c r="D161" s="1012" t="s">
        <v>95</v>
      </c>
      <c r="E161" s="1012" t="s">
        <v>23</v>
      </c>
      <c r="F161" s="1013">
        <v>42517</v>
      </c>
      <c r="G161" s="1012" t="s">
        <v>283</v>
      </c>
      <c r="H161" s="1015"/>
      <c r="I161" s="1015"/>
      <c r="J161" s="1015"/>
      <c r="K161" s="1015"/>
      <c r="L161" s="1012" t="s">
        <v>283</v>
      </c>
      <c r="M161" s="1015">
        <v>5660000</v>
      </c>
      <c r="N161" s="1015"/>
      <c r="O161" s="1016">
        <v>5660</v>
      </c>
      <c r="P161" s="1015">
        <v>1000</v>
      </c>
      <c r="Q161" s="1015"/>
      <c r="R161" s="1015"/>
    </row>
    <row r="162" spans="1:18">
      <c r="A162" s="1012" t="s">
        <v>8</v>
      </c>
      <c r="B162" s="1012" t="s">
        <v>2993</v>
      </c>
      <c r="C162" s="1012" t="s">
        <v>9</v>
      </c>
      <c r="D162" s="1012" t="s">
        <v>10</v>
      </c>
      <c r="E162" s="1012" t="s">
        <v>11</v>
      </c>
      <c r="F162" s="1013">
        <v>40450</v>
      </c>
      <c r="G162" s="1012" t="s">
        <v>7</v>
      </c>
      <c r="H162" s="1015">
        <v>18000000</v>
      </c>
      <c r="I162" s="1015">
        <v>4000000</v>
      </c>
      <c r="J162" s="1015">
        <v>0</v>
      </c>
      <c r="K162" s="1015">
        <v>24019111.109999999</v>
      </c>
      <c r="L162" s="1012" t="s">
        <v>870</v>
      </c>
      <c r="M162" s="1015"/>
      <c r="N162" s="1015"/>
      <c r="O162" s="1016"/>
      <c r="P162" s="1015"/>
      <c r="Q162" s="1015"/>
      <c r="R162" s="1015"/>
    </row>
    <row r="163" spans="1:18">
      <c r="A163" s="1012" t="s">
        <v>8</v>
      </c>
      <c r="B163" s="1012" t="s">
        <v>283</v>
      </c>
      <c r="C163" s="1012" t="s">
        <v>9</v>
      </c>
      <c r="D163" s="1012" t="s">
        <v>10</v>
      </c>
      <c r="E163" s="1012" t="s">
        <v>11</v>
      </c>
      <c r="F163" s="1013">
        <v>42674</v>
      </c>
      <c r="G163" s="1012" t="s">
        <v>283</v>
      </c>
      <c r="H163" s="1015"/>
      <c r="I163" s="1015"/>
      <c r="J163" s="1015"/>
      <c r="K163" s="1015"/>
      <c r="L163" s="1012" t="s">
        <v>283</v>
      </c>
      <c r="M163" s="1015">
        <v>21340000</v>
      </c>
      <c r="N163" s="1015"/>
      <c r="O163" s="1016">
        <v>22000</v>
      </c>
      <c r="P163" s="1015">
        <v>970</v>
      </c>
      <c r="Q163" s="1015">
        <v>-660000</v>
      </c>
      <c r="R163" s="1015"/>
    </row>
    <row r="164" spans="1:18">
      <c r="A164" s="1012" t="s">
        <v>131</v>
      </c>
      <c r="B164" s="1012" t="s">
        <v>2614</v>
      </c>
      <c r="C164" s="1012" t="s">
        <v>132</v>
      </c>
      <c r="D164" s="1012" t="s">
        <v>133</v>
      </c>
      <c r="E164" s="1012" t="s">
        <v>52</v>
      </c>
      <c r="F164" s="1013">
        <v>40450</v>
      </c>
      <c r="G164" s="1012" t="s">
        <v>67</v>
      </c>
      <c r="H164" s="1015"/>
      <c r="I164" s="1015">
        <v>2646000</v>
      </c>
      <c r="J164" s="1015">
        <v>0</v>
      </c>
      <c r="K164" s="1015">
        <v>2764776</v>
      </c>
      <c r="L164" s="1012" t="s">
        <v>870</v>
      </c>
      <c r="M164" s="1015"/>
      <c r="N164" s="1015"/>
      <c r="O164" s="1016"/>
      <c r="P164" s="1015"/>
      <c r="Q164" s="1015"/>
      <c r="R164" s="1015"/>
    </row>
    <row r="165" spans="1:18">
      <c r="A165" s="1012" t="s">
        <v>131</v>
      </c>
      <c r="B165" s="1012" t="s">
        <v>283</v>
      </c>
      <c r="C165" s="1012" t="s">
        <v>132</v>
      </c>
      <c r="D165" s="1012" t="s">
        <v>133</v>
      </c>
      <c r="E165" s="1012" t="s">
        <v>52</v>
      </c>
      <c r="F165" s="1013">
        <v>42731</v>
      </c>
      <c r="G165" s="1012" t="s">
        <v>283</v>
      </c>
      <c r="H165" s="1015"/>
      <c r="I165" s="1015"/>
      <c r="J165" s="1015"/>
      <c r="K165" s="1015"/>
      <c r="L165" s="1012" t="s">
        <v>283</v>
      </c>
      <c r="M165" s="1015">
        <v>2434320</v>
      </c>
      <c r="N165" s="1015"/>
      <c r="O165" s="1016">
        <v>2646000</v>
      </c>
      <c r="P165" s="1015">
        <v>0.92</v>
      </c>
      <c r="Q165" s="1015">
        <v>-211680</v>
      </c>
      <c r="R165" s="1015"/>
    </row>
    <row r="166" spans="1:18">
      <c r="A166" s="1012" t="s">
        <v>39</v>
      </c>
      <c r="B166" s="1012" t="s">
        <v>2994</v>
      </c>
      <c r="C166" s="1012" t="s">
        <v>40</v>
      </c>
      <c r="D166" s="1012" t="s">
        <v>41</v>
      </c>
      <c r="E166" s="1012" t="s">
        <v>42</v>
      </c>
      <c r="F166" s="1013">
        <v>40396</v>
      </c>
      <c r="G166" s="1012" t="s">
        <v>7</v>
      </c>
      <c r="H166" s="1015">
        <v>11000000</v>
      </c>
      <c r="I166" s="1015">
        <v>22800000</v>
      </c>
      <c r="J166" s="1015">
        <v>0</v>
      </c>
      <c r="K166" s="1015">
        <v>35702188.890000001</v>
      </c>
      <c r="L166" s="1012" t="s">
        <v>870</v>
      </c>
      <c r="M166" s="1015"/>
      <c r="N166" s="1015"/>
      <c r="O166" s="1016"/>
      <c r="P166" s="1015"/>
      <c r="Q166" s="1015"/>
      <c r="R166" s="1015"/>
    </row>
    <row r="167" spans="1:18">
      <c r="A167" s="1012" t="s">
        <v>39</v>
      </c>
      <c r="B167" s="1012" t="s">
        <v>283</v>
      </c>
      <c r="C167" s="1012" t="s">
        <v>40</v>
      </c>
      <c r="D167" s="1012" t="s">
        <v>41</v>
      </c>
      <c r="E167" s="1012" t="s">
        <v>42</v>
      </c>
      <c r="F167" s="1013">
        <v>42703</v>
      </c>
      <c r="G167" s="1012" t="s">
        <v>283</v>
      </c>
      <c r="H167" s="1015"/>
      <c r="I167" s="1015"/>
      <c r="J167" s="1015"/>
      <c r="K167" s="1015"/>
      <c r="L167" s="1012" t="s">
        <v>283</v>
      </c>
      <c r="M167" s="1015">
        <v>31434000</v>
      </c>
      <c r="N167" s="1015"/>
      <c r="O167" s="1016">
        <v>33800</v>
      </c>
      <c r="P167" s="1015">
        <v>930</v>
      </c>
      <c r="Q167" s="1015">
        <v>-2366000</v>
      </c>
      <c r="R167" s="1015"/>
    </row>
    <row r="168" spans="1:18">
      <c r="A168" s="1012" t="s">
        <v>116</v>
      </c>
      <c r="B168" s="1012" t="s">
        <v>3070</v>
      </c>
      <c r="C168" s="1012" t="s">
        <v>117</v>
      </c>
      <c r="D168" s="1012" t="s">
        <v>118</v>
      </c>
      <c r="E168" s="1012" t="s">
        <v>56</v>
      </c>
      <c r="F168" s="1013">
        <v>40450</v>
      </c>
      <c r="G168" s="1012" t="s">
        <v>67</v>
      </c>
      <c r="H168" s="1015"/>
      <c r="I168" s="1015">
        <v>1709000</v>
      </c>
      <c r="J168" s="1015">
        <v>0</v>
      </c>
      <c r="K168" s="1015">
        <v>1802139.7</v>
      </c>
      <c r="L168" s="1012" t="s">
        <v>870</v>
      </c>
      <c r="M168" s="1015"/>
      <c r="N168" s="1015"/>
      <c r="O168" s="1016"/>
      <c r="P168" s="1015"/>
      <c r="Q168" s="1015"/>
      <c r="R168" s="1015"/>
    </row>
    <row r="169" spans="1:18">
      <c r="A169" s="1012" t="s">
        <v>116</v>
      </c>
      <c r="B169" s="1012" t="s">
        <v>283</v>
      </c>
      <c r="C169" s="1012" t="s">
        <v>117</v>
      </c>
      <c r="D169" s="1012" t="s">
        <v>118</v>
      </c>
      <c r="E169" s="1012" t="s">
        <v>56</v>
      </c>
      <c r="F169" s="1013">
        <v>42724</v>
      </c>
      <c r="G169" s="1012" t="s">
        <v>283</v>
      </c>
      <c r="H169" s="1015"/>
      <c r="I169" s="1015"/>
      <c r="J169" s="1015"/>
      <c r="K169" s="1015"/>
      <c r="L169" s="1012" t="s">
        <v>283</v>
      </c>
      <c r="M169" s="1015">
        <v>1589370</v>
      </c>
      <c r="N169" s="1015"/>
      <c r="O169" s="1016">
        <v>1709000</v>
      </c>
      <c r="P169" s="1015">
        <v>0.93</v>
      </c>
      <c r="Q169" s="1015">
        <v>-119630</v>
      </c>
      <c r="R169" s="1015"/>
    </row>
    <row r="170" spans="1:18">
      <c r="A170" s="1012" t="s">
        <v>218</v>
      </c>
      <c r="B170" s="1012" t="s">
        <v>923</v>
      </c>
      <c r="C170" s="1012" t="s">
        <v>219</v>
      </c>
      <c r="D170" s="1012" t="s">
        <v>220</v>
      </c>
      <c r="E170" s="1012" t="s">
        <v>166</v>
      </c>
      <c r="F170" s="1013">
        <v>40450</v>
      </c>
      <c r="G170" s="1012" t="s">
        <v>67</v>
      </c>
      <c r="H170" s="1015"/>
      <c r="I170" s="1015">
        <v>1100000</v>
      </c>
      <c r="J170" s="1015">
        <v>0</v>
      </c>
      <c r="K170" s="1015">
        <v>1167894.44</v>
      </c>
      <c r="L170" s="1012" t="s">
        <v>869</v>
      </c>
      <c r="M170" s="1015"/>
      <c r="N170" s="1015"/>
      <c r="O170" s="1016"/>
      <c r="P170" s="1015"/>
      <c r="Q170" s="1015"/>
      <c r="R170" s="1015"/>
    </row>
    <row r="171" spans="1:18">
      <c r="A171" s="1012" t="s">
        <v>218</v>
      </c>
      <c r="B171" s="1012" t="s">
        <v>283</v>
      </c>
      <c r="C171" s="1012" t="s">
        <v>219</v>
      </c>
      <c r="D171" s="1012" t="s">
        <v>220</v>
      </c>
      <c r="E171" s="1012" t="s">
        <v>166</v>
      </c>
      <c r="F171" s="1013">
        <v>41577</v>
      </c>
      <c r="G171" s="1012" t="s">
        <v>283</v>
      </c>
      <c r="H171" s="1015"/>
      <c r="I171" s="1015"/>
      <c r="J171" s="1015"/>
      <c r="K171" s="1015"/>
      <c r="L171" s="1012" t="s">
        <v>283</v>
      </c>
      <c r="M171" s="1015">
        <v>1100000</v>
      </c>
      <c r="N171" s="1015"/>
      <c r="O171" s="1016">
        <v>1100000</v>
      </c>
      <c r="P171" s="1015">
        <v>1</v>
      </c>
      <c r="Q171" s="1015"/>
      <c r="R171" s="1015"/>
    </row>
    <row r="172" spans="1:18">
      <c r="A172" s="1012" t="s">
        <v>36</v>
      </c>
      <c r="B172" s="1012" t="s">
        <v>2995</v>
      </c>
      <c r="C172" s="1012" t="s">
        <v>37</v>
      </c>
      <c r="D172" s="1012" t="s">
        <v>38</v>
      </c>
      <c r="E172" s="1012" t="s">
        <v>23</v>
      </c>
      <c r="F172" s="1013">
        <v>40450</v>
      </c>
      <c r="G172" s="1012" t="s">
        <v>7</v>
      </c>
      <c r="H172" s="1015">
        <v>15750000</v>
      </c>
      <c r="I172" s="1015"/>
      <c r="J172" s="1015">
        <v>0</v>
      </c>
      <c r="K172" s="1015">
        <v>16650500</v>
      </c>
      <c r="L172" s="1012" t="s">
        <v>870</v>
      </c>
      <c r="M172" s="1015"/>
      <c r="N172" s="1015"/>
      <c r="O172" s="1016"/>
      <c r="P172" s="1015"/>
      <c r="Q172" s="1015"/>
      <c r="R172" s="1015"/>
    </row>
    <row r="173" spans="1:18">
      <c r="A173" s="1012" t="s">
        <v>36</v>
      </c>
      <c r="B173" s="1012" t="s">
        <v>283</v>
      </c>
      <c r="C173" s="1012" t="s">
        <v>37</v>
      </c>
      <c r="D173" s="1012" t="s">
        <v>38</v>
      </c>
      <c r="E173" s="1012" t="s">
        <v>23</v>
      </c>
      <c r="F173" s="1013">
        <v>42654</v>
      </c>
      <c r="G173" s="1012" t="s">
        <v>283</v>
      </c>
      <c r="H173" s="1015"/>
      <c r="I173" s="1015"/>
      <c r="J173" s="1015"/>
      <c r="K173" s="1015"/>
      <c r="L173" s="1012" t="s">
        <v>283</v>
      </c>
      <c r="M173" s="1015">
        <v>14750000</v>
      </c>
      <c r="N173" s="1015"/>
      <c r="O173" s="1016">
        <v>15750</v>
      </c>
      <c r="P173" s="1015">
        <v>936.50793650799994</v>
      </c>
      <c r="Q173" s="1015">
        <v>-1000000</v>
      </c>
      <c r="R173" s="1015"/>
    </row>
    <row r="174" spans="1:18">
      <c r="A174" s="1012" t="s">
        <v>43</v>
      </c>
      <c r="B174" s="1012" t="s">
        <v>2996</v>
      </c>
      <c r="C174" s="1012" t="s">
        <v>44</v>
      </c>
      <c r="D174" s="1012" t="s">
        <v>45</v>
      </c>
      <c r="E174" s="1012" t="s">
        <v>23</v>
      </c>
      <c r="F174" s="1013">
        <v>40450</v>
      </c>
      <c r="G174" s="1012" t="s">
        <v>7</v>
      </c>
      <c r="H174" s="1015">
        <v>5000000</v>
      </c>
      <c r="I174" s="1015">
        <v>12123000</v>
      </c>
      <c r="J174" s="1015">
        <v>0</v>
      </c>
      <c r="K174" s="1015">
        <v>18043495.609999999</v>
      </c>
      <c r="L174" s="1012" t="s">
        <v>870</v>
      </c>
      <c r="M174" s="1015"/>
      <c r="N174" s="1015"/>
      <c r="O174" s="1016"/>
      <c r="P174" s="1015"/>
      <c r="Q174" s="1015"/>
      <c r="R174" s="1015"/>
    </row>
    <row r="175" spans="1:18">
      <c r="A175" s="1012" t="s">
        <v>43</v>
      </c>
      <c r="B175" s="1012" t="s">
        <v>283</v>
      </c>
      <c r="C175" s="1012" t="s">
        <v>44</v>
      </c>
      <c r="D175" s="1012" t="s">
        <v>45</v>
      </c>
      <c r="E175" s="1012" t="s">
        <v>23</v>
      </c>
      <c r="F175" s="1013">
        <v>42710</v>
      </c>
      <c r="G175" s="1012" t="s">
        <v>283</v>
      </c>
      <c r="H175" s="1015"/>
      <c r="I175" s="1015"/>
      <c r="J175" s="1015"/>
      <c r="K175" s="1015"/>
      <c r="L175" s="1012" t="s">
        <v>283</v>
      </c>
      <c r="M175" s="1015">
        <v>15925000</v>
      </c>
      <c r="N175" s="1015"/>
      <c r="O175" s="1016">
        <v>17123</v>
      </c>
      <c r="P175" s="1015">
        <v>930.03562459800003</v>
      </c>
      <c r="Q175" s="1015">
        <v>-1198000</v>
      </c>
      <c r="R175" s="1015"/>
    </row>
    <row r="176" spans="1:18">
      <c r="A176" s="1012" t="s">
        <v>64</v>
      </c>
      <c r="B176" s="1012" t="s">
        <v>923</v>
      </c>
      <c r="C176" s="1012" t="s">
        <v>65</v>
      </c>
      <c r="D176" s="1012" t="s">
        <v>66</v>
      </c>
      <c r="E176" s="1012" t="s">
        <v>23</v>
      </c>
      <c r="F176" s="1013">
        <v>40450</v>
      </c>
      <c r="G176" s="1012" t="s">
        <v>67</v>
      </c>
      <c r="H176" s="1015"/>
      <c r="I176" s="1015">
        <v>7922000</v>
      </c>
      <c r="J176" s="1015">
        <v>0</v>
      </c>
      <c r="K176" s="1015">
        <v>9276380.5299999993</v>
      </c>
      <c r="L176" s="1012" t="s">
        <v>869</v>
      </c>
      <c r="M176" s="1015"/>
      <c r="N176" s="1015"/>
      <c r="O176" s="1016"/>
      <c r="P176" s="1015"/>
      <c r="Q176" s="1015"/>
      <c r="R176" s="1015"/>
    </row>
    <row r="177" spans="1:18">
      <c r="A177" s="1012" t="s">
        <v>64</v>
      </c>
      <c r="B177" s="1012" t="s">
        <v>283</v>
      </c>
      <c r="C177" s="1012" t="s">
        <v>65</v>
      </c>
      <c r="D177" s="1012" t="s">
        <v>66</v>
      </c>
      <c r="E177" s="1012" t="s">
        <v>23</v>
      </c>
      <c r="F177" s="1013">
        <v>41990</v>
      </c>
      <c r="G177" s="1012" t="s">
        <v>283</v>
      </c>
      <c r="H177" s="1015"/>
      <c r="I177" s="1015"/>
      <c r="J177" s="1015"/>
      <c r="K177" s="1015"/>
      <c r="L177" s="1012" t="s">
        <v>283</v>
      </c>
      <c r="M177" s="1015">
        <v>3700000</v>
      </c>
      <c r="N177" s="1015"/>
      <c r="O177" s="1016">
        <v>3700000</v>
      </c>
      <c r="P177" s="1015">
        <v>1</v>
      </c>
      <c r="Q177" s="1015"/>
      <c r="R177" s="1015"/>
    </row>
    <row r="178" spans="1:18">
      <c r="A178" s="1012" t="s">
        <v>64</v>
      </c>
      <c r="B178" s="1012" t="s">
        <v>283</v>
      </c>
      <c r="C178" s="1012" t="s">
        <v>65</v>
      </c>
      <c r="D178" s="1012" t="s">
        <v>66</v>
      </c>
      <c r="E178" s="1012" t="s">
        <v>23</v>
      </c>
      <c r="F178" s="1013">
        <v>42879</v>
      </c>
      <c r="G178" s="1012" t="s">
        <v>283</v>
      </c>
      <c r="H178" s="1015"/>
      <c r="I178" s="1015"/>
      <c r="J178" s="1015"/>
      <c r="K178" s="1015"/>
      <c r="L178" s="1012" t="s">
        <v>283</v>
      </c>
      <c r="M178" s="1015">
        <v>4222000</v>
      </c>
      <c r="N178" s="1015"/>
      <c r="O178" s="1016">
        <v>4222000</v>
      </c>
      <c r="P178" s="1015">
        <v>1</v>
      </c>
      <c r="Q178" s="1015"/>
      <c r="R178" s="1015"/>
    </row>
    <row r="179" spans="1:18">
      <c r="A179" s="1012" t="s">
        <v>186</v>
      </c>
      <c r="B179" s="1012" t="s">
        <v>1997</v>
      </c>
      <c r="C179" s="1012" t="s">
        <v>3071</v>
      </c>
      <c r="D179" s="1012" t="s">
        <v>187</v>
      </c>
      <c r="E179" s="1012" t="s">
        <v>188</v>
      </c>
      <c r="F179" s="1013">
        <v>40445</v>
      </c>
      <c r="G179" s="1012" t="s">
        <v>67</v>
      </c>
      <c r="H179" s="1015"/>
      <c r="I179" s="1015">
        <v>75000</v>
      </c>
      <c r="J179" s="1015">
        <v>0</v>
      </c>
      <c r="K179" s="1015">
        <v>80592.5</v>
      </c>
      <c r="L179" s="1012" t="s">
        <v>870</v>
      </c>
      <c r="M179" s="1015"/>
      <c r="N179" s="1015"/>
      <c r="O179" s="1016"/>
      <c r="P179" s="1015"/>
      <c r="Q179" s="1015"/>
      <c r="R179" s="1015"/>
    </row>
    <row r="180" spans="1:18">
      <c r="A180" s="1012" t="s">
        <v>186</v>
      </c>
      <c r="B180" s="1012" t="s">
        <v>283</v>
      </c>
      <c r="C180" s="1012" t="s">
        <v>3071</v>
      </c>
      <c r="D180" s="1012" t="s">
        <v>187</v>
      </c>
      <c r="E180" s="1012" t="s">
        <v>188</v>
      </c>
      <c r="F180" s="1013">
        <v>42731</v>
      </c>
      <c r="G180" s="1012" t="s">
        <v>283</v>
      </c>
      <c r="H180" s="1015"/>
      <c r="I180" s="1015"/>
      <c r="J180" s="1015"/>
      <c r="K180" s="1015"/>
      <c r="L180" s="1012" t="s">
        <v>283</v>
      </c>
      <c r="M180" s="1015">
        <v>71205</v>
      </c>
      <c r="N180" s="1015"/>
      <c r="O180" s="1016">
        <v>75000</v>
      </c>
      <c r="P180" s="1015">
        <v>0.94940000000000002</v>
      </c>
      <c r="Q180" s="1015">
        <v>-3795</v>
      </c>
      <c r="R180" s="1015"/>
    </row>
    <row r="181" spans="1:18">
      <c r="A181" s="1012" t="s">
        <v>229</v>
      </c>
      <c r="B181" s="1012" t="s">
        <v>1893</v>
      </c>
      <c r="C181" s="1012" t="s">
        <v>230</v>
      </c>
      <c r="D181" s="1012" t="s">
        <v>231</v>
      </c>
      <c r="E181" s="1012" t="s">
        <v>232</v>
      </c>
      <c r="F181" s="1013">
        <v>40445</v>
      </c>
      <c r="G181" s="1012" t="s">
        <v>67</v>
      </c>
      <c r="H181" s="1015"/>
      <c r="I181" s="1015">
        <v>1600000</v>
      </c>
      <c r="J181" s="1015">
        <v>0</v>
      </c>
      <c r="K181" s="1015">
        <v>1754666.66</v>
      </c>
      <c r="L181" s="1012" t="s">
        <v>870</v>
      </c>
      <c r="M181" s="1015"/>
      <c r="N181" s="1015"/>
      <c r="O181" s="1016"/>
      <c r="P181" s="1015"/>
      <c r="Q181" s="1015"/>
      <c r="R181" s="1015"/>
    </row>
    <row r="182" spans="1:18">
      <c r="A182" s="1012" t="s">
        <v>229</v>
      </c>
      <c r="B182" s="1012" t="s">
        <v>283</v>
      </c>
      <c r="C182" s="1012" t="s">
        <v>230</v>
      </c>
      <c r="D182" s="1012" t="s">
        <v>231</v>
      </c>
      <c r="E182" s="1012" t="s">
        <v>232</v>
      </c>
      <c r="F182" s="1013">
        <v>42759</v>
      </c>
      <c r="G182" s="1012" t="s">
        <v>283</v>
      </c>
      <c r="H182" s="1015"/>
      <c r="I182" s="1015"/>
      <c r="J182" s="1015"/>
      <c r="K182" s="1015"/>
      <c r="L182" s="1012" t="s">
        <v>283</v>
      </c>
      <c r="M182" s="1015">
        <v>1552000</v>
      </c>
      <c r="N182" s="1015"/>
      <c r="O182" s="1016">
        <v>1600000</v>
      </c>
      <c r="P182" s="1015">
        <v>0.97</v>
      </c>
      <c r="Q182" s="1015">
        <v>-48000</v>
      </c>
      <c r="R182" s="1015"/>
    </row>
    <row r="183" spans="1:18">
      <c r="A183" s="1012" t="s">
        <v>57</v>
      </c>
      <c r="B183" s="1012" t="s">
        <v>874</v>
      </c>
      <c r="C183" s="1012" t="s">
        <v>58</v>
      </c>
      <c r="D183" s="1012" t="s">
        <v>59</v>
      </c>
      <c r="E183" s="1012" t="s">
        <v>60</v>
      </c>
      <c r="F183" s="1013">
        <v>40403</v>
      </c>
      <c r="G183" s="1012" t="s">
        <v>7</v>
      </c>
      <c r="H183" s="1015">
        <v>2795000</v>
      </c>
      <c r="I183" s="1015"/>
      <c r="J183" s="1015">
        <v>0</v>
      </c>
      <c r="K183" s="1015">
        <v>3036008.06</v>
      </c>
      <c r="L183" s="1012" t="s">
        <v>869</v>
      </c>
      <c r="M183" s="1015"/>
      <c r="N183" s="1015"/>
      <c r="O183" s="1016"/>
      <c r="P183" s="1015"/>
      <c r="Q183" s="1015"/>
      <c r="R183" s="1015"/>
    </row>
    <row r="184" spans="1:18">
      <c r="A184" s="1012" t="s">
        <v>57</v>
      </c>
      <c r="B184" s="1012" t="s">
        <v>283</v>
      </c>
      <c r="C184" s="1012" t="s">
        <v>58</v>
      </c>
      <c r="D184" s="1012" t="s">
        <v>59</v>
      </c>
      <c r="E184" s="1012" t="s">
        <v>60</v>
      </c>
      <c r="F184" s="1013">
        <v>43432</v>
      </c>
      <c r="G184" s="1012" t="s">
        <v>283</v>
      </c>
      <c r="H184" s="1015"/>
      <c r="I184" s="1015"/>
      <c r="J184" s="1015"/>
      <c r="K184" s="1015"/>
      <c r="L184" s="1012" t="s">
        <v>283</v>
      </c>
      <c r="M184" s="1015">
        <v>1000000</v>
      </c>
      <c r="N184" s="1015"/>
      <c r="O184" s="1016">
        <v>1000</v>
      </c>
      <c r="P184" s="1015">
        <v>1000</v>
      </c>
      <c r="Q184" s="1015"/>
      <c r="R184" s="1015"/>
    </row>
    <row r="185" spans="1:18">
      <c r="A185" s="1012" t="s">
        <v>57</v>
      </c>
      <c r="B185" s="1012" t="s">
        <v>283</v>
      </c>
      <c r="C185" s="1012" t="s">
        <v>58</v>
      </c>
      <c r="D185" s="1012" t="s">
        <v>59</v>
      </c>
      <c r="E185" s="1012" t="s">
        <v>60</v>
      </c>
      <c r="F185" s="1013">
        <v>43572</v>
      </c>
      <c r="G185" s="1012" t="s">
        <v>283</v>
      </c>
      <c r="H185" s="1015"/>
      <c r="I185" s="1015"/>
      <c r="J185" s="1015"/>
      <c r="K185" s="1015"/>
      <c r="L185" s="1012" t="s">
        <v>283</v>
      </c>
      <c r="M185" s="1015">
        <v>1795000</v>
      </c>
      <c r="N185" s="1015"/>
      <c r="O185" s="1016">
        <v>1795</v>
      </c>
      <c r="P185" s="1015">
        <v>1000</v>
      </c>
      <c r="Q185" s="1015"/>
      <c r="R185" s="1015"/>
    </row>
    <row r="186" spans="1:18">
      <c r="A186" s="1012" t="s">
        <v>167</v>
      </c>
      <c r="B186" s="1012"/>
      <c r="C186" s="1012" t="s">
        <v>168</v>
      </c>
      <c r="D186" s="1012" t="s">
        <v>51</v>
      </c>
      <c r="E186" s="1012" t="s">
        <v>52</v>
      </c>
      <c r="F186" s="1013">
        <v>40445</v>
      </c>
      <c r="G186" s="1012" t="s">
        <v>67</v>
      </c>
      <c r="H186" s="1015"/>
      <c r="I186" s="1015">
        <v>424000</v>
      </c>
      <c r="J186" s="1015">
        <v>0</v>
      </c>
      <c r="K186" s="1015">
        <v>490756.44</v>
      </c>
      <c r="L186" s="1012" t="s">
        <v>869</v>
      </c>
      <c r="M186" s="1015"/>
      <c r="N186" s="1015"/>
      <c r="O186" s="1016"/>
      <c r="P186" s="1015"/>
      <c r="Q186" s="1015"/>
      <c r="R186" s="1015"/>
    </row>
    <row r="187" spans="1:18">
      <c r="A187" s="1012" t="s">
        <v>167</v>
      </c>
      <c r="B187" s="1012" t="s">
        <v>283</v>
      </c>
      <c r="C187" s="1012" t="s">
        <v>168</v>
      </c>
      <c r="D187" s="1012" t="s">
        <v>51</v>
      </c>
      <c r="E187" s="1012" t="s">
        <v>52</v>
      </c>
      <c r="F187" s="1013">
        <v>43320</v>
      </c>
      <c r="G187" s="1012" t="s">
        <v>283</v>
      </c>
      <c r="H187" s="1015"/>
      <c r="I187" s="1015"/>
      <c r="J187" s="1015"/>
      <c r="K187" s="1015"/>
      <c r="L187" s="1012" t="s">
        <v>283</v>
      </c>
      <c r="M187" s="1015">
        <v>424000</v>
      </c>
      <c r="N187" s="1015"/>
      <c r="O187" s="1016">
        <v>424000</v>
      </c>
      <c r="P187" s="1015">
        <v>1</v>
      </c>
      <c r="Q187" s="1015"/>
      <c r="R187" s="1015"/>
    </row>
    <row r="188" spans="1:18">
      <c r="A188" s="1012" t="s">
        <v>150</v>
      </c>
      <c r="B188" s="1012" t="s">
        <v>1167</v>
      </c>
      <c r="C188" s="1012" t="s">
        <v>151</v>
      </c>
      <c r="D188" s="1012" t="s">
        <v>152</v>
      </c>
      <c r="E188" s="1012" t="s">
        <v>153</v>
      </c>
      <c r="F188" s="1013">
        <v>40445</v>
      </c>
      <c r="G188" s="1012" t="s">
        <v>67</v>
      </c>
      <c r="H188" s="1015"/>
      <c r="I188" s="1015">
        <v>10000</v>
      </c>
      <c r="J188" s="1015">
        <v>0</v>
      </c>
      <c r="K188" s="1015">
        <v>11600</v>
      </c>
      <c r="L188" s="1012" t="s">
        <v>869</v>
      </c>
      <c r="M188" s="1015"/>
      <c r="N188" s="1015"/>
      <c r="O188" s="1016"/>
      <c r="P188" s="1015"/>
      <c r="Q188" s="1015"/>
      <c r="R188" s="1015"/>
    </row>
    <row r="189" spans="1:18">
      <c r="A189" s="1012" t="s">
        <v>150</v>
      </c>
      <c r="B189" s="1012" t="s">
        <v>283</v>
      </c>
      <c r="C189" s="1012" t="s">
        <v>151</v>
      </c>
      <c r="D189" s="1012" t="s">
        <v>152</v>
      </c>
      <c r="E189" s="1012" t="s">
        <v>153</v>
      </c>
      <c r="F189" s="1013">
        <v>43367</v>
      </c>
      <c r="G189" s="1012" t="s">
        <v>283</v>
      </c>
      <c r="H189" s="1015"/>
      <c r="I189" s="1015"/>
      <c r="J189" s="1015"/>
      <c r="K189" s="1015"/>
      <c r="L189" s="1012" t="s">
        <v>283</v>
      </c>
      <c r="M189" s="1015">
        <v>10000</v>
      </c>
      <c r="N189" s="1015"/>
      <c r="O189" s="1016">
        <v>10000</v>
      </c>
      <c r="P189" s="1015">
        <v>1</v>
      </c>
      <c r="Q189" s="1015"/>
      <c r="R189" s="1015"/>
    </row>
    <row r="190" spans="1:18">
      <c r="A190" s="1012" t="s">
        <v>212</v>
      </c>
      <c r="B190" s="1012" t="s">
        <v>871</v>
      </c>
      <c r="C190" s="1012" t="s">
        <v>213</v>
      </c>
      <c r="D190" s="1012" t="s">
        <v>29</v>
      </c>
      <c r="E190" s="1012" t="s">
        <v>56</v>
      </c>
      <c r="F190" s="1013">
        <v>40450</v>
      </c>
      <c r="G190" s="1012" t="s">
        <v>67</v>
      </c>
      <c r="H190" s="1015"/>
      <c r="I190" s="1015">
        <v>295000</v>
      </c>
      <c r="J190" s="1015">
        <v>0</v>
      </c>
      <c r="K190" s="1015">
        <v>308622.56</v>
      </c>
      <c r="L190" s="1012" t="s">
        <v>870</v>
      </c>
      <c r="M190" s="1015"/>
      <c r="N190" s="1015"/>
      <c r="O190" s="1016"/>
      <c r="P190" s="1015"/>
      <c r="Q190" s="1015"/>
      <c r="R190" s="1015"/>
    </row>
    <row r="191" spans="1:18">
      <c r="A191" s="1012" t="s">
        <v>212</v>
      </c>
      <c r="B191" s="1012" t="s">
        <v>283</v>
      </c>
      <c r="C191" s="1012" t="s">
        <v>213</v>
      </c>
      <c r="D191" s="1012" t="s">
        <v>29</v>
      </c>
      <c r="E191" s="1012" t="s">
        <v>56</v>
      </c>
      <c r="F191" s="1013">
        <v>42734</v>
      </c>
      <c r="G191" s="1012" t="s">
        <v>283</v>
      </c>
      <c r="H191" s="1015"/>
      <c r="I191" s="1015"/>
      <c r="J191" s="1015"/>
      <c r="K191" s="1015"/>
      <c r="L191" s="1012" t="s">
        <v>283</v>
      </c>
      <c r="M191" s="1015">
        <v>271714.78000000003</v>
      </c>
      <c r="N191" s="1015"/>
      <c r="O191" s="1016">
        <v>295000</v>
      </c>
      <c r="P191" s="1015">
        <v>0.92106705099999997</v>
      </c>
      <c r="Q191" s="1015">
        <v>-23285.22</v>
      </c>
      <c r="R191" s="1015"/>
    </row>
    <row r="192" spans="1:18">
      <c r="A192" s="1012" t="s">
        <v>12</v>
      </c>
      <c r="B192" s="1012" t="s">
        <v>2988</v>
      </c>
      <c r="C192" s="1012" t="s">
        <v>13</v>
      </c>
      <c r="D192" s="1012" t="s">
        <v>14</v>
      </c>
      <c r="E192" s="1012" t="s">
        <v>15</v>
      </c>
      <c r="F192" s="1013">
        <v>40424</v>
      </c>
      <c r="G192" s="1012" t="s">
        <v>7</v>
      </c>
      <c r="H192" s="1015">
        <v>10300000</v>
      </c>
      <c r="I192" s="1015"/>
      <c r="J192" s="1015">
        <v>0</v>
      </c>
      <c r="K192" s="1015">
        <v>11577772.220000001</v>
      </c>
      <c r="L192" s="1012" t="s">
        <v>869</v>
      </c>
      <c r="M192" s="1015"/>
      <c r="N192" s="1015"/>
      <c r="O192" s="1016"/>
      <c r="P192" s="1015"/>
      <c r="Q192" s="1015"/>
      <c r="R192" s="1015"/>
    </row>
    <row r="193" spans="1:18">
      <c r="A193" s="1012" t="s">
        <v>12</v>
      </c>
      <c r="B193" s="1012" t="s">
        <v>283</v>
      </c>
      <c r="C193" s="1012" t="s">
        <v>13</v>
      </c>
      <c r="D193" s="1012" t="s">
        <v>14</v>
      </c>
      <c r="E193" s="1012" t="s">
        <v>15</v>
      </c>
      <c r="F193" s="1013">
        <v>42690</v>
      </c>
      <c r="G193" s="1012" t="s">
        <v>283</v>
      </c>
      <c r="H193" s="1015"/>
      <c r="I193" s="1015"/>
      <c r="J193" s="1015"/>
      <c r="K193" s="1015"/>
      <c r="L193" s="1012" t="s">
        <v>283</v>
      </c>
      <c r="M193" s="1015">
        <v>10300000</v>
      </c>
      <c r="N193" s="1015"/>
      <c r="O193" s="1016">
        <v>10300</v>
      </c>
      <c r="P193" s="1015">
        <v>1000</v>
      </c>
      <c r="Q193" s="1015"/>
      <c r="R193" s="1015"/>
    </row>
    <row r="194" spans="1:18">
      <c r="A194" s="1012" t="s">
        <v>143</v>
      </c>
      <c r="B194" s="1012" t="s">
        <v>923</v>
      </c>
      <c r="C194" s="1012" t="s">
        <v>306</v>
      </c>
      <c r="D194" s="1012" t="s">
        <v>29</v>
      </c>
      <c r="E194" s="1012" t="s">
        <v>56</v>
      </c>
      <c r="F194" s="1013">
        <v>40450</v>
      </c>
      <c r="G194" s="1012" t="s">
        <v>67</v>
      </c>
      <c r="H194" s="1015"/>
      <c r="I194" s="1015">
        <v>57000</v>
      </c>
      <c r="J194" s="1015">
        <v>0</v>
      </c>
      <c r="K194" s="1015">
        <v>59821.5</v>
      </c>
      <c r="L194" s="1012" t="s">
        <v>869</v>
      </c>
      <c r="M194" s="1015"/>
      <c r="N194" s="1015"/>
      <c r="O194" s="1016"/>
      <c r="P194" s="1015"/>
      <c r="Q194" s="1015"/>
      <c r="R194" s="1015"/>
    </row>
    <row r="195" spans="1:18">
      <c r="A195" s="1012" t="s">
        <v>143</v>
      </c>
      <c r="B195" s="1012" t="s">
        <v>283</v>
      </c>
      <c r="C195" s="1012" t="s">
        <v>306</v>
      </c>
      <c r="D195" s="1012" t="s">
        <v>29</v>
      </c>
      <c r="E195" s="1012" t="s">
        <v>56</v>
      </c>
      <c r="F195" s="1013">
        <v>41353</v>
      </c>
      <c r="G195" s="1012" t="s">
        <v>283</v>
      </c>
      <c r="H195" s="1015"/>
      <c r="I195" s="1015"/>
      <c r="J195" s="1015"/>
      <c r="K195" s="1015"/>
      <c r="L195" s="1012" t="s">
        <v>283</v>
      </c>
      <c r="M195" s="1015">
        <v>57000</v>
      </c>
      <c r="N195" s="1015"/>
      <c r="O195" s="1016">
        <v>57000</v>
      </c>
      <c r="P195" s="1015">
        <v>1</v>
      </c>
      <c r="Q195" s="1015"/>
      <c r="R195" s="1015"/>
    </row>
    <row r="196" spans="1:18">
      <c r="A196" s="1012" t="s">
        <v>106</v>
      </c>
      <c r="B196" s="1012" t="s">
        <v>2997</v>
      </c>
      <c r="C196" s="1012" t="s">
        <v>107</v>
      </c>
      <c r="D196" s="1012" t="s">
        <v>108</v>
      </c>
      <c r="E196" s="1012" t="s">
        <v>109</v>
      </c>
      <c r="F196" s="1013">
        <v>40389</v>
      </c>
      <c r="G196" s="1012" t="s">
        <v>67</v>
      </c>
      <c r="H196" s="1015">
        <v>11926000</v>
      </c>
      <c r="I196" s="1015">
        <v>10189000</v>
      </c>
      <c r="J196" s="1015">
        <v>0</v>
      </c>
      <c r="K196" s="1015">
        <v>23710842.969999999</v>
      </c>
      <c r="L196" s="1012" t="s">
        <v>869</v>
      </c>
      <c r="M196" s="1015"/>
      <c r="N196" s="1015"/>
      <c r="O196" s="1016"/>
      <c r="P196" s="1015"/>
      <c r="Q196" s="1015"/>
      <c r="R196" s="1015"/>
    </row>
    <row r="197" spans="1:18">
      <c r="A197" s="1012" t="s">
        <v>106</v>
      </c>
      <c r="B197" s="1012" t="s">
        <v>283</v>
      </c>
      <c r="C197" s="1012" t="s">
        <v>107</v>
      </c>
      <c r="D197" s="1012" t="s">
        <v>108</v>
      </c>
      <c r="E197" s="1012" t="s">
        <v>109</v>
      </c>
      <c r="F197" s="1013">
        <v>41241</v>
      </c>
      <c r="G197" s="1012" t="s">
        <v>283</v>
      </c>
      <c r="H197" s="1015"/>
      <c r="I197" s="1015"/>
      <c r="J197" s="1015"/>
      <c r="K197" s="1015"/>
      <c r="L197" s="1012" t="s">
        <v>283</v>
      </c>
      <c r="M197" s="1015">
        <v>22115000</v>
      </c>
      <c r="N197" s="1015"/>
      <c r="O197" s="1016">
        <v>22115000</v>
      </c>
      <c r="P197" s="1015">
        <v>1</v>
      </c>
      <c r="Q197" s="1015"/>
      <c r="R197" s="1015"/>
    </row>
    <row r="198" spans="1:18">
      <c r="A198" s="1012" t="s">
        <v>177</v>
      </c>
      <c r="B198" s="1012" t="s">
        <v>923</v>
      </c>
      <c r="C198" s="1012" t="s">
        <v>178</v>
      </c>
      <c r="D198" s="1012" t="s">
        <v>51</v>
      </c>
      <c r="E198" s="1012" t="s">
        <v>52</v>
      </c>
      <c r="F198" s="1013">
        <v>40445</v>
      </c>
      <c r="G198" s="1012" t="s">
        <v>67</v>
      </c>
      <c r="H198" s="1015"/>
      <c r="I198" s="1015">
        <v>743000</v>
      </c>
      <c r="J198" s="1015">
        <v>0</v>
      </c>
      <c r="K198" s="1015">
        <v>786754.45</v>
      </c>
      <c r="L198" s="1012" t="s">
        <v>869</v>
      </c>
      <c r="M198" s="1015"/>
      <c r="N198" s="1015"/>
      <c r="O198" s="1016"/>
      <c r="P198" s="1015"/>
      <c r="Q198" s="1015"/>
      <c r="R198" s="1015"/>
    </row>
    <row r="199" spans="1:18">
      <c r="A199" s="1012" t="s">
        <v>177</v>
      </c>
      <c r="B199" s="1012" t="s">
        <v>283</v>
      </c>
      <c r="C199" s="1012" t="s">
        <v>178</v>
      </c>
      <c r="D199" s="1012" t="s">
        <v>51</v>
      </c>
      <c r="E199" s="1012" t="s">
        <v>52</v>
      </c>
      <c r="F199" s="1013">
        <v>41521</v>
      </c>
      <c r="G199" s="1012" t="s">
        <v>283</v>
      </c>
      <c r="H199" s="1015"/>
      <c r="I199" s="1015"/>
      <c r="J199" s="1015"/>
      <c r="K199" s="1015"/>
      <c r="L199" s="1012" t="s">
        <v>283</v>
      </c>
      <c r="M199" s="1015">
        <v>743000</v>
      </c>
      <c r="N199" s="1015"/>
      <c r="O199" s="1016">
        <v>743000</v>
      </c>
      <c r="P199" s="1015">
        <v>1</v>
      </c>
      <c r="Q199" s="1015"/>
      <c r="R199" s="1015"/>
    </row>
    <row r="200" spans="1:18">
      <c r="A200" s="1012" t="s">
        <v>253</v>
      </c>
      <c r="B200" s="1012" t="s">
        <v>3072</v>
      </c>
      <c r="C200" s="1012" t="s">
        <v>254</v>
      </c>
      <c r="D200" s="1012" t="s">
        <v>255</v>
      </c>
      <c r="E200" s="1012" t="s">
        <v>153</v>
      </c>
      <c r="F200" s="1013">
        <v>40450</v>
      </c>
      <c r="G200" s="1012" t="s">
        <v>67</v>
      </c>
      <c r="H200" s="1015"/>
      <c r="I200" s="1015">
        <v>1229000</v>
      </c>
      <c r="J200" s="1015">
        <v>0</v>
      </c>
      <c r="K200" s="1015">
        <v>1330468.7</v>
      </c>
      <c r="L200" s="1012" t="s">
        <v>870</v>
      </c>
      <c r="M200" s="1015"/>
      <c r="N200" s="1015"/>
      <c r="O200" s="1016"/>
      <c r="P200" s="1015"/>
      <c r="Q200" s="1015"/>
      <c r="R200" s="1015"/>
    </row>
    <row r="201" spans="1:18">
      <c r="A201" s="1012" t="s">
        <v>253</v>
      </c>
      <c r="B201" s="1012" t="s">
        <v>283</v>
      </c>
      <c r="C201" s="1012" t="s">
        <v>254</v>
      </c>
      <c r="D201" s="1012" t="s">
        <v>255</v>
      </c>
      <c r="E201" s="1012" t="s">
        <v>153</v>
      </c>
      <c r="F201" s="1013">
        <v>42060</v>
      </c>
      <c r="G201" s="1012" t="s">
        <v>283</v>
      </c>
      <c r="H201" s="1015"/>
      <c r="I201" s="1015"/>
      <c r="J201" s="1015"/>
      <c r="K201" s="1015"/>
      <c r="L201" s="1012" t="s">
        <v>283</v>
      </c>
      <c r="M201" s="1015">
        <v>491600</v>
      </c>
      <c r="N201" s="1015"/>
      <c r="O201" s="1016">
        <v>491600</v>
      </c>
      <c r="P201" s="1015">
        <v>1</v>
      </c>
      <c r="Q201" s="1015"/>
      <c r="R201" s="1015"/>
    </row>
    <row r="202" spans="1:18">
      <c r="A202" s="1012" t="s">
        <v>253</v>
      </c>
      <c r="B202" s="1012" t="s">
        <v>283</v>
      </c>
      <c r="C202" s="1012" t="s">
        <v>254</v>
      </c>
      <c r="D202" s="1012" t="s">
        <v>255</v>
      </c>
      <c r="E202" s="1012" t="s">
        <v>153</v>
      </c>
      <c r="F202" s="1013">
        <v>42361</v>
      </c>
      <c r="G202" s="1012" t="s">
        <v>283</v>
      </c>
      <c r="H202" s="1015"/>
      <c r="I202" s="1015"/>
      <c r="J202" s="1015"/>
      <c r="K202" s="1015"/>
      <c r="L202" s="1012" t="s">
        <v>283</v>
      </c>
      <c r="M202" s="1015">
        <v>245800</v>
      </c>
      <c r="N202" s="1015"/>
      <c r="O202" s="1016">
        <v>245800</v>
      </c>
      <c r="P202" s="1015">
        <v>1</v>
      </c>
      <c r="Q202" s="1015"/>
      <c r="R202" s="1015"/>
    </row>
    <row r="203" spans="1:18">
      <c r="A203" s="1012" t="s">
        <v>253</v>
      </c>
      <c r="B203" s="1012" t="s">
        <v>283</v>
      </c>
      <c r="C203" s="1012" t="s">
        <v>254</v>
      </c>
      <c r="D203" s="1012" t="s">
        <v>255</v>
      </c>
      <c r="E203" s="1012" t="s">
        <v>153</v>
      </c>
      <c r="F203" s="1013">
        <v>42731</v>
      </c>
      <c r="G203" s="1012" t="s">
        <v>283</v>
      </c>
      <c r="H203" s="1015"/>
      <c r="I203" s="1015"/>
      <c r="J203" s="1015"/>
      <c r="K203" s="1015"/>
      <c r="L203" s="1012" t="s">
        <v>283</v>
      </c>
      <c r="M203" s="1015">
        <v>358018</v>
      </c>
      <c r="N203" s="1015"/>
      <c r="O203" s="1016">
        <v>389150</v>
      </c>
      <c r="P203" s="1015">
        <v>0.92</v>
      </c>
      <c r="Q203" s="1015">
        <v>-31132</v>
      </c>
      <c r="R203" s="1015"/>
    </row>
    <row r="204" spans="1:18">
      <c r="A204" s="1012" t="s">
        <v>253</v>
      </c>
      <c r="B204" s="1012" t="s">
        <v>283</v>
      </c>
      <c r="C204" s="1012" t="s">
        <v>254</v>
      </c>
      <c r="D204" s="1012" t="s">
        <v>255</v>
      </c>
      <c r="E204" s="1012" t="s">
        <v>153</v>
      </c>
      <c r="F204" s="1013">
        <v>43117</v>
      </c>
      <c r="G204" s="1012" t="s">
        <v>283</v>
      </c>
      <c r="H204" s="1015"/>
      <c r="I204" s="1015"/>
      <c r="J204" s="1015"/>
      <c r="K204" s="1015"/>
      <c r="L204" s="1012" t="s">
        <v>283</v>
      </c>
      <c r="M204" s="1015">
        <v>102450</v>
      </c>
      <c r="N204" s="1015"/>
      <c r="O204" s="1016">
        <v>102450</v>
      </c>
      <c r="P204" s="1015">
        <v>1</v>
      </c>
      <c r="Q204" s="1015"/>
      <c r="R204" s="1015"/>
    </row>
    <row r="205" spans="1:18">
      <c r="A205" s="1012" t="s">
        <v>271</v>
      </c>
      <c r="B205" s="1012" t="s">
        <v>923</v>
      </c>
      <c r="C205" s="1012" t="s">
        <v>272</v>
      </c>
      <c r="D205" s="1012" t="s">
        <v>273</v>
      </c>
      <c r="E205" s="1012" t="s">
        <v>246</v>
      </c>
      <c r="F205" s="1013">
        <v>40445</v>
      </c>
      <c r="G205" s="1012" t="s">
        <v>67</v>
      </c>
      <c r="H205" s="1015"/>
      <c r="I205" s="1015">
        <v>1915000</v>
      </c>
      <c r="J205" s="1015">
        <v>0</v>
      </c>
      <c r="K205" s="1015">
        <v>2135756.94</v>
      </c>
      <c r="L205" s="1012" t="s">
        <v>869</v>
      </c>
      <c r="M205" s="1015"/>
      <c r="N205" s="1015"/>
      <c r="O205" s="1016"/>
      <c r="P205" s="1015"/>
      <c r="Q205" s="1015"/>
      <c r="R205" s="1015"/>
    </row>
    <row r="206" spans="1:18">
      <c r="A206" s="1012" t="s">
        <v>271</v>
      </c>
      <c r="B206" s="1012" t="s">
        <v>283</v>
      </c>
      <c r="C206" s="1012" t="s">
        <v>272</v>
      </c>
      <c r="D206" s="1012" t="s">
        <v>273</v>
      </c>
      <c r="E206" s="1012" t="s">
        <v>246</v>
      </c>
      <c r="F206" s="1013">
        <v>42550</v>
      </c>
      <c r="G206" s="1012" t="s">
        <v>283</v>
      </c>
      <c r="H206" s="1015"/>
      <c r="I206" s="1015"/>
      <c r="J206" s="1015"/>
      <c r="K206" s="1015"/>
      <c r="L206" s="1012" t="s">
        <v>283</v>
      </c>
      <c r="M206" s="1015">
        <v>1915000</v>
      </c>
      <c r="N206" s="1015"/>
      <c r="O206" s="1016">
        <v>1915000</v>
      </c>
      <c r="P206" s="1015">
        <v>1</v>
      </c>
      <c r="Q206" s="1015"/>
      <c r="R206" s="1015"/>
    </row>
    <row r="207" spans="1:18">
      <c r="A207" s="1012"/>
      <c r="B207" s="1012"/>
      <c r="C207" s="1012"/>
      <c r="D207" s="1012"/>
      <c r="E207" s="1012"/>
      <c r="F207" s="1019"/>
      <c r="G207" s="1020" t="s">
        <v>2971</v>
      </c>
      <c r="H207" s="1021">
        <f>SUM(H17:H206)</f>
        <v>363290000</v>
      </c>
      <c r="I207" s="1021">
        <f>SUM(I17:I206)</f>
        <v>211104000</v>
      </c>
      <c r="J207" s="1021">
        <f>SUM(J17:J206)</f>
        <v>1618000</v>
      </c>
      <c r="K207" s="1021">
        <f>SUM(K17:K206)</f>
        <v>592516432.1099999</v>
      </c>
      <c r="L207" s="1022"/>
      <c r="M207" s="1021">
        <f>SUM(M17:M206)</f>
        <v>525581949.01999998</v>
      </c>
      <c r="N207" s="1021">
        <f>SUM(N17:N206)</f>
        <v>0</v>
      </c>
      <c r="O207" s="1023"/>
      <c r="P207" s="1021"/>
      <c r="Q207" s="1021">
        <f>SUM(Q17:Q206)</f>
        <v>-43432050.980000004</v>
      </c>
      <c r="R207" s="1021">
        <f>SUM(R17:R206)</f>
        <v>0</v>
      </c>
    </row>
  </sheetData>
  <mergeCells count="5">
    <mergeCell ref="M15:P15"/>
    <mergeCell ref="B7:D7"/>
    <mergeCell ref="I2:K2"/>
    <mergeCell ref="B8:D8"/>
    <mergeCell ref="B9:D9"/>
  </mergeCells>
  <pageMargins left="0.7" right="0.7" top="0.75" bottom="0.75" header="0.3" footer="0.3"/>
  <pageSetup paperSize="5" scale="3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40"/>
  <sheetViews>
    <sheetView zoomScaleNormal="100" workbookViewId="0">
      <selection activeCell="B35" sqref="B35"/>
    </sheetView>
  </sheetViews>
  <sheetFormatPr defaultRowHeight="14.5"/>
  <cols>
    <col min="1" max="1" width="12.1796875" bestFit="1" customWidth="1"/>
    <col min="2" max="2" width="150.7265625" style="13" customWidth="1"/>
  </cols>
  <sheetData>
    <row r="1" spans="1:2">
      <c r="A1" s="753" t="s">
        <v>0</v>
      </c>
      <c r="B1" s="751" t="s">
        <v>428</v>
      </c>
    </row>
    <row r="2" spans="1:2">
      <c r="A2" s="753">
        <v>1</v>
      </c>
      <c r="B2" s="751" t="s">
        <v>307</v>
      </c>
    </row>
    <row r="3" spans="1:2">
      <c r="A3" s="753">
        <v>2</v>
      </c>
      <c r="B3" s="751" t="s">
        <v>308</v>
      </c>
    </row>
    <row r="4" spans="1:2" ht="26">
      <c r="A4" s="753">
        <v>3</v>
      </c>
      <c r="B4" s="751" t="s">
        <v>2937</v>
      </c>
    </row>
    <row r="5" spans="1:2">
      <c r="A5" s="753">
        <v>4</v>
      </c>
      <c r="B5" s="751" t="s">
        <v>2938</v>
      </c>
    </row>
    <row r="6" spans="1:2">
      <c r="A6" s="753">
        <v>5</v>
      </c>
      <c r="B6" s="751" t="s">
        <v>2939</v>
      </c>
    </row>
    <row r="7" spans="1:2" ht="26">
      <c r="A7" s="753">
        <v>6</v>
      </c>
      <c r="B7" s="751" t="s">
        <v>2940</v>
      </c>
    </row>
    <row r="8" spans="1:2" ht="38.5">
      <c r="A8" s="753">
        <v>7</v>
      </c>
      <c r="B8" s="751" t="s">
        <v>2941</v>
      </c>
    </row>
    <row r="9" spans="1:2" ht="26">
      <c r="A9" s="753">
        <v>8</v>
      </c>
      <c r="B9" s="751" t="s">
        <v>2976</v>
      </c>
    </row>
    <row r="10" spans="1:2" ht="38.5">
      <c r="A10" s="753">
        <v>9</v>
      </c>
      <c r="B10" s="751" t="s">
        <v>2942</v>
      </c>
    </row>
    <row r="11" spans="1:2" ht="26">
      <c r="A11" s="753">
        <v>10</v>
      </c>
      <c r="B11" s="751" t="s">
        <v>2943</v>
      </c>
    </row>
    <row r="12" spans="1:2" ht="38.5">
      <c r="A12" s="753">
        <v>11</v>
      </c>
      <c r="B12" s="751" t="s">
        <v>2944</v>
      </c>
    </row>
    <row r="13" spans="1:2" ht="38.5">
      <c r="A13" s="753">
        <v>12</v>
      </c>
      <c r="B13" s="751" t="s">
        <v>2977</v>
      </c>
    </row>
    <row r="14" spans="1:2" ht="38.5">
      <c r="A14" s="753">
        <v>13</v>
      </c>
      <c r="B14" s="751" t="s">
        <v>2978</v>
      </c>
    </row>
    <row r="15" spans="1:2" ht="38.5">
      <c r="A15" s="753">
        <v>14</v>
      </c>
      <c r="B15" s="751" t="s">
        <v>2979</v>
      </c>
    </row>
    <row r="16" spans="1:2" ht="38.5">
      <c r="A16" s="753">
        <v>15</v>
      </c>
      <c r="B16" s="751" t="s">
        <v>2980</v>
      </c>
    </row>
    <row r="17" spans="1:2" ht="38.5">
      <c r="A17" s="753">
        <v>16</v>
      </c>
      <c r="B17" s="751" t="s">
        <v>2981</v>
      </c>
    </row>
    <row r="18" spans="1:2" ht="38.5">
      <c r="A18" s="753">
        <v>17</v>
      </c>
      <c r="B18" s="751" t="s">
        <v>2982</v>
      </c>
    </row>
    <row r="19" spans="1:2" ht="38.5">
      <c r="A19" s="753">
        <v>18</v>
      </c>
      <c r="B19" s="751" t="s">
        <v>2983</v>
      </c>
    </row>
    <row r="20" spans="1:2" ht="38.5">
      <c r="A20" s="753">
        <v>19</v>
      </c>
      <c r="B20" s="751" t="s">
        <v>2984</v>
      </c>
    </row>
    <row r="21" spans="1:2" ht="38.5">
      <c r="A21" s="753">
        <v>20</v>
      </c>
      <c r="B21" s="751" t="s">
        <v>3035</v>
      </c>
    </row>
    <row r="22" spans="1:2" ht="38.5">
      <c r="A22" s="753">
        <v>21</v>
      </c>
      <c r="B22" s="751" t="s">
        <v>3036</v>
      </c>
    </row>
    <row r="23" spans="1:2" ht="38.5">
      <c r="A23" s="753">
        <v>22</v>
      </c>
      <c r="B23" s="751" t="s">
        <v>3037</v>
      </c>
    </row>
    <row r="24" spans="1:2" ht="38.5">
      <c r="A24" s="753">
        <v>23</v>
      </c>
      <c r="B24" s="751" t="s">
        <v>3038</v>
      </c>
    </row>
    <row r="25" spans="1:2" ht="38.5">
      <c r="A25" s="753">
        <v>24</v>
      </c>
      <c r="B25" s="751" t="s">
        <v>3039</v>
      </c>
    </row>
    <row r="26" spans="1:2" ht="38.5">
      <c r="A26" s="753">
        <v>25</v>
      </c>
      <c r="B26" s="751" t="s">
        <v>3040</v>
      </c>
    </row>
    <row r="27" spans="1:2" ht="38.5">
      <c r="A27" s="753">
        <v>26</v>
      </c>
      <c r="B27" s="751" t="s">
        <v>3041</v>
      </c>
    </row>
    <row r="28" spans="1:2" ht="38.5">
      <c r="A28" s="753">
        <v>27</v>
      </c>
      <c r="B28" s="751" t="s">
        <v>3042</v>
      </c>
    </row>
    <row r="29" spans="1:2" ht="38.5">
      <c r="A29" s="753">
        <v>28</v>
      </c>
      <c r="B29" s="751" t="s">
        <v>3043</v>
      </c>
    </row>
    <row r="30" spans="1:2" ht="38.5">
      <c r="A30" s="753">
        <v>29</v>
      </c>
      <c r="B30" s="751" t="s">
        <v>3044</v>
      </c>
    </row>
    <row r="31" spans="1:2" ht="38.5">
      <c r="A31" s="753">
        <v>30</v>
      </c>
      <c r="B31" s="751" t="s">
        <v>3045</v>
      </c>
    </row>
    <row r="32" spans="1:2" ht="38.5">
      <c r="A32" s="753">
        <v>31</v>
      </c>
      <c r="B32" s="751" t="s">
        <v>3046</v>
      </c>
    </row>
    <row r="33" spans="1:2" ht="38.5">
      <c r="A33" s="753">
        <v>32</v>
      </c>
      <c r="B33" s="751" t="s">
        <v>3047</v>
      </c>
    </row>
    <row r="34" spans="1:2" ht="38.5">
      <c r="A34" s="753">
        <v>33</v>
      </c>
      <c r="B34" s="751" t="s">
        <v>3048</v>
      </c>
    </row>
    <row r="35" spans="1:2" ht="38.5">
      <c r="A35" s="753">
        <v>34</v>
      </c>
      <c r="B35" s="751" t="s">
        <v>3049</v>
      </c>
    </row>
    <row r="36" spans="1:2" ht="38.5">
      <c r="A36" s="753">
        <v>35</v>
      </c>
      <c r="B36" s="751" t="s">
        <v>3050</v>
      </c>
    </row>
    <row r="37" spans="1:2" ht="38.5">
      <c r="A37" s="753">
        <v>36</v>
      </c>
      <c r="B37" s="751" t="s">
        <v>3051</v>
      </c>
    </row>
    <row r="38" spans="1:2" ht="38.5">
      <c r="A38" s="753">
        <v>37</v>
      </c>
      <c r="B38" s="751" t="s">
        <v>3052</v>
      </c>
    </row>
    <row r="39" spans="1:2" ht="38.5">
      <c r="A39" s="753">
        <v>38</v>
      </c>
      <c r="B39" s="751" t="s">
        <v>3053</v>
      </c>
    </row>
    <row r="40" spans="1:2">
      <c r="A40" s="753">
        <v>39</v>
      </c>
      <c r="B40" s="751" t="s">
        <v>3054</v>
      </c>
    </row>
  </sheetData>
  <pageMargins left="0.7" right="0.7" top="0.75" bottom="0.75" header="0.3" footer="0.3"/>
  <pageSetup paperSize="5" scale="9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823"/>
  <sheetViews>
    <sheetView view="pageBreakPreview" zoomScale="85" zoomScaleNormal="70" zoomScaleSheetLayoutView="85" zoomScalePageLayoutView="70" workbookViewId="0">
      <selection sqref="A1:V1"/>
    </sheetView>
  </sheetViews>
  <sheetFormatPr defaultColWidth="9.1796875" defaultRowHeight="14"/>
  <cols>
    <col min="1" max="1" width="10.81640625" style="935" customWidth="1"/>
    <col min="2" max="2" width="12.1796875" style="935" customWidth="1"/>
    <col min="3" max="3" width="12.81640625" style="935" customWidth="1"/>
    <col min="4" max="4" width="22" style="956" bestFit="1" customWidth="1"/>
    <col min="5" max="5" width="18.453125" style="956" customWidth="1"/>
    <col min="6" max="6" width="26.453125" style="935" customWidth="1"/>
    <col min="7" max="7" width="21.81640625" style="935" customWidth="1"/>
    <col min="8" max="8" width="12.453125" style="145" customWidth="1"/>
    <col min="9" max="9" width="5" style="145" customWidth="1"/>
    <col min="10" max="10" width="23.54296875" style="935" bestFit="1" customWidth="1"/>
    <col min="11" max="11" width="28.26953125" style="935" customWidth="1"/>
    <col min="12" max="12" width="19" style="935" customWidth="1"/>
    <col min="13" max="13" width="10" style="935" bestFit="1" customWidth="1"/>
    <col min="14" max="14" width="4.26953125" style="935" customWidth="1"/>
    <col min="15" max="15" width="24.54296875" style="935" bestFit="1" customWidth="1"/>
    <col min="16" max="16" width="6.81640625" style="935" customWidth="1"/>
    <col min="17" max="17" width="17.453125" style="935" customWidth="1"/>
    <col min="18" max="18" width="18.453125" style="935" customWidth="1"/>
    <col min="19" max="19" width="12.453125" style="935" customWidth="1"/>
    <col min="20" max="20" width="32.453125" style="935" customWidth="1"/>
    <col min="21" max="21" width="25.1796875" style="935" customWidth="1"/>
    <col min="22" max="22" width="19" style="935" customWidth="1"/>
    <col min="23" max="23" width="19.26953125" style="935" customWidth="1"/>
    <col min="24" max="24" width="17.26953125" style="831" bestFit="1" customWidth="1"/>
    <col min="25" max="16384" width="9.1796875" style="831"/>
  </cols>
  <sheetData>
    <row r="1" spans="1:23">
      <c r="A1" s="1264" t="s">
        <v>446</v>
      </c>
      <c r="B1" s="1264"/>
      <c r="C1" s="1264"/>
      <c r="D1" s="1264"/>
      <c r="E1" s="1264"/>
      <c r="F1" s="1264"/>
      <c r="G1" s="1264"/>
      <c r="H1" s="1264"/>
      <c r="I1" s="1264"/>
      <c r="J1" s="1264"/>
      <c r="K1" s="1264"/>
      <c r="L1" s="1264"/>
      <c r="M1" s="1264"/>
      <c r="N1" s="1264"/>
      <c r="O1" s="1264"/>
      <c r="P1" s="1264"/>
      <c r="Q1" s="1264"/>
      <c r="R1" s="1264"/>
      <c r="S1" s="1264"/>
      <c r="T1" s="1264"/>
      <c r="U1" s="1264"/>
      <c r="V1" s="1264"/>
    </row>
    <row r="2" spans="1:23">
      <c r="A2" s="1264"/>
      <c r="B2" s="1264"/>
      <c r="C2" s="1264"/>
      <c r="D2" s="1264"/>
      <c r="E2" s="1264"/>
      <c r="F2" s="1264"/>
      <c r="G2" s="1264"/>
      <c r="H2" s="1264"/>
      <c r="I2" s="1264"/>
      <c r="J2" s="1264"/>
      <c r="K2" s="1264"/>
      <c r="L2" s="1264"/>
      <c r="M2" s="1264"/>
      <c r="N2" s="1264"/>
      <c r="O2" s="1264"/>
      <c r="P2" s="1264"/>
      <c r="Q2" s="1264"/>
      <c r="R2" s="1264"/>
      <c r="S2" s="1264"/>
      <c r="T2" s="1264"/>
      <c r="U2" s="1264"/>
      <c r="V2" s="1264"/>
    </row>
    <row r="3" spans="1:23" s="47" customFormat="1" ht="14.5" thickBot="1"/>
    <row r="4" spans="1:23" ht="15" customHeight="1">
      <c r="A4" s="1265"/>
      <c r="B4" s="1265" t="s">
        <v>447</v>
      </c>
      <c r="C4" s="1268"/>
      <c r="D4" s="1268"/>
      <c r="E4" s="1268"/>
      <c r="F4" s="1268"/>
      <c r="G4" s="1268"/>
      <c r="H4" s="1268"/>
      <c r="I4" s="1269"/>
      <c r="J4" s="1273" t="s">
        <v>448</v>
      </c>
      <c r="K4" s="1274"/>
      <c r="L4" s="1274"/>
      <c r="M4" s="1274"/>
      <c r="N4" s="1275"/>
      <c r="O4" s="1301" t="s">
        <v>449</v>
      </c>
      <c r="P4" s="1302"/>
      <c r="Q4" s="1302"/>
      <c r="R4" s="1303"/>
      <c r="S4" s="1301" t="s">
        <v>450</v>
      </c>
      <c r="T4" s="1302"/>
      <c r="U4" s="1302"/>
      <c r="V4" s="1302"/>
      <c r="W4" s="1303"/>
    </row>
    <row r="5" spans="1:23" ht="14.25" customHeight="1">
      <c r="A5" s="1266"/>
      <c r="B5" s="1270"/>
      <c r="C5" s="1271"/>
      <c r="D5" s="1271"/>
      <c r="E5" s="1271"/>
      <c r="F5" s="1271"/>
      <c r="G5" s="1271"/>
      <c r="H5" s="1271"/>
      <c r="I5" s="1272"/>
      <c r="J5" s="1276"/>
      <c r="K5" s="1277"/>
      <c r="L5" s="1277"/>
      <c r="M5" s="1277"/>
      <c r="N5" s="1278"/>
      <c r="O5" s="1304"/>
      <c r="P5" s="1305"/>
      <c r="Q5" s="1305"/>
      <c r="R5" s="1306"/>
      <c r="S5" s="1304"/>
      <c r="T5" s="1305"/>
      <c r="U5" s="1305"/>
      <c r="V5" s="1305"/>
      <c r="W5" s="1306"/>
    </row>
    <row r="6" spans="1:23" ht="15" customHeight="1">
      <c r="A6" s="1266"/>
      <c r="B6" s="1310" t="s">
        <v>451</v>
      </c>
      <c r="C6" s="1310" t="s">
        <v>1</v>
      </c>
      <c r="D6" s="1340" t="s">
        <v>452</v>
      </c>
      <c r="E6" s="1343" t="s">
        <v>453</v>
      </c>
      <c r="F6" s="1346" t="s">
        <v>454</v>
      </c>
      <c r="G6" s="1343" t="s">
        <v>301</v>
      </c>
      <c r="H6" s="1313" t="s">
        <v>455</v>
      </c>
      <c r="I6" s="1331"/>
      <c r="J6" s="1349" t="s">
        <v>456</v>
      </c>
      <c r="K6" s="1328" t="s">
        <v>457</v>
      </c>
      <c r="L6" s="1328" t="s">
        <v>301</v>
      </c>
      <c r="M6" s="1313" t="s">
        <v>455</v>
      </c>
      <c r="N6" s="1331"/>
      <c r="O6" s="1307" t="s">
        <v>458</v>
      </c>
      <c r="P6" s="1334"/>
      <c r="Q6" s="1337" t="s">
        <v>459</v>
      </c>
      <c r="R6" s="1307" t="s">
        <v>460</v>
      </c>
      <c r="S6" s="1307" t="s">
        <v>1</v>
      </c>
      <c r="T6" s="1313" t="s">
        <v>457</v>
      </c>
      <c r="U6" s="1316" t="s">
        <v>461</v>
      </c>
      <c r="V6" s="1319" t="s">
        <v>462</v>
      </c>
      <c r="W6" s="1322" t="s">
        <v>463</v>
      </c>
    </row>
    <row r="7" spans="1:23" ht="15" customHeight="1">
      <c r="A7" s="1266"/>
      <c r="B7" s="1311"/>
      <c r="C7" s="1311"/>
      <c r="D7" s="1341"/>
      <c r="E7" s="1344"/>
      <c r="F7" s="1347"/>
      <c r="G7" s="1344"/>
      <c r="H7" s="1314"/>
      <c r="I7" s="1332"/>
      <c r="J7" s="1350"/>
      <c r="K7" s="1329"/>
      <c r="L7" s="1329"/>
      <c r="M7" s="1314"/>
      <c r="N7" s="1332"/>
      <c r="O7" s="1308"/>
      <c r="P7" s="1335"/>
      <c r="Q7" s="1338"/>
      <c r="R7" s="1308"/>
      <c r="S7" s="1308"/>
      <c r="T7" s="1314"/>
      <c r="U7" s="1317"/>
      <c r="V7" s="1320"/>
      <c r="W7" s="1323"/>
    </row>
    <row r="8" spans="1:23" ht="15" customHeight="1" thickBot="1">
      <c r="A8" s="1267"/>
      <c r="B8" s="1312"/>
      <c r="C8" s="1312"/>
      <c r="D8" s="1342"/>
      <c r="E8" s="1345"/>
      <c r="F8" s="1348"/>
      <c r="G8" s="1345"/>
      <c r="H8" s="1315"/>
      <c r="I8" s="1333"/>
      <c r="J8" s="1351"/>
      <c r="K8" s="1330"/>
      <c r="L8" s="1330"/>
      <c r="M8" s="1315"/>
      <c r="N8" s="1333"/>
      <c r="O8" s="1309"/>
      <c r="P8" s="1336"/>
      <c r="Q8" s="1339"/>
      <c r="R8" s="1309"/>
      <c r="S8" s="1309"/>
      <c r="T8" s="1315"/>
      <c r="U8" s="1318"/>
      <c r="V8" s="1321"/>
      <c r="W8" s="1324"/>
    </row>
    <row r="9" spans="1:23" ht="28">
      <c r="A9" s="1358" t="s">
        <v>464</v>
      </c>
      <c r="B9" s="1358" t="s">
        <v>465</v>
      </c>
      <c r="C9" s="48">
        <v>39811</v>
      </c>
      <c r="D9" s="958" t="s">
        <v>466</v>
      </c>
      <c r="E9" s="881" t="s">
        <v>467</v>
      </c>
      <c r="F9" s="49" t="s">
        <v>285</v>
      </c>
      <c r="G9" s="50">
        <v>5000000000</v>
      </c>
      <c r="H9" s="990" t="s">
        <v>468</v>
      </c>
      <c r="I9" s="991"/>
      <c r="J9" s="992">
        <v>40177</v>
      </c>
      <c r="K9" s="993" t="s">
        <v>469</v>
      </c>
      <c r="L9" s="50">
        <v>5000000000</v>
      </c>
      <c r="M9" s="994" t="s">
        <v>470</v>
      </c>
      <c r="N9" s="995"/>
      <c r="O9" s="1359" t="s">
        <v>464</v>
      </c>
      <c r="P9" s="1361" t="s">
        <v>471</v>
      </c>
      <c r="Q9" s="1363" t="s">
        <v>472</v>
      </c>
      <c r="R9" s="1355">
        <v>5937500000</v>
      </c>
      <c r="S9" s="1285">
        <v>41598</v>
      </c>
      <c r="T9" s="1292" t="s">
        <v>473</v>
      </c>
      <c r="U9" s="1209">
        <v>5925000000</v>
      </c>
      <c r="V9" s="1294" t="s">
        <v>470</v>
      </c>
      <c r="W9" s="1353">
        <v>0</v>
      </c>
    </row>
    <row r="10" spans="1:23" ht="14.25" customHeight="1">
      <c r="A10" s="1197"/>
      <c r="B10" s="1197"/>
      <c r="C10" s="1157">
        <v>39954</v>
      </c>
      <c r="D10" s="1165" t="s">
        <v>466</v>
      </c>
      <c r="E10" s="1374" t="s">
        <v>467</v>
      </c>
      <c r="F10" s="1296" t="s">
        <v>474</v>
      </c>
      <c r="G10" s="1167">
        <v>7500000000</v>
      </c>
      <c r="H10" s="1352" t="s">
        <v>468</v>
      </c>
      <c r="I10" s="1242">
        <v>22</v>
      </c>
      <c r="J10" s="1233">
        <v>40177</v>
      </c>
      <c r="K10" s="1287" t="s">
        <v>475</v>
      </c>
      <c r="L10" s="1222">
        <v>3000000000</v>
      </c>
      <c r="M10" s="1255" t="s">
        <v>470</v>
      </c>
      <c r="N10" s="1289"/>
      <c r="O10" s="1360"/>
      <c r="P10" s="1362"/>
      <c r="Q10" s="1298"/>
      <c r="R10" s="1356"/>
      <c r="S10" s="1286"/>
      <c r="T10" s="1293"/>
      <c r="U10" s="1210"/>
      <c r="V10" s="1295"/>
      <c r="W10" s="1354"/>
    </row>
    <row r="11" spans="1:23" ht="28.5" customHeight="1">
      <c r="A11" s="1197"/>
      <c r="B11" s="1197"/>
      <c r="C11" s="1157"/>
      <c r="D11" s="1165"/>
      <c r="E11" s="1374"/>
      <c r="F11" s="1296"/>
      <c r="G11" s="1167"/>
      <c r="H11" s="1352"/>
      <c r="I11" s="1243"/>
      <c r="J11" s="1247"/>
      <c r="K11" s="1288"/>
      <c r="L11" s="1223"/>
      <c r="M11" s="1257"/>
      <c r="N11" s="1382"/>
      <c r="O11" s="1379" t="s">
        <v>464</v>
      </c>
      <c r="P11" s="1258" t="s">
        <v>476</v>
      </c>
      <c r="Q11" s="1250" t="s">
        <v>31</v>
      </c>
      <c r="R11" s="1219">
        <v>0.63449999999999995</v>
      </c>
      <c r="S11" s="595">
        <v>41662</v>
      </c>
      <c r="T11" s="852" t="s">
        <v>477</v>
      </c>
      <c r="U11" s="853">
        <v>3023750000</v>
      </c>
      <c r="V11" s="852" t="s">
        <v>31</v>
      </c>
      <c r="W11" s="854">
        <v>0.36959999999999998</v>
      </c>
    </row>
    <row r="12" spans="1:23" ht="44.5" customHeight="1">
      <c r="A12" s="1197"/>
      <c r="B12" s="1197"/>
      <c r="C12" s="1299">
        <v>40177</v>
      </c>
      <c r="D12" s="1250" t="s">
        <v>466</v>
      </c>
      <c r="E12" s="1250" t="s">
        <v>467</v>
      </c>
      <c r="F12" s="1386" t="s">
        <v>474</v>
      </c>
      <c r="G12" s="1239">
        <v>1250000000</v>
      </c>
      <c r="H12" s="1325" t="s">
        <v>468</v>
      </c>
      <c r="I12" s="1242" t="s">
        <v>478</v>
      </c>
      <c r="J12" s="1233">
        <v>40542</v>
      </c>
      <c r="K12" s="1236" t="s">
        <v>475</v>
      </c>
      <c r="L12" s="1239">
        <v>5500000000</v>
      </c>
      <c r="M12" s="1255" t="s">
        <v>470</v>
      </c>
      <c r="N12" s="1289">
        <v>26</v>
      </c>
      <c r="O12" s="1380"/>
      <c r="P12" s="1259"/>
      <c r="Q12" s="1357"/>
      <c r="R12" s="1220"/>
      <c r="S12" s="595">
        <v>41744</v>
      </c>
      <c r="T12" s="852" t="s">
        <v>479</v>
      </c>
      <c r="U12" s="853">
        <v>2375000000</v>
      </c>
      <c r="V12" s="852" t="s">
        <v>31</v>
      </c>
      <c r="W12" s="854">
        <v>0.1709</v>
      </c>
    </row>
    <row r="13" spans="1:23" ht="44.5" customHeight="1">
      <c r="A13" s="1197"/>
      <c r="B13" s="1197"/>
      <c r="C13" s="1383"/>
      <c r="D13" s="1357"/>
      <c r="E13" s="1357"/>
      <c r="F13" s="1387"/>
      <c r="G13" s="1240"/>
      <c r="H13" s="1326"/>
      <c r="I13" s="1376"/>
      <c r="J13" s="1234"/>
      <c r="K13" s="1237"/>
      <c r="L13" s="1240"/>
      <c r="M13" s="1256"/>
      <c r="N13" s="1290"/>
      <c r="O13" s="1380"/>
      <c r="P13" s="1259"/>
      <c r="Q13" s="1357"/>
      <c r="R13" s="1220"/>
      <c r="S13" s="595">
        <v>41773</v>
      </c>
      <c r="T13" s="852" t="s">
        <v>480</v>
      </c>
      <c r="U13" s="853">
        <v>181141750</v>
      </c>
      <c r="V13" s="852" t="s">
        <v>31</v>
      </c>
      <c r="W13" s="854">
        <v>0.156</v>
      </c>
    </row>
    <row r="14" spans="1:23" ht="44.5" customHeight="1">
      <c r="A14" s="1197"/>
      <c r="B14" s="1197"/>
      <c r="C14" s="1383"/>
      <c r="D14" s="1357"/>
      <c r="E14" s="1357"/>
      <c r="F14" s="1387"/>
      <c r="G14" s="1240"/>
      <c r="H14" s="1326"/>
      <c r="I14" s="1376"/>
      <c r="J14" s="1234"/>
      <c r="K14" s="1237"/>
      <c r="L14" s="1240"/>
      <c r="M14" s="1256"/>
      <c r="N14" s="1290"/>
      <c r="O14" s="1380"/>
      <c r="P14" s="1259"/>
      <c r="Q14" s="1357"/>
      <c r="R14" s="1220"/>
      <c r="S14" s="595">
        <v>41894</v>
      </c>
      <c r="T14" s="852" t="s">
        <v>481</v>
      </c>
      <c r="U14" s="853">
        <v>218680700</v>
      </c>
      <c r="V14" s="852" t="s">
        <v>31</v>
      </c>
      <c r="W14" s="854">
        <v>0.13400000000000001</v>
      </c>
    </row>
    <row r="15" spans="1:23" ht="44.5" customHeight="1">
      <c r="A15" s="1197"/>
      <c r="B15" s="1197"/>
      <c r="C15" s="1383"/>
      <c r="D15" s="1357"/>
      <c r="E15" s="1357"/>
      <c r="F15" s="1387"/>
      <c r="G15" s="1240"/>
      <c r="H15" s="1326"/>
      <c r="I15" s="1376"/>
      <c r="J15" s="1234"/>
      <c r="K15" s="1237"/>
      <c r="L15" s="1240"/>
      <c r="M15" s="1256"/>
      <c r="N15" s="1290"/>
      <c r="O15" s="1380"/>
      <c r="P15" s="1259"/>
      <c r="Q15" s="1357"/>
      <c r="R15" s="1220"/>
      <c r="S15" s="595">
        <v>41928</v>
      </c>
      <c r="T15" s="852" t="s">
        <v>482</v>
      </c>
      <c r="U15" s="853">
        <v>245492604.60280001</v>
      </c>
      <c r="V15" s="852" t="s">
        <v>31</v>
      </c>
      <c r="W15" s="854">
        <v>0.114</v>
      </c>
    </row>
    <row r="16" spans="1:23" ht="44.5" customHeight="1">
      <c r="A16" s="1197"/>
      <c r="B16" s="1197"/>
      <c r="C16" s="1384"/>
      <c r="D16" s="1385"/>
      <c r="E16" s="1385"/>
      <c r="F16" s="1385"/>
      <c r="G16" s="1384"/>
      <c r="H16" s="1327"/>
      <c r="I16" s="1377"/>
      <c r="J16" s="1235"/>
      <c r="K16" s="1238"/>
      <c r="L16" s="1241"/>
      <c r="M16" s="1375"/>
      <c r="N16" s="1291"/>
      <c r="O16" s="1381"/>
      <c r="P16" s="1378"/>
      <c r="Q16" s="1238"/>
      <c r="R16" s="1221"/>
      <c r="S16" s="595">
        <v>41997</v>
      </c>
      <c r="T16" s="852" t="s">
        <v>483</v>
      </c>
      <c r="U16" s="853">
        <v>1277036382</v>
      </c>
      <c r="V16" s="852" t="s">
        <v>31</v>
      </c>
      <c r="W16" s="589">
        <v>0</v>
      </c>
    </row>
    <row r="17" spans="1:24" ht="44.5" customHeight="1" thickBot="1">
      <c r="A17" s="1198"/>
      <c r="B17" s="1198"/>
      <c r="C17" s="949">
        <v>40177</v>
      </c>
      <c r="D17" s="955" t="s">
        <v>466</v>
      </c>
      <c r="E17" s="532" t="s">
        <v>467</v>
      </c>
      <c r="F17" s="573" t="s">
        <v>484</v>
      </c>
      <c r="G17" s="592">
        <v>2540000000</v>
      </c>
      <c r="H17" s="540" t="s">
        <v>468</v>
      </c>
      <c r="I17" s="593"/>
      <c r="J17" s="996">
        <v>40603</v>
      </c>
      <c r="K17" s="997" t="s">
        <v>485</v>
      </c>
      <c r="L17" s="592">
        <v>2667000000</v>
      </c>
      <c r="M17" s="998" t="s">
        <v>470</v>
      </c>
      <c r="N17" s="1067">
        <v>27</v>
      </c>
      <c r="O17" s="1064" t="s">
        <v>464</v>
      </c>
      <c r="P17" s="1055">
        <v>27</v>
      </c>
      <c r="Q17" s="120" t="s">
        <v>486</v>
      </c>
      <c r="R17" s="1044">
        <v>2667000000</v>
      </c>
      <c r="S17" s="53">
        <v>40604</v>
      </c>
      <c r="T17" s="54" t="s">
        <v>487</v>
      </c>
      <c r="U17" s="973">
        <v>2667000000</v>
      </c>
      <c r="V17" s="55" t="s">
        <v>470</v>
      </c>
      <c r="W17" s="56">
        <v>0</v>
      </c>
    </row>
    <row r="18" spans="1:24" ht="28.5" customHeight="1">
      <c r="A18" s="1199" t="s">
        <v>488</v>
      </c>
      <c r="B18" s="1197" t="s">
        <v>465</v>
      </c>
      <c r="C18" s="877">
        <v>39811</v>
      </c>
      <c r="D18" s="57" t="s">
        <v>466</v>
      </c>
      <c r="E18" s="882" t="s">
        <v>489</v>
      </c>
      <c r="F18" s="882" t="s">
        <v>490</v>
      </c>
      <c r="G18" s="58">
        <v>884024131</v>
      </c>
      <c r="H18" s="862" t="s">
        <v>468</v>
      </c>
      <c r="I18" s="1066">
        <v>2</v>
      </c>
      <c r="J18" s="1043">
        <v>39962</v>
      </c>
      <c r="K18" s="1065" t="s">
        <v>491</v>
      </c>
      <c r="L18" s="421">
        <v>884024131</v>
      </c>
      <c r="M18" s="1041" t="s">
        <v>470</v>
      </c>
      <c r="N18" s="1068">
        <v>3</v>
      </c>
      <c r="O18" s="1056"/>
      <c r="P18" s="961"/>
      <c r="Q18" s="59"/>
      <c r="R18" s="999"/>
      <c r="S18" s="60"/>
      <c r="T18" s="61"/>
      <c r="U18" s="1000"/>
      <c r="V18" s="906"/>
      <c r="W18" s="914"/>
    </row>
    <row r="19" spans="1:24" ht="1.5" customHeight="1">
      <c r="A19" s="1199"/>
      <c r="B19" s="1197"/>
      <c r="C19" s="1299">
        <v>39813</v>
      </c>
      <c r="D19" s="1250" t="s">
        <v>466</v>
      </c>
      <c r="E19" s="1297" t="s">
        <v>489</v>
      </c>
      <c r="F19" s="1297" t="s">
        <v>492</v>
      </c>
      <c r="G19" s="1239">
        <v>13400000000</v>
      </c>
      <c r="H19" s="1389" t="s">
        <v>468</v>
      </c>
      <c r="I19" s="1211"/>
      <c r="J19" s="1048"/>
      <c r="K19" s="1058"/>
      <c r="L19" s="1059"/>
      <c r="M19" s="1042"/>
      <c r="N19" s="1069"/>
      <c r="O19" s="1211"/>
      <c r="P19" s="1248"/>
      <c r="Q19" s="1250"/>
      <c r="R19" s="1252"/>
      <c r="S19" s="1281"/>
      <c r="T19" s="1283"/>
      <c r="U19" s="1279"/>
      <c r="V19" s="1217"/>
      <c r="W19" s="62"/>
    </row>
    <row r="20" spans="1:24" ht="27.75" customHeight="1">
      <c r="A20" s="1199"/>
      <c r="B20" s="1197"/>
      <c r="C20" s="1300"/>
      <c r="D20" s="1251"/>
      <c r="E20" s="1298"/>
      <c r="F20" s="1298"/>
      <c r="G20" s="1388"/>
      <c r="H20" s="1390"/>
      <c r="I20" s="1212"/>
      <c r="J20" s="1001">
        <v>40004</v>
      </c>
      <c r="K20" s="1002" t="s">
        <v>493</v>
      </c>
      <c r="L20" s="916">
        <v>13400000000</v>
      </c>
      <c r="M20" s="1003" t="s">
        <v>470</v>
      </c>
      <c r="N20" s="1037">
        <v>7</v>
      </c>
      <c r="O20" s="1216"/>
      <c r="P20" s="1249"/>
      <c r="Q20" s="1251"/>
      <c r="R20" s="1254"/>
      <c r="S20" s="1282"/>
      <c r="T20" s="1284"/>
      <c r="U20" s="1280"/>
      <c r="V20" s="1218"/>
      <c r="W20" s="985"/>
    </row>
    <row r="21" spans="1:24" ht="28.5" customHeight="1">
      <c r="A21" s="1199"/>
      <c r="B21" s="1197"/>
      <c r="C21" s="840">
        <v>39925</v>
      </c>
      <c r="D21" s="893" t="s">
        <v>466</v>
      </c>
      <c r="E21" s="894" t="s">
        <v>489</v>
      </c>
      <c r="F21" s="894" t="s">
        <v>492</v>
      </c>
      <c r="G21" s="591">
        <v>2000000000</v>
      </c>
      <c r="H21" s="861" t="s">
        <v>468</v>
      </c>
      <c r="I21" s="922">
        <v>4</v>
      </c>
      <c r="J21" s="1004">
        <v>40004</v>
      </c>
      <c r="K21" s="1005" t="s">
        <v>493</v>
      </c>
      <c r="L21" s="851">
        <v>2000000000</v>
      </c>
      <c r="M21" s="1006" t="s">
        <v>470</v>
      </c>
      <c r="N21" s="1070">
        <v>7</v>
      </c>
      <c r="O21" s="1057" t="s">
        <v>494</v>
      </c>
      <c r="P21" s="1007" t="s">
        <v>495</v>
      </c>
      <c r="Q21" s="882" t="s">
        <v>7</v>
      </c>
      <c r="R21" s="1008">
        <v>2100000000</v>
      </c>
      <c r="S21" s="975">
        <v>40527</v>
      </c>
      <c r="T21" s="65" t="s">
        <v>496</v>
      </c>
      <c r="U21" s="921">
        <v>2139406777.5</v>
      </c>
      <c r="V21" s="912" t="s">
        <v>470</v>
      </c>
      <c r="W21" s="914">
        <v>0</v>
      </c>
    </row>
    <row r="22" spans="1:24" ht="28.5" customHeight="1">
      <c r="A22" s="1199"/>
      <c r="B22" s="1197"/>
      <c r="C22" s="1404">
        <v>39953</v>
      </c>
      <c r="D22" s="1250" t="s">
        <v>466</v>
      </c>
      <c r="E22" s="1250" t="s">
        <v>489</v>
      </c>
      <c r="F22" s="1250" t="s">
        <v>492</v>
      </c>
      <c r="G22" s="1239">
        <v>4000000000</v>
      </c>
      <c r="H22" s="1389" t="s">
        <v>468</v>
      </c>
      <c r="I22" s="1244">
        <v>5</v>
      </c>
      <c r="J22" s="1233">
        <v>40004</v>
      </c>
      <c r="K22" s="1236" t="s">
        <v>493</v>
      </c>
      <c r="L22" s="1213">
        <v>4000000000</v>
      </c>
      <c r="M22" s="1255" t="s">
        <v>470</v>
      </c>
      <c r="N22" s="1367">
        <v>7</v>
      </c>
      <c r="O22" s="1261" t="s">
        <v>494</v>
      </c>
      <c r="P22" s="1258" t="s">
        <v>497</v>
      </c>
      <c r="Q22" s="1370" t="s">
        <v>31</v>
      </c>
      <c r="R22" s="1252">
        <v>0.60799999999999998</v>
      </c>
      <c r="S22" s="590">
        <v>40500</v>
      </c>
      <c r="T22" s="850" t="s">
        <v>498</v>
      </c>
      <c r="U22" s="1009">
        <v>11743303903</v>
      </c>
      <c r="V22" s="849" t="s">
        <v>31</v>
      </c>
      <c r="W22" s="66">
        <v>0.36899999999999999</v>
      </c>
    </row>
    <row r="23" spans="1:24" ht="28.5" customHeight="1">
      <c r="A23" s="1199"/>
      <c r="B23" s="1197"/>
      <c r="C23" s="1405"/>
      <c r="D23" s="1357"/>
      <c r="E23" s="1357"/>
      <c r="F23" s="1357"/>
      <c r="G23" s="1240"/>
      <c r="H23" s="1408"/>
      <c r="I23" s="1245"/>
      <c r="J23" s="1234"/>
      <c r="K23" s="1237"/>
      <c r="L23" s="1214"/>
      <c r="M23" s="1256"/>
      <c r="N23" s="1368"/>
      <c r="O23" s="1262"/>
      <c r="P23" s="1259"/>
      <c r="Q23" s="1371"/>
      <c r="R23" s="1253"/>
      <c r="S23" s="581">
        <v>40508</v>
      </c>
      <c r="T23" s="850" t="s">
        <v>498</v>
      </c>
      <c r="U23" s="1009">
        <v>1761495577.3</v>
      </c>
      <c r="V23" s="849" t="s">
        <v>31</v>
      </c>
      <c r="W23" s="589">
        <v>0.32040000000000002</v>
      </c>
    </row>
    <row r="24" spans="1:24" ht="28.5" customHeight="1">
      <c r="A24" s="1199"/>
      <c r="B24" s="1197"/>
      <c r="C24" s="1405"/>
      <c r="D24" s="1357"/>
      <c r="E24" s="1357"/>
      <c r="F24" s="1357"/>
      <c r="G24" s="1240"/>
      <c r="H24" s="1408"/>
      <c r="I24" s="1245"/>
      <c r="J24" s="1234"/>
      <c r="K24" s="1237"/>
      <c r="L24" s="1214"/>
      <c r="M24" s="1256"/>
      <c r="N24" s="1368"/>
      <c r="O24" s="1262"/>
      <c r="P24" s="1259"/>
      <c r="Q24" s="1371"/>
      <c r="R24" s="1253"/>
      <c r="S24" s="581">
        <v>41264</v>
      </c>
      <c r="T24" s="588" t="s">
        <v>499</v>
      </c>
      <c r="U24" s="1009">
        <v>5500000000</v>
      </c>
      <c r="V24" s="849" t="s">
        <v>31</v>
      </c>
      <c r="W24" s="589">
        <v>0.21970000000000001</v>
      </c>
    </row>
    <row r="25" spans="1:24" ht="28.5" customHeight="1">
      <c r="A25" s="1199"/>
      <c r="B25" s="1197"/>
      <c r="C25" s="1405"/>
      <c r="D25" s="1357"/>
      <c r="E25" s="1357"/>
      <c r="F25" s="1357"/>
      <c r="G25" s="1240"/>
      <c r="H25" s="1408"/>
      <c r="I25" s="1245"/>
      <c r="J25" s="1234"/>
      <c r="K25" s="1237"/>
      <c r="L25" s="1214"/>
      <c r="M25" s="1256"/>
      <c r="N25" s="1368"/>
      <c r="O25" s="1262"/>
      <c r="P25" s="1259"/>
      <c r="Q25" s="1371"/>
      <c r="R25" s="1253"/>
      <c r="S25" s="581">
        <v>41375</v>
      </c>
      <c r="T25" s="588" t="s">
        <v>500</v>
      </c>
      <c r="U25" s="1009">
        <v>1637839843.6800001</v>
      </c>
      <c r="V25" s="849" t="s">
        <v>31</v>
      </c>
      <c r="W25" s="589">
        <v>0.1769</v>
      </c>
    </row>
    <row r="26" spans="1:24" ht="28.5" customHeight="1">
      <c r="A26" s="1199"/>
      <c r="B26" s="1197"/>
      <c r="C26" s="1405"/>
      <c r="D26" s="1357"/>
      <c r="E26" s="1357"/>
      <c r="F26" s="1357"/>
      <c r="G26" s="1240"/>
      <c r="H26" s="1408"/>
      <c r="I26" s="1245"/>
      <c r="J26" s="1234"/>
      <c r="K26" s="1237"/>
      <c r="L26" s="1214"/>
      <c r="M26" s="1256"/>
      <c r="N26" s="1368"/>
      <c r="O26" s="1262"/>
      <c r="P26" s="1259"/>
      <c r="Q26" s="1371"/>
      <c r="R26" s="1253"/>
      <c r="S26" s="581">
        <v>41437</v>
      </c>
      <c r="T26" s="588" t="s">
        <v>501</v>
      </c>
      <c r="U26" s="1009">
        <v>1031700000</v>
      </c>
      <c r="V26" s="849" t="s">
        <v>31</v>
      </c>
      <c r="W26" s="589">
        <v>0.13800000000000001</v>
      </c>
    </row>
    <row r="27" spans="1:24" ht="28.5" customHeight="1">
      <c r="A27" s="1199"/>
      <c r="B27" s="1197"/>
      <c r="C27" s="1405"/>
      <c r="D27" s="1357"/>
      <c r="E27" s="1357"/>
      <c r="F27" s="1357"/>
      <c r="G27" s="1240"/>
      <c r="H27" s="1408"/>
      <c r="I27" s="1245"/>
      <c r="J27" s="1234"/>
      <c r="K27" s="1237"/>
      <c r="L27" s="1214"/>
      <c r="M27" s="1256"/>
      <c r="N27" s="1368"/>
      <c r="O27" s="1262"/>
      <c r="P27" s="1259"/>
      <c r="Q27" s="1371"/>
      <c r="R27" s="1253"/>
      <c r="S27" s="581">
        <v>41530</v>
      </c>
      <c r="T27" s="588" t="s">
        <v>502</v>
      </c>
      <c r="U27" s="1009">
        <v>3822724831.6700001</v>
      </c>
      <c r="V27" s="849" t="s">
        <v>31</v>
      </c>
      <c r="W27" s="589">
        <v>7.3209999999999997E-2</v>
      </c>
    </row>
    <row r="28" spans="1:24" ht="28.5" customHeight="1">
      <c r="A28" s="1199"/>
      <c r="B28" s="1197"/>
      <c r="C28" s="1405"/>
      <c r="D28" s="1357"/>
      <c r="E28" s="1357"/>
      <c r="F28" s="1357"/>
      <c r="G28" s="1240"/>
      <c r="H28" s="1408"/>
      <c r="I28" s="1245"/>
      <c r="J28" s="1234"/>
      <c r="K28" s="1237"/>
      <c r="L28" s="1214"/>
      <c r="M28" s="1256"/>
      <c r="N28" s="1368"/>
      <c r="O28" s="1262"/>
      <c r="P28" s="1259"/>
      <c r="Q28" s="1371"/>
      <c r="R28" s="1253"/>
      <c r="S28" s="581">
        <v>41598</v>
      </c>
      <c r="T28" s="588" t="s">
        <v>503</v>
      </c>
      <c r="U28" s="1009">
        <v>2563441956.2800002</v>
      </c>
      <c r="V28" s="849" t="s">
        <v>31</v>
      </c>
      <c r="W28" s="589">
        <v>2.2409999999999999E-2</v>
      </c>
    </row>
    <row r="29" spans="1:24" ht="28.5" customHeight="1">
      <c r="A29" s="1199"/>
      <c r="B29" s="1197"/>
      <c r="C29" s="1406"/>
      <c r="D29" s="1251"/>
      <c r="E29" s="1251"/>
      <c r="F29" s="1251"/>
      <c r="G29" s="1388"/>
      <c r="H29" s="1390"/>
      <c r="I29" s="1246"/>
      <c r="J29" s="1247"/>
      <c r="K29" s="1400"/>
      <c r="L29" s="1215"/>
      <c r="M29" s="1257"/>
      <c r="N29" s="1369"/>
      <c r="O29" s="1263"/>
      <c r="P29" s="1260"/>
      <c r="Q29" s="1372"/>
      <c r="R29" s="1254"/>
      <c r="S29" s="581">
        <v>41617</v>
      </c>
      <c r="T29" s="588" t="s">
        <v>504</v>
      </c>
      <c r="U29" s="1009">
        <v>1208249982.0599999</v>
      </c>
      <c r="V29" s="849" t="s">
        <v>31</v>
      </c>
      <c r="W29" s="589">
        <v>0</v>
      </c>
    </row>
    <row r="30" spans="1:24" ht="28.5" customHeight="1">
      <c r="A30" s="1199"/>
      <c r="B30" s="1197"/>
      <c r="C30" s="1401">
        <v>39960</v>
      </c>
      <c r="D30" s="1250" t="s">
        <v>466</v>
      </c>
      <c r="E30" s="1297" t="s">
        <v>489</v>
      </c>
      <c r="F30" s="1297" t="s">
        <v>492</v>
      </c>
      <c r="G30" s="1222">
        <v>360624198</v>
      </c>
      <c r="H30" s="1325" t="s">
        <v>468</v>
      </c>
      <c r="I30" s="1242">
        <v>6</v>
      </c>
      <c r="J30" s="1391">
        <v>40004</v>
      </c>
      <c r="K30" s="1394" t="s">
        <v>493</v>
      </c>
      <c r="L30" s="1213">
        <v>360624198</v>
      </c>
      <c r="M30" s="1397" t="s">
        <v>470</v>
      </c>
      <c r="N30" s="1227">
        <v>7</v>
      </c>
      <c r="O30" s="1230" t="s">
        <v>505</v>
      </c>
      <c r="P30" s="1364" t="s">
        <v>506</v>
      </c>
      <c r="Q30" s="1297" t="s">
        <v>490</v>
      </c>
      <c r="R30" s="1224">
        <v>7072488605</v>
      </c>
      <c r="S30" s="581">
        <v>40004</v>
      </c>
      <c r="T30" s="588" t="s">
        <v>507</v>
      </c>
      <c r="U30" s="836">
        <v>360624198</v>
      </c>
      <c r="V30" s="849" t="s">
        <v>490</v>
      </c>
      <c r="W30" s="579">
        <v>6711864407</v>
      </c>
      <c r="X30" s="67"/>
    </row>
    <row r="31" spans="1:24" ht="28.5" customHeight="1">
      <c r="A31" s="1199"/>
      <c r="B31" s="1197"/>
      <c r="C31" s="1402"/>
      <c r="D31" s="1357"/>
      <c r="E31" s="1373"/>
      <c r="F31" s="1373"/>
      <c r="G31" s="1409"/>
      <c r="H31" s="1326"/>
      <c r="I31" s="1376"/>
      <c r="J31" s="1392"/>
      <c r="K31" s="1395"/>
      <c r="L31" s="1214"/>
      <c r="M31" s="1398"/>
      <c r="N31" s="1228"/>
      <c r="O31" s="1231"/>
      <c r="P31" s="1365"/>
      <c r="Q31" s="1373"/>
      <c r="R31" s="1225"/>
      <c r="S31" s="68">
        <v>40165</v>
      </c>
      <c r="T31" s="588" t="s">
        <v>507</v>
      </c>
      <c r="U31" s="910">
        <v>1000000000</v>
      </c>
      <c r="V31" s="849" t="s">
        <v>490</v>
      </c>
      <c r="W31" s="579">
        <v>5711864407</v>
      </c>
      <c r="X31" s="67"/>
    </row>
    <row r="32" spans="1:24" ht="28.5" customHeight="1">
      <c r="A32" s="1199"/>
      <c r="B32" s="1197"/>
      <c r="C32" s="1402"/>
      <c r="D32" s="1357"/>
      <c r="E32" s="1373"/>
      <c r="F32" s="1373"/>
      <c r="G32" s="1409"/>
      <c r="H32" s="1326"/>
      <c r="I32" s="1376"/>
      <c r="J32" s="1392"/>
      <c r="K32" s="1395"/>
      <c r="L32" s="1214"/>
      <c r="M32" s="1398"/>
      <c r="N32" s="1228"/>
      <c r="O32" s="1231"/>
      <c r="P32" s="1365"/>
      <c r="Q32" s="1373"/>
      <c r="R32" s="1225"/>
      <c r="S32" s="68">
        <v>40199</v>
      </c>
      <c r="T32" s="588" t="s">
        <v>507</v>
      </c>
      <c r="U32" s="910">
        <v>35084421.25</v>
      </c>
      <c r="V32" s="849" t="s">
        <v>490</v>
      </c>
      <c r="W32" s="914">
        <v>5676779985.75</v>
      </c>
      <c r="X32" s="67"/>
    </row>
    <row r="33" spans="1:24" ht="28.5" customHeight="1">
      <c r="A33" s="1199"/>
      <c r="B33" s="1197"/>
      <c r="C33" s="1402"/>
      <c r="D33" s="1357"/>
      <c r="E33" s="1373"/>
      <c r="F33" s="1373"/>
      <c r="G33" s="1409"/>
      <c r="H33" s="1326"/>
      <c r="I33" s="1376"/>
      <c r="J33" s="1392"/>
      <c r="K33" s="1395"/>
      <c r="L33" s="1214"/>
      <c r="M33" s="1398"/>
      <c r="N33" s="1228"/>
      <c r="O33" s="1231"/>
      <c r="P33" s="1365"/>
      <c r="Q33" s="1373"/>
      <c r="R33" s="1225"/>
      <c r="S33" s="68">
        <v>40268</v>
      </c>
      <c r="T33" s="588" t="s">
        <v>507</v>
      </c>
      <c r="U33" s="910">
        <v>1000000000</v>
      </c>
      <c r="V33" s="849" t="s">
        <v>490</v>
      </c>
      <c r="W33" s="914">
        <v>4676779986</v>
      </c>
      <c r="X33" s="67"/>
    </row>
    <row r="34" spans="1:24" ht="28.5" customHeight="1">
      <c r="A34" s="1199"/>
      <c r="B34" s="1197"/>
      <c r="C34" s="1403"/>
      <c r="D34" s="1251"/>
      <c r="E34" s="1298"/>
      <c r="F34" s="1298"/>
      <c r="G34" s="1223"/>
      <c r="H34" s="1407"/>
      <c r="I34" s="1243"/>
      <c r="J34" s="1393"/>
      <c r="K34" s="1396"/>
      <c r="L34" s="1215"/>
      <c r="M34" s="1399"/>
      <c r="N34" s="1229"/>
      <c r="O34" s="1232"/>
      <c r="P34" s="1366"/>
      <c r="Q34" s="1298"/>
      <c r="R34" s="1226"/>
      <c r="S34" s="581">
        <v>40288</v>
      </c>
      <c r="T34" s="588" t="s">
        <v>496</v>
      </c>
      <c r="U34" s="848">
        <v>4676779986</v>
      </c>
      <c r="V34" s="587" t="s">
        <v>470</v>
      </c>
      <c r="W34" s="579">
        <v>0</v>
      </c>
    </row>
    <row r="35" spans="1:24" ht="28.5" customHeight="1">
      <c r="A35" s="1199"/>
      <c r="B35" s="1197"/>
      <c r="C35" s="877">
        <v>39967</v>
      </c>
      <c r="D35" s="923" t="s">
        <v>466</v>
      </c>
      <c r="E35" s="882" t="s">
        <v>489</v>
      </c>
      <c r="F35" s="69" t="s">
        <v>492</v>
      </c>
      <c r="G35" s="908">
        <f>23027511395+7072488605</f>
        <v>30100000000</v>
      </c>
      <c r="H35" s="915" t="s">
        <v>468</v>
      </c>
      <c r="I35" s="70">
        <v>8</v>
      </c>
      <c r="J35" s="867">
        <v>40004</v>
      </c>
      <c r="K35" s="847" t="s">
        <v>493</v>
      </c>
      <c r="L35" s="71">
        <v>22041706310</v>
      </c>
      <c r="M35" s="873" t="s">
        <v>470</v>
      </c>
      <c r="N35" s="82">
        <v>9</v>
      </c>
      <c r="O35" s="72"/>
      <c r="P35" s="73"/>
      <c r="Q35" s="74"/>
      <c r="R35" s="550"/>
      <c r="S35" s="75"/>
      <c r="T35" s="76"/>
      <c r="U35" s="910"/>
      <c r="V35" s="77"/>
      <c r="W35" s="985"/>
    </row>
    <row r="36" spans="1:24" ht="28.5" customHeight="1">
      <c r="A36" s="1199"/>
      <c r="B36" s="1197"/>
      <c r="C36" s="840"/>
      <c r="D36" s="892"/>
      <c r="E36" s="945"/>
      <c r="F36" s="913"/>
      <c r="G36" s="904"/>
      <c r="H36" s="586"/>
      <c r="I36" s="78"/>
      <c r="J36" s="1071">
        <v>40004</v>
      </c>
      <c r="K36" s="1053" t="s">
        <v>508</v>
      </c>
      <c r="L36" s="1051">
        <v>7072488605</v>
      </c>
      <c r="M36" s="551" t="s">
        <v>470</v>
      </c>
      <c r="N36" s="82">
        <v>9</v>
      </c>
      <c r="O36" s="583"/>
      <c r="P36" s="585"/>
      <c r="Q36" s="74"/>
      <c r="R36" s="64"/>
      <c r="S36" s="75"/>
      <c r="T36" s="584"/>
      <c r="U36" s="910"/>
      <c r="V36" s="77"/>
      <c r="W36" s="985"/>
    </row>
    <row r="37" spans="1:24" ht="28">
      <c r="A37" s="1199"/>
      <c r="B37" s="1197"/>
      <c r="C37" s="840"/>
      <c r="D37" s="892"/>
      <c r="E37" s="945"/>
      <c r="F37" s="913"/>
      <c r="G37" s="904"/>
      <c r="H37" s="905"/>
      <c r="I37" s="79"/>
      <c r="J37" s="867">
        <v>40004</v>
      </c>
      <c r="K37" s="870" t="s">
        <v>509</v>
      </c>
      <c r="L37" s="908">
        <v>985805085</v>
      </c>
      <c r="M37" s="873" t="s">
        <v>470</v>
      </c>
      <c r="N37" s="887">
        <v>9</v>
      </c>
      <c r="O37" s="72" t="s">
        <v>510</v>
      </c>
      <c r="P37" s="63">
        <v>29</v>
      </c>
      <c r="Q37" s="74" t="s">
        <v>490</v>
      </c>
      <c r="R37" s="64">
        <v>985805085</v>
      </c>
      <c r="S37" s="68">
        <v>40633</v>
      </c>
      <c r="T37" s="80" t="s">
        <v>507</v>
      </c>
      <c r="U37" s="910">
        <v>50000000</v>
      </c>
      <c r="V37" s="81" t="s">
        <v>511</v>
      </c>
      <c r="W37" s="914" t="s">
        <v>470</v>
      </c>
    </row>
    <row r="38" spans="1:24" ht="28.5" customHeight="1">
      <c r="A38" s="863"/>
      <c r="B38" s="864"/>
      <c r="C38" s="840"/>
      <c r="D38" s="892"/>
      <c r="E38" s="945"/>
      <c r="F38" s="913"/>
      <c r="G38" s="904"/>
      <c r="H38" s="905"/>
      <c r="I38" s="79"/>
      <c r="J38" s="552"/>
      <c r="K38" s="847"/>
      <c r="L38" s="904"/>
      <c r="M38" s="551"/>
      <c r="N38" s="82"/>
      <c r="O38" s="583"/>
      <c r="P38" s="582"/>
      <c r="Q38" s="846"/>
      <c r="R38" s="550"/>
      <c r="S38" s="581">
        <v>40638</v>
      </c>
      <c r="T38" s="544" t="s">
        <v>507</v>
      </c>
      <c r="U38" s="836">
        <v>45000000</v>
      </c>
      <c r="V38" s="81" t="s">
        <v>511</v>
      </c>
      <c r="W38" s="914" t="s">
        <v>470</v>
      </c>
    </row>
    <row r="39" spans="1:24" ht="28.5" customHeight="1">
      <c r="A39" s="863"/>
      <c r="B39" s="864"/>
      <c r="C39" s="840"/>
      <c r="D39" s="892"/>
      <c r="E39" s="945"/>
      <c r="F39" s="913"/>
      <c r="G39" s="904"/>
      <c r="H39" s="905"/>
      <c r="I39" s="79"/>
      <c r="J39" s="552"/>
      <c r="K39" s="847"/>
      <c r="L39" s="904"/>
      <c r="M39" s="551"/>
      <c r="N39" s="82"/>
      <c r="O39" s="583"/>
      <c r="P39" s="582"/>
      <c r="Q39" s="846"/>
      <c r="R39" s="550"/>
      <c r="S39" s="581">
        <v>40666</v>
      </c>
      <c r="T39" s="544" t="s">
        <v>507</v>
      </c>
      <c r="U39" s="836">
        <v>15887795</v>
      </c>
      <c r="V39" s="81" t="s">
        <v>511</v>
      </c>
      <c r="W39" s="579" t="s">
        <v>470</v>
      </c>
    </row>
    <row r="40" spans="1:24" ht="28.5" customHeight="1">
      <c r="A40" s="863"/>
      <c r="B40" s="864"/>
      <c r="C40" s="840"/>
      <c r="D40" s="892"/>
      <c r="E40" s="945"/>
      <c r="F40" s="913"/>
      <c r="G40" s="904"/>
      <c r="H40" s="905"/>
      <c r="I40" s="79"/>
      <c r="J40" s="552"/>
      <c r="K40" s="847"/>
      <c r="L40" s="904"/>
      <c r="M40" s="551"/>
      <c r="N40" s="82"/>
      <c r="O40" s="583"/>
      <c r="P40" s="582"/>
      <c r="Q40" s="846"/>
      <c r="R40" s="550"/>
      <c r="S40" s="581">
        <v>40893</v>
      </c>
      <c r="T40" s="544" t="s">
        <v>507</v>
      </c>
      <c r="U40" s="836">
        <v>144444.04</v>
      </c>
      <c r="V40" s="81" t="s">
        <v>511</v>
      </c>
      <c r="W40" s="83" t="s">
        <v>470</v>
      </c>
    </row>
    <row r="41" spans="1:24" ht="28.5" customHeight="1">
      <c r="A41" s="863"/>
      <c r="B41" s="864"/>
      <c r="C41" s="876"/>
      <c r="D41" s="900"/>
      <c r="E41" s="84"/>
      <c r="F41" s="85"/>
      <c r="G41" s="934"/>
      <c r="H41" s="902"/>
      <c r="I41" s="896"/>
      <c r="J41" s="866"/>
      <c r="K41" s="869"/>
      <c r="L41" s="934"/>
      <c r="M41" s="872"/>
      <c r="N41" s="886"/>
      <c r="O41" s="86"/>
      <c r="P41" s="87"/>
      <c r="Q41" s="88"/>
      <c r="R41" s="930"/>
      <c r="S41" s="89">
        <v>40900</v>
      </c>
      <c r="T41" s="90" t="s">
        <v>507</v>
      </c>
      <c r="U41" s="91">
        <v>18890294</v>
      </c>
      <c r="V41" s="81" t="s">
        <v>511</v>
      </c>
      <c r="W41" s="83" t="s">
        <v>470</v>
      </c>
    </row>
    <row r="42" spans="1:24" ht="28.5" customHeight="1">
      <c r="A42" s="863"/>
      <c r="B42" s="864"/>
      <c r="C42" s="875"/>
      <c r="D42" s="899"/>
      <c r="E42" s="959"/>
      <c r="F42" s="576"/>
      <c r="G42" s="907"/>
      <c r="H42" s="901"/>
      <c r="I42" s="895"/>
      <c r="J42" s="865"/>
      <c r="K42" s="868"/>
      <c r="L42" s="907"/>
      <c r="M42" s="871"/>
      <c r="N42" s="885"/>
      <c r="O42" s="92"/>
      <c r="P42" s="575"/>
      <c r="Q42" s="574"/>
      <c r="R42" s="929"/>
      <c r="S42" s="93">
        <v>40919</v>
      </c>
      <c r="T42" s="580" t="s">
        <v>507</v>
      </c>
      <c r="U42" s="909">
        <v>6713489</v>
      </c>
      <c r="V42" s="81" t="s">
        <v>511</v>
      </c>
      <c r="W42" s="83" t="s">
        <v>470</v>
      </c>
    </row>
    <row r="43" spans="1:24" ht="28.5" customHeight="1">
      <c r="A43" s="863"/>
      <c r="B43" s="864"/>
      <c r="C43" s="840"/>
      <c r="D43" s="892"/>
      <c r="E43" s="945"/>
      <c r="F43" s="913"/>
      <c r="G43" s="904"/>
      <c r="H43" s="905"/>
      <c r="I43" s="79"/>
      <c r="J43" s="552"/>
      <c r="K43" s="847"/>
      <c r="L43" s="904"/>
      <c r="M43" s="551"/>
      <c r="N43" s="82"/>
      <c r="O43" s="583"/>
      <c r="P43" s="582"/>
      <c r="Q43" s="846"/>
      <c r="R43" s="550"/>
      <c r="S43" s="581">
        <v>41205</v>
      </c>
      <c r="T43" s="544" t="s">
        <v>507</v>
      </c>
      <c r="U43" s="836">
        <v>435096.61</v>
      </c>
      <c r="V43" s="81" t="s">
        <v>511</v>
      </c>
      <c r="W43" s="83" t="s">
        <v>470</v>
      </c>
    </row>
    <row r="44" spans="1:24" ht="28.5" customHeight="1">
      <c r="A44" s="863"/>
      <c r="B44" s="864"/>
      <c r="C44" s="876"/>
      <c r="D44" s="900"/>
      <c r="E44" s="84"/>
      <c r="F44" s="85"/>
      <c r="G44" s="934"/>
      <c r="H44" s="902"/>
      <c r="I44" s="896"/>
      <c r="J44" s="866"/>
      <c r="K44" s="869"/>
      <c r="L44" s="934"/>
      <c r="M44" s="872"/>
      <c r="N44" s="886"/>
      <c r="O44" s="86"/>
      <c r="P44" s="87"/>
      <c r="Q44" s="88"/>
      <c r="R44" s="930"/>
      <c r="S44" s="89">
        <v>41416</v>
      </c>
      <c r="T44" s="90" t="s">
        <v>507</v>
      </c>
      <c r="U44" s="91">
        <v>10048967.539999999</v>
      </c>
      <c r="V44" s="81" t="s">
        <v>511</v>
      </c>
      <c r="W44" s="83" t="s">
        <v>470</v>
      </c>
    </row>
    <row r="45" spans="1:24" ht="28.5" customHeight="1">
      <c r="A45" s="863"/>
      <c r="B45" s="864"/>
      <c r="C45" s="840"/>
      <c r="D45" s="892"/>
      <c r="E45" s="945"/>
      <c r="F45" s="913"/>
      <c r="G45" s="904"/>
      <c r="H45" s="905"/>
      <c r="I45" s="79"/>
      <c r="J45" s="552"/>
      <c r="K45" s="847"/>
      <c r="L45" s="904"/>
      <c r="M45" s="551"/>
      <c r="N45" s="82"/>
      <c r="O45" s="583"/>
      <c r="P45" s="582"/>
      <c r="Q45" s="846"/>
      <c r="R45" s="550"/>
      <c r="S45" s="581">
        <v>41537</v>
      </c>
      <c r="T45" s="544" t="s">
        <v>507</v>
      </c>
      <c r="U45" s="836">
        <v>11832876.93</v>
      </c>
      <c r="V45" s="81" t="s">
        <v>511</v>
      </c>
      <c r="W45" s="83" t="s">
        <v>470</v>
      </c>
    </row>
    <row r="46" spans="1:24" ht="28.5" customHeight="1">
      <c r="A46" s="863"/>
      <c r="B46" s="864"/>
      <c r="C46" s="876"/>
      <c r="D46" s="900"/>
      <c r="E46" s="84"/>
      <c r="F46" s="85"/>
      <c r="G46" s="934"/>
      <c r="H46" s="902"/>
      <c r="I46" s="896"/>
      <c r="J46" s="866"/>
      <c r="K46" s="869"/>
      <c r="L46" s="934"/>
      <c r="M46" s="872"/>
      <c r="N46" s="886"/>
      <c r="O46" s="86"/>
      <c r="P46" s="87"/>
      <c r="Q46" s="88"/>
      <c r="R46" s="930"/>
      <c r="S46" s="89">
        <v>41635</v>
      </c>
      <c r="T46" s="90" t="s">
        <v>507</v>
      </c>
      <c r="U46" s="91">
        <v>410704.88</v>
      </c>
      <c r="V46" s="81" t="s">
        <v>511</v>
      </c>
      <c r="W46" s="83" t="s">
        <v>470</v>
      </c>
    </row>
    <row r="47" spans="1:24" ht="28.5" customHeight="1">
      <c r="A47" s="863"/>
      <c r="B47" s="864"/>
      <c r="C47" s="840"/>
      <c r="D47" s="892"/>
      <c r="E47" s="945"/>
      <c r="F47" s="913"/>
      <c r="G47" s="904"/>
      <c r="H47" s="905"/>
      <c r="I47" s="79"/>
      <c r="J47" s="552"/>
      <c r="K47" s="847"/>
      <c r="L47" s="904"/>
      <c r="M47" s="551"/>
      <c r="N47" s="82"/>
      <c r="O47" s="583"/>
      <c r="P47" s="582"/>
      <c r="Q47" s="846"/>
      <c r="R47" s="550"/>
      <c r="S47" s="581">
        <v>41648</v>
      </c>
      <c r="T47" s="544" t="s">
        <v>507</v>
      </c>
      <c r="U47" s="836">
        <v>470269.24</v>
      </c>
      <c r="V47" s="81" t="s">
        <v>511</v>
      </c>
      <c r="W47" s="83" t="s">
        <v>470</v>
      </c>
    </row>
    <row r="48" spans="1:24" ht="28.5" customHeight="1">
      <c r="A48" s="863"/>
      <c r="B48" s="864"/>
      <c r="C48" s="876"/>
      <c r="D48" s="900"/>
      <c r="E48" s="84"/>
      <c r="F48" s="85"/>
      <c r="G48" s="934"/>
      <c r="H48" s="902"/>
      <c r="I48" s="896"/>
      <c r="J48" s="866"/>
      <c r="K48" s="869"/>
      <c r="L48" s="934"/>
      <c r="M48" s="872"/>
      <c r="N48" s="886"/>
      <c r="O48" s="86"/>
      <c r="P48" s="87"/>
      <c r="Q48" s="88"/>
      <c r="R48" s="930"/>
      <c r="S48" s="89">
        <v>42146</v>
      </c>
      <c r="T48" s="90" t="s">
        <v>507</v>
      </c>
      <c r="U48" s="91">
        <v>8325184.7400000002</v>
      </c>
      <c r="V48" s="81" t="s">
        <v>511</v>
      </c>
      <c r="W48" s="83" t="s">
        <v>470</v>
      </c>
    </row>
    <row r="49" spans="1:23" s="829" customFormat="1" ht="28.5" customHeight="1">
      <c r="A49" s="863"/>
      <c r="B49" s="864"/>
      <c r="C49" s="840"/>
      <c r="D49" s="892"/>
      <c r="E49" s="945"/>
      <c r="F49" s="913"/>
      <c r="G49" s="904"/>
      <c r="H49" s="905"/>
      <c r="I49" s="79"/>
      <c r="J49" s="552"/>
      <c r="K49" s="847"/>
      <c r="L49" s="904"/>
      <c r="M49" s="551"/>
      <c r="N49" s="82"/>
      <c r="O49" s="583"/>
      <c r="P49" s="582"/>
      <c r="Q49" s="846"/>
      <c r="R49" s="550"/>
      <c r="S49" s="581">
        <v>42583</v>
      </c>
      <c r="T49" s="544" t="s">
        <v>507</v>
      </c>
      <c r="U49" s="836">
        <v>2961563.52</v>
      </c>
      <c r="V49" s="81" t="s">
        <v>511</v>
      </c>
      <c r="W49" s="83" t="s">
        <v>470</v>
      </c>
    </row>
    <row r="50" spans="1:23" s="829" customFormat="1" ht="28.5" customHeight="1">
      <c r="A50" s="863"/>
      <c r="B50" s="864"/>
      <c r="C50" s="876"/>
      <c r="D50" s="900"/>
      <c r="E50" s="84"/>
      <c r="F50" s="85"/>
      <c r="G50" s="934"/>
      <c r="H50" s="902"/>
      <c r="I50" s="896"/>
      <c r="J50" s="866"/>
      <c r="K50" s="869"/>
      <c r="L50" s="934"/>
      <c r="M50" s="872"/>
      <c r="N50" s="886"/>
      <c r="O50" s="86"/>
      <c r="P50" s="87"/>
      <c r="Q50" s="88"/>
      <c r="R50" s="930"/>
      <c r="S50" s="89">
        <v>42691</v>
      </c>
      <c r="T50" s="90" t="s">
        <v>507</v>
      </c>
      <c r="U50" s="91">
        <v>5033898.3099999996</v>
      </c>
      <c r="V50" s="81" t="s">
        <v>511</v>
      </c>
      <c r="W50" s="83" t="s">
        <v>470</v>
      </c>
    </row>
    <row r="51" spans="1:23" ht="28.5" customHeight="1">
      <c r="A51" s="863"/>
      <c r="B51" s="864"/>
      <c r="C51" s="840"/>
      <c r="D51" s="892"/>
      <c r="E51" s="945"/>
      <c r="F51" s="913"/>
      <c r="G51" s="904"/>
      <c r="H51" s="905"/>
      <c r="I51" s="79"/>
      <c r="J51" s="552"/>
      <c r="K51" s="847"/>
      <c r="L51" s="904"/>
      <c r="M51" s="551"/>
      <c r="N51" s="82"/>
      <c r="O51" s="583"/>
      <c r="P51" s="582"/>
      <c r="Q51" s="846"/>
      <c r="R51" s="550"/>
      <c r="S51" s="581">
        <v>43175</v>
      </c>
      <c r="T51" s="544" t="s">
        <v>507</v>
      </c>
      <c r="U51" s="836">
        <v>12912261.789999999</v>
      </c>
      <c r="V51" s="81" t="s">
        <v>511</v>
      </c>
      <c r="W51" s="83" t="s">
        <v>470</v>
      </c>
    </row>
    <row r="52" spans="1:23" s="935" customFormat="1" ht="28.5" customHeight="1">
      <c r="A52" s="863"/>
      <c r="B52" s="864"/>
      <c r="C52" s="840"/>
      <c r="D52" s="892"/>
      <c r="E52" s="945"/>
      <c r="F52" s="913"/>
      <c r="G52" s="904"/>
      <c r="H52" s="901"/>
      <c r="I52" s="895"/>
      <c r="J52" s="1010"/>
      <c r="K52" s="847"/>
      <c r="L52" s="904"/>
      <c r="M52" s="873"/>
      <c r="N52" s="898"/>
      <c r="O52" s="920"/>
      <c r="P52" s="917"/>
      <c r="Q52" s="846"/>
      <c r="R52" s="550"/>
      <c r="S52" s="581">
        <v>43462</v>
      </c>
      <c r="T52" s="544" t="s">
        <v>507</v>
      </c>
      <c r="U52" s="836">
        <v>436600.39</v>
      </c>
      <c r="V52" s="81" t="s">
        <v>511</v>
      </c>
      <c r="W52" s="579" t="s">
        <v>470</v>
      </c>
    </row>
    <row r="53" spans="1:23" s="1029" customFormat="1" ht="28.5" customHeight="1">
      <c r="A53" s="1031"/>
      <c r="B53" s="1030"/>
      <c r="C53" s="1047"/>
      <c r="D53" s="1048"/>
      <c r="E53" s="1049"/>
      <c r="F53" s="1050"/>
      <c r="G53" s="1051"/>
      <c r="H53" s="1035"/>
      <c r="I53" s="1033"/>
      <c r="J53" s="1052"/>
      <c r="K53" s="1053"/>
      <c r="L53" s="1051"/>
      <c r="M53" s="1039"/>
      <c r="N53" s="898"/>
      <c r="O53" s="920"/>
      <c r="P53" s="917"/>
      <c r="Q53" s="1054"/>
      <c r="R53" s="550"/>
      <c r="S53" s="68">
        <v>43648</v>
      </c>
      <c r="T53" s="80" t="s">
        <v>507</v>
      </c>
      <c r="U53" s="910">
        <v>40382913.829999998</v>
      </c>
      <c r="V53" s="81" t="s">
        <v>511</v>
      </c>
      <c r="W53" s="83" t="s">
        <v>470</v>
      </c>
    </row>
    <row r="54" spans="1:23" s="796" customFormat="1" ht="28.5" customHeight="1" thickBot="1">
      <c r="A54" s="1076"/>
      <c r="B54" s="1075"/>
      <c r="C54" s="543"/>
      <c r="D54" s="1072"/>
      <c r="E54" s="1073"/>
      <c r="F54" s="573"/>
      <c r="G54" s="1074"/>
      <c r="H54" s="540"/>
      <c r="I54" s="539"/>
      <c r="J54" s="1077"/>
      <c r="K54" s="537"/>
      <c r="L54" s="1074"/>
      <c r="M54" s="1078"/>
      <c r="N54" s="1079"/>
      <c r="O54" s="1080"/>
      <c r="P54" s="1081"/>
      <c r="Q54" s="1082"/>
      <c r="R54" s="556"/>
      <c r="S54" s="1083">
        <v>43711</v>
      </c>
      <c r="T54" s="1084" t="s">
        <v>507</v>
      </c>
      <c r="U54" s="1085">
        <v>32148395.530000001</v>
      </c>
      <c r="V54" s="1086" t="s">
        <v>511</v>
      </c>
      <c r="W54" s="1063" t="s">
        <v>470</v>
      </c>
    </row>
    <row r="55" spans="1:23" ht="28.5" customHeight="1">
      <c r="A55" s="1197" t="s">
        <v>512</v>
      </c>
      <c r="B55" s="1197" t="s">
        <v>513</v>
      </c>
      <c r="C55" s="1040">
        <v>39829</v>
      </c>
      <c r="D55" s="1034" t="s">
        <v>466</v>
      </c>
      <c r="E55" s="94" t="s">
        <v>512</v>
      </c>
      <c r="F55" s="95" t="s">
        <v>492</v>
      </c>
      <c r="G55" s="1032">
        <v>1500000000</v>
      </c>
      <c r="H55" s="1036" t="s">
        <v>468</v>
      </c>
      <c r="I55" s="70">
        <v>13</v>
      </c>
      <c r="J55" s="1060"/>
      <c r="K55" s="1061"/>
      <c r="L55" s="1032"/>
      <c r="M55" s="873"/>
      <c r="N55" s="898"/>
      <c r="O55" s="920"/>
      <c r="P55" s="917"/>
      <c r="Q55" s="1038"/>
      <c r="R55" s="64"/>
      <c r="S55" s="825">
        <v>39889</v>
      </c>
      <c r="T55" s="826" t="s">
        <v>507</v>
      </c>
      <c r="U55" s="827">
        <v>3499054.95</v>
      </c>
      <c r="V55" s="828" t="s">
        <v>492</v>
      </c>
      <c r="W55" s="1062">
        <v>1496500945</v>
      </c>
    </row>
    <row r="56" spans="1:23" ht="28.5" customHeight="1">
      <c r="A56" s="1197"/>
      <c r="B56" s="1197"/>
      <c r="C56" s="840"/>
      <c r="D56" s="892"/>
      <c r="E56" s="845"/>
      <c r="F56" s="839"/>
      <c r="G56" s="904"/>
      <c r="H56" s="905"/>
      <c r="I56" s="79"/>
      <c r="J56" s="552"/>
      <c r="K56" s="843"/>
      <c r="L56" s="904"/>
      <c r="M56" s="551"/>
      <c r="N56" s="96"/>
      <c r="O56" s="927"/>
      <c r="P56" s="928"/>
      <c r="Q56" s="837"/>
      <c r="R56" s="550"/>
      <c r="S56" s="571">
        <v>39920</v>
      </c>
      <c r="T56" s="570" t="s">
        <v>507</v>
      </c>
      <c r="U56" s="568">
        <v>31810122.109999999</v>
      </c>
      <c r="V56" s="844" t="s">
        <v>492</v>
      </c>
      <c r="W56" s="83">
        <v>1464690823</v>
      </c>
    </row>
    <row r="57" spans="1:23" ht="28.5" customHeight="1">
      <c r="A57" s="1197"/>
      <c r="B57" s="1197"/>
      <c r="C57" s="877"/>
      <c r="D57" s="923"/>
      <c r="E57" s="960"/>
      <c r="F57" s="95"/>
      <c r="G57" s="908"/>
      <c r="H57" s="905"/>
      <c r="I57" s="79"/>
      <c r="J57" s="572"/>
      <c r="K57" s="843"/>
      <c r="L57" s="904"/>
      <c r="M57" s="551"/>
      <c r="N57" s="96"/>
      <c r="O57" s="927"/>
      <c r="P57" s="928"/>
      <c r="Q57" s="890"/>
      <c r="R57" s="64"/>
      <c r="S57" s="571">
        <v>39951</v>
      </c>
      <c r="T57" s="570" t="s">
        <v>507</v>
      </c>
      <c r="U57" s="568">
        <v>51136083.810000002</v>
      </c>
      <c r="V57" s="844" t="s">
        <v>492</v>
      </c>
      <c r="W57" s="83">
        <v>1413554739</v>
      </c>
    </row>
    <row r="58" spans="1:23" ht="28.5" customHeight="1">
      <c r="A58" s="1197"/>
      <c r="B58" s="1197"/>
      <c r="C58" s="877"/>
      <c r="D58" s="923"/>
      <c r="E58" s="960"/>
      <c r="F58" s="95"/>
      <c r="G58" s="908"/>
      <c r="H58" s="905"/>
      <c r="I58" s="79"/>
      <c r="J58" s="552"/>
      <c r="K58" s="843"/>
      <c r="L58" s="904"/>
      <c r="M58" s="551"/>
      <c r="N58" s="96"/>
      <c r="O58" s="927"/>
      <c r="P58" s="928"/>
      <c r="Q58" s="890"/>
      <c r="R58" s="64"/>
      <c r="S58" s="571">
        <v>39981</v>
      </c>
      <c r="T58" s="570" t="s">
        <v>507</v>
      </c>
      <c r="U58" s="842">
        <v>44357709.980000004</v>
      </c>
      <c r="V58" s="80" t="s">
        <v>492</v>
      </c>
      <c r="W58" s="83">
        <v>1369197029</v>
      </c>
    </row>
    <row r="59" spans="1:23" ht="28.5" customHeight="1">
      <c r="A59" s="1197"/>
      <c r="B59" s="1197"/>
      <c r="C59" s="876"/>
      <c r="D59" s="900"/>
      <c r="E59" s="84"/>
      <c r="F59" s="97"/>
      <c r="G59" s="934"/>
      <c r="H59" s="901"/>
      <c r="I59" s="895"/>
      <c r="J59" s="865"/>
      <c r="K59" s="874"/>
      <c r="L59" s="907"/>
      <c r="M59" s="871"/>
      <c r="N59" s="897"/>
      <c r="O59" s="918"/>
      <c r="P59" s="883"/>
      <c r="Q59" s="889"/>
      <c r="R59" s="930"/>
      <c r="S59" s="98">
        <v>40008</v>
      </c>
      <c r="T59" s="569" t="s">
        <v>496</v>
      </c>
      <c r="U59" s="568">
        <v>1369197029.1500001</v>
      </c>
      <c r="V59" s="90" t="s">
        <v>514</v>
      </c>
      <c r="W59" s="83">
        <v>0</v>
      </c>
    </row>
    <row r="60" spans="1:23" ht="28.5" customHeight="1" thickBot="1">
      <c r="A60" s="1198"/>
      <c r="B60" s="1198"/>
      <c r="C60" s="543"/>
      <c r="D60" s="949"/>
      <c r="E60" s="950"/>
      <c r="F60" s="541"/>
      <c r="G60" s="953"/>
      <c r="H60" s="540"/>
      <c r="I60" s="539"/>
      <c r="J60" s="538"/>
      <c r="K60" s="561"/>
      <c r="L60" s="953"/>
      <c r="M60" s="536"/>
      <c r="N60" s="535"/>
      <c r="O60" s="567"/>
      <c r="P60" s="558"/>
      <c r="Q60" s="955"/>
      <c r="R60" s="566"/>
      <c r="S60" s="530">
        <v>40008</v>
      </c>
      <c r="T60" s="529" t="s">
        <v>515</v>
      </c>
      <c r="U60" s="528">
        <v>15000000</v>
      </c>
      <c r="V60" s="527" t="s">
        <v>470</v>
      </c>
      <c r="W60" s="1063" t="s">
        <v>516</v>
      </c>
    </row>
    <row r="61" spans="1:23" ht="28.5" customHeight="1">
      <c r="A61" s="1199" t="s">
        <v>517</v>
      </c>
      <c r="B61" s="1197" t="s">
        <v>518</v>
      </c>
      <c r="C61" s="99">
        <v>39815</v>
      </c>
      <c r="D61" s="942" t="s">
        <v>466</v>
      </c>
      <c r="E61" s="944" t="s">
        <v>519</v>
      </c>
      <c r="F61" s="100" t="s">
        <v>492</v>
      </c>
      <c r="G61" s="939">
        <v>4000000000</v>
      </c>
      <c r="H61" s="101" t="s">
        <v>468</v>
      </c>
      <c r="I61" s="102"/>
      <c r="J61" s="51">
        <v>39974</v>
      </c>
      <c r="K61" s="103" t="s">
        <v>520</v>
      </c>
      <c r="L61" s="939">
        <v>500000000</v>
      </c>
      <c r="M61" s="52" t="s">
        <v>470</v>
      </c>
      <c r="N61" s="104">
        <v>19</v>
      </c>
      <c r="O61" s="105" t="s">
        <v>519</v>
      </c>
      <c r="P61" s="106">
        <v>20</v>
      </c>
      <c r="Q61" s="107" t="s">
        <v>521</v>
      </c>
      <c r="R61" s="108">
        <v>3500000000</v>
      </c>
      <c r="S61" s="109">
        <v>40312</v>
      </c>
      <c r="T61" s="1201" t="s">
        <v>522</v>
      </c>
      <c r="U61" s="110">
        <v>1900000000</v>
      </c>
      <c r="V61" s="111" t="s">
        <v>470</v>
      </c>
      <c r="W61" s="1062" t="s">
        <v>516</v>
      </c>
    </row>
    <row r="62" spans="1:23" ht="28.5" customHeight="1">
      <c r="A62" s="1199"/>
      <c r="B62" s="1197"/>
      <c r="C62" s="841">
        <v>39932</v>
      </c>
      <c r="D62" s="923" t="s">
        <v>466</v>
      </c>
      <c r="E62" s="960" t="s">
        <v>519</v>
      </c>
      <c r="F62" s="95" t="s">
        <v>492</v>
      </c>
      <c r="G62" s="112">
        <v>0</v>
      </c>
      <c r="H62" s="113" t="s">
        <v>516</v>
      </c>
      <c r="I62" s="70">
        <v>14</v>
      </c>
      <c r="J62" s="552"/>
      <c r="K62" s="926"/>
      <c r="L62" s="904"/>
      <c r="M62" s="551"/>
      <c r="N62" s="114"/>
      <c r="O62" s="927"/>
      <c r="P62" s="928"/>
      <c r="Q62" s="837"/>
      <c r="R62" s="550"/>
      <c r="S62" s="565"/>
      <c r="T62" s="1202"/>
      <c r="U62" s="836"/>
      <c r="V62" s="564"/>
      <c r="W62" s="83"/>
    </row>
    <row r="63" spans="1:23" ht="28.5" customHeight="1" thickBot="1">
      <c r="A63" s="1199"/>
      <c r="B63" s="1197"/>
      <c r="C63" s="563">
        <v>39932</v>
      </c>
      <c r="D63" s="949" t="s">
        <v>466</v>
      </c>
      <c r="E63" s="950" t="s">
        <v>519</v>
      </c>
      <c r="F63" s="541" t="s">
        <v>492</v>
      </c>
      <c r="G63" s="953">
        <v>280130642</v>
      </c>
      <c r="H63" s="540" t="s">
        <v>468</v>
      </c>
      <c r="I63" s="562">
        <v>15</v>
      </c>
      <c r="J63" s="538"/>
      <c r="K63" s="561"/>
      <c r="L63" s="953"/>
      <c r="M63" s="536"/>
      <c r="N63" s="560"/>
      <c r="O63" s="559"/>
      <c r="P63" s="558"/>
      <c r="Q63" s="557"/>
      <c r="R63" s="556"/>
      <c r="S63" s="530">
        <v>40004</v>
      </c>
      <c r="T63" s="529" t="s">
        <v>496</v>
      </c>
      <c r="U63" s="528">
        <v>280130642</v>
      </c>
      <c r="V63" s="527" t="s">
        <v>470</v>
      </c>
      <c r="W63" s="1063">
        <v>0</v>
      </c>
    </row>
    <row r="64" spans="1:23" ht="28.5" customHeight="1">
      <c r="A64" s="1199"/>
      <c r="B64" s="1197"/>
      <c r="C64" s="99">
        <v>39934</v>
      </c>
      <c r="D64" s="942" t="s">
        <v>466</v>
      </c>
      <c r="E64" s="944" t="s">
        <v>523</v>
      </c>
      <c r="F64" s="100" t="s">
        <v>492</v>
      </c>
      <c r="G64" s="939">
        <v>1888153580</v>
      </c>
      <c r="H64" s="101"/>
      <c r="I64" s="102">
        <v>16</v>
      </c>
      <c r="J64" s="51">
        <v>40298</v>
      </c>
      <c r="K64" s="1203" t="s">
        <v>524</v>
      </c>
      <c r="L64" s="939">
        <v>-1888153580</v>
      </c>
      <c r="M64" s="52" t="s">
        <v>470</v>
      </c>
      <c r="N64" s="104">
        <v>23</v>
      </c>
      <c r="O64" s="105" t="s">
        <v>525</v>
      </c>
      <c r="P64" s="106">
        <v>23</v>
      </c>
      <c r="Q64" s="107" t="s">
        <v>511</v>
      </c>
      <c r="R64" s="108" t="s">
        <v>470</v>
      </c>
      <c r="S64" s="115">
        <v>40308</v>
      </c>
      <c r="T64" s="116" t="s">
        <v>526</v>
      </c>
      <c r="U64" s="117">
        <v>30544528</v>
      </c>
      <c r="V64" s="116" t="s">
        <v>511</v>
      </c>
      <c r="W64" s="1062" t="s">
        <v>470</v>
      </c>
    </row>
    <row r="65" spans="1:23" ht="44.5" customHeight="1">
      <c r="A65" s="1199"/>
      <c r="B65" s="1197"/>
      <c r="C65" s="840">
        <v>39953</v>
      </c>
      <c r="D65" s="892" t="s">
        <v>466</v>
      </c>
      <c r="E65" s="945" t="s">
        <v>523</v>
      </c>
      <c r="F65" s="839" t="s">
        <v>492</v>
      </c>
      <c r="G65" s="904">
        <v>0</v>
      </c>
      <c r="H65" s="905" t="s">
        <v>516</v>
      </c>
      <c r="I65" s="118">
        <v>17</v>
      </c>
      <c r="J65" s="552"/>
      <c r="K65" s="1204"/>
      <c r="L65" s="904"/>
      <c r="M65" s="551"/>
      <c r="N65" s="96"/>
      <c r="O65" s="1205"/>
      <c r="P65" s="1206"/>
      <c r="Q65" s="837"/>
      <c r="R65" s="550"/>
      <c r="S65" s="549">
        <v>40430</v>
      </c>
      <c r="T65" s="119" t="s">
        <v>526</v>
      </c>
      <c r="U65" s="836">
        <v>9666784</v>
      </c>
      <c r="V65" s="547" t="s">
        <v>511</v>
      </c>
      <c r="W65" s="83" t="s">
        <v>470</v>
      </c>
    </row>
    <row r="66" spans="1:23" ht="44.5" customHeight="1">
      <c r="A66" s="1199"/>
      <c r="B66" s="1197"/>
      <c r="C66" s="840"/>
      <c r="D66" s="892"/>
      <c r="E66" s="945"/>
      <c r="F66" s="839"/>
      <c r="G66" s="904"/>
      <c r="H66" s="905"/>
      <c r="I66" s="118"/>
      <c r="J66" s="552"/>
      <c r="K66" s="838"/>
      <c r="L66" s="904"/>
      <c r="M66" s="551"/>
      <c r="N66" s="96"/>
      <c r="O66" s="927"/>
      <c r="P66" s="928"/>
      <c r="Q66" s="837"/>
      <c r="R66" s="550"/>
      <c r="S66" s="549">
        <v>40541</v>
      </c>
      <c r="T66" s="548" t="s">
        <v>526</v>
      </c>
      <c r="U66" s="836">
        <v>7844409</v>
      </c>
      <c r="V66" s="547" t="s">
        <v>511</v>
      </c>
      <c r="W66" s="83" t="s">
        <v>470</v>
      </c>
    </row>
    <row r="67" spans="1:23" s="796" customFormat="1" ht="44.5" customHeight="1">
      <c r="A67" s="1199"/>
      <c r="B67" s="1197"/>
      <c r="C67" s="876"/>
      <c r="D67" s="900"/>
      <c r="E67" s="84"/>
      <c r="F67" s="97"/>
      <c r="G67" s="934"/>
      <c r="H67" s="902"/>
      <c r="I67" s="126"/>
      <c r="J67" s="866"/>
      <c r="K67" s="794"/>
      <c r="L67" s="934"/>
      <c r="M67" s="872"/>
      <c r="N67" s="911"/>
      <c r="O67" s="919"/>
      <c r="P67" s="884"/>
      <c r="Q67" s="889"/>
      <c r="R67" s="930"/>
      <c r="S67" s="957">
        <v>41029</v>
      </c>
      <c r="T67" s="795" t="s">
        <v>526</v>
      </c>
      <c r="U67" s="91">
        <v>9302184.8000000007</v>
      </c>
      <c r="V67" s="123" t="s">
        <v>511</v>
      </c>
      <c r="W67" s="83" t="s">
        <v>470</v>
      </c>
    </row>
    <row r="68" spans="1:23" s="796" customFormat="1" ht="44.5" customHeight="1">
      <c r="A68" s="1199"/>
      <c r="B68" s="1197"/>
      <c r="C68" s="875"/>
      <c r="D68" s="899"/>
      <c r="E68" s="959"/>
      <c r="F68" s="797"/>
      <c r="G68" s="907"/>
      <c r="H68" s="901"/>
      <c r="I68" s="798"/>
      <c r="J68" s="865"/>
      <c r="K68" s="799"/>
      <c r="L68" s="907"/>
      <c r="M68" s="871"/>
      <c r="N68" s="897"/>
      <c r="O68" s="918"/>
      <c r="P68" s="883"/>
      <c r="Q68" s="888"/>
      <c r="R68" s="929"/>
      <c r="S68" s="800">
        <v>42268</v>
      </c>
      <c r="T68" s="801" t="s">
        <v>526</v>
      </c>
      <c r="U68" s="909">
        <v>93871305.709999993</v>
      </c>
      <c r="V68" s="547" t="s">
        <v>511</v>
      </c>
      <c r="W68" s="546" t="s">
        <v>2945</v>
      </c>
    </row>
    <row r="69" spans="1:23" s="796" customFormat="1" ht="44.5" customHeight="1">
      <c r="A69" s="1199"/>
      <c r="B69" s="1197"/>
      <c r="C69" s="875"/>
      <c r="D69" s="899"/>
      <c r="E69" s="959"/>
      <c r="F69" s="797"/>
      <c r="G69" s="907"/>
      <c r="H69" s="901"/>
      <c r="I69" s="798"/>
      <c r="J69" s="865"/>
      <c r="K69" s="799"/>
      <c r="L69" s="907"/>
      <c r="M69" s="871"/>
      <c r="N69" s="897"/>
      <c r="O69" s="918"/>
      <c r="P69" s="883"/>
      <c r="Q69" s="888"/>
      <c r="R69" s="929"/>
      <c r="S69" s="800">
        <v>42276</v>
      </c>
      <c r="T69" s="801" t="s">
        <v>526</v>
      </c>
      <c r="U69" s="909">
        <v>6341426.1799999997</v>
      </c>
      <c r="V69" s="804" t="s">
        <v>511</v>
      </c>
      <c r="W69" s="803" t="s">
        <v>2945</v>
      </c>
    </row>
    <row r="70" spans="1:23" ht="58.75" customHeight="1" thickBot="1">
      <c r="A70" s="1199"/>
      <c r="B70" s="1197"/>
      <c r="C70" s="805"/>
      <c r="D70" s="806"/>
      <c r="E70" s="807"/>
      <c r="F70" s="808"/>
      <c r="G70" s="809"/>
      <c r="H70" s="810"/>
      <c r="I70" s="811"/>
      <c r="J70" s="812"/>
      <c r="K70" s="813"/>
      <c r="L70" s="809"/>
      <c r="M70" s="814"/>
      <c r="N70" s="815"/>
      <c r="O70" s="816"/>
      <c r="P70" s="817"/>
      <c r="Q70" s="818"/>
      <c r="R70" s="819"/>
      <c r="S70" s="820">
        <v>42426</v>
      </c>
      <c r="T70" s="821" t="s">
        <v>526</v>
      </c>
      <c r="U70" s="822">
        <v>2000000</v>
      </c>
      <c r="V70" s="823" t="s">
        <v>511</v>
      </c>
      <c r="W70" s="824" t="s">
        <v>2945</v>
      </c>
    </row>
    <row r="71" spans="1:23" ht="28.4" customHeight="1">
      <c r="A71" s="1199"/>
      <c r="B71" s="1197"/>
      <c r="C71" s="877">
        <v>39960</v>
      </c>
      <c r="D71" s="923" t="s">
        <v>466</v>
      </c>
      <c r="E71" s="960" t="s">
        <v>527</v>
      </c>
      <c r="F71" s="95" t="s">
        <v>528</v>
      </c>
      <c r="G71" s="908">
        <v>6642000000</v>
      </c>
      <c r="H71" s="915" t="s">
        <v>470</v>
      </c>
      <c r="I71" s="70">
        <v>18</v>
      </c>
      <c r="J71" s="867">
        <v>39974</v>
      </c>
      <c r="K71" s="870" t="s">
        <v>529</v>
      </c>
      <c r="L71" s="908">
        <v>0</v>
      </c>
      <c r="M71" s="873" t="s">
        <v>470</v>
      </c>
      <c r="N71" s="932"/>
      <c r="O71" s="124" t="s">
        <v>530</v>
      </c>
      <c r="P71" s="63" t="s">
        <v>531</v>
      </c>
      <c r="Q71" s="882" t="s">
        <v>532</v>
      </c>
      <c r="R71" s="64">
        <v>7142000000</v>
      </c>
      <c r="S71" s="125">
        <v>40687</v>
      </c>
      <c r="T71" s="80" t="s">
        <v>533</v>
      </c>
      <c r="U71" s="910">
        <v>5076460000</v>
      </c>
      <c r="V71" s="1207" t="s">
        <v>470</v>
      </c>
      <c r="W71" s="1190">
        <v>0</v>
      </c>
    </row>
    <row r="72" spans="1:23" ht="28.4" customHeight="1">
      <c r="A72" s="1199"/>
      <c r="B72" s="1197"/>
      <c r="C72" s="876"/>
      <c r="D72" s="900"/>
      <c r="E72" s="84"/>
      <c r="F72" s="97"/>
      <c r="G72" s="934"/>
      <c r="H72" s="902"/>
      <c r="I72" s="126"/>
      <c r="J72" s="866"/>
      <c r="K72" s="869"/>
      <c r="L72" s="934"/>
      <c r="M72" s="872"/>
      <c r="N72" s="931"/>
      <c r="O72" s="933"/>
      <c r="P72" s="87"/>
      <c r="Q72" s="891"/>
      <c r="R72" s="930"/>
      <c r="S72" s="125">
        <v>40687</v>
      </c>
      <c r="T72" s="80" t="s">
        <v>534</v>
      </c>
      <c r="U72" s="910">
        <f>R71-U71</f>
        <v>2065540000</v>
      </c>
      <c r="V72" s="1207"/>
      <c r="W72" s="1190"/>
    </row>
    <row r="73" spans="1:23" ht="28.5" customHeight="1">
      <c r="A73" s="1199"/>
      <c r="B73" s="1197"/>
      <c r="C73" s="876"/>
      <c r="D73" s="900"/>
      <c r="E73" s="84"/>
      <c r="F73" s="97"/>
      <c r="G73" s="934"/>
      <c r="H73" s="902"/>
      <c r="I73" s="126"/>
      <c r="J73" s="866"/>
      <c r="K73" s="869"/>
      <c r="L73" s="934"/>
      <c r="M73" s="872"/>
      <c r="N73" s="931"/>
      <c r="O73" s="933"/>
      <c r="P73" s="87"/>
      <c r="Q73" s="891"/>
      <c r="R73" s="930"/>
      <c r="S73" s="545">
        <v>40687</v>
      </c>
      <c r="T73" s="544" t="s">
        <v>535</v>
      </c>
      <c r="U73" s="836">
        <v>288000000</v>
      </c>
      <c r="V73" s="1207"/>
      <c r="W73" s="1190"/>
    </row>
    <row r="74" spans="1:23" ht="27" customHeight="1">
      <c r="A74" s="1199"/>
      <c r="B74" s="1197"/>
      <c r="C74" s="876"/>
      <c r="D74" s="900"/>
      <c r="E74" s="84"/>
      <c r="F74" s="97"/>
      <c r="G74" s="934"/>
      <c r="H74" s="902"/>
      <c r="I74" s="126"/>
      <c r="J74" s="866"/>
      <c r="K74" s="869"/>
      <c r="L74" s="934"/>
      <c r="M74" s="872"/>
      <c r="N74" s="931"/>
      <c r="O74" s="933"/>
      <c r="P74" s="87"/>
      <c r="Q74" s="891"/>
      <c r="R74" s="930"/>
      <c r="S74" s="545">
        <v>40687</v>
      </c>
      <c r="T74" s="544" t="s">
        <v>536</v>
      </c>
      <c r="U74" s="91">
        <v>100000000</v>
      </c>
      <c r="V74" s="1208"/>
      <c r="W74" s="1191"/>
    </row>
    <row r="75" spans="1:23" ht="30.75" customHeight="1" thickBot="1">
      <c r="A75" s="1200"/>
      <c r="B75" s="1198"/>
      <c r="C75" s="543"/>
      <c r="D75" s="949"/>
      <c r="E75" s="950"/>
      <c r="F75" s="541"/>
      <c r="G75" s="953"/>
      <c r="H75" s="540"/>
      <c r="I75" s="539"/>
      <c r="J75" s="538"/>
      <c r="K75" s="537"/>
      <c r="L75" s="953"/>
      <c r="M75" s="536"/>
      <c r="N75" s="535"/>
      <c r="O75" s="534" t="s">
        <v>530</v>
      </c>
      <c r="P75" s="533">
        <v>30</v>
      </c>
      <c r="Q75" s="532" t="s">
        <v>537</v>
      </c>
      <c r="R75" s="531">
        <v>6.6000000000000003E-2</v>
      </c>
      <c r="S75" s="530">
        <v>40745</v>
      </c>
      <c r="T75" s="529" t="s">
        <v>538</v>
      </c>
      <c r="U75" s="528">
        <v>560000000</v>
      </c>
      <c r="V75" s="527" t="s">
        <v>470</v>
      </c>
      <c r="W75" s="526" t="s">
        <v>516</v>
      </c>
    </row>
    <row r="76" spans="1:23" ht="30.75" customHeight="1">
      <c r="A76" s="127"/>
      <c r="B76" s="127"/>
      <c r="C76" s="128"/>
      <c r="D76" s="976"/>
      <c r="E76" s="129"/>
      <c r="F76" s="130"/>
      <c r="G76" s="131"/>
      <c r="H76" s="132"/>
      <c r="I76" s="132"/>
      <c r="J76" s="133"/>
      <c r="K76" s="134"/>
      <c r="L76" s="135"/>
      <c r="M76" s="136"/>
      <c r="N76" s="136"/>
      <c r="O76" s="134"/>
      <c r="P76" s="137"/>
      <c r="Q76" s="138"/>
      <c r="R76" s="139"/>
      <c r="S76" s="140"/>
      <c r="T76" s="141"/>
      <c r="U76" s="142"/>
      <c r="V76" s="802"/>
    </row>
    <row r="77" spans="1:23" ht="30.75" customHeight="1" thickBot="1">
      <c r="D77" s="143"/>
      <c r="E77" s="936"/>
      <c r="F77" s="144" t="s">
        <v>539</v>
      </c>
      <c r="G77" s="951">
        <f>SUM(G9:G71)</f>
        <v>81344932551</v>
      </c>
      <c r="K77" s="146"/>
      <c r="L77" s="147"/>
      <c r="M77" s="147"/>
      <c r="N77" s="954"/>
      <c r="O77" s="954"/>
      <c r="P77" s="954"/>
      <c r="Q77" s="147"/>
      <c r="R77" s="936"/>
      <c r="S77" s="936"/>
      <c r="T77" s="936" t="s">
        <v>540</v>
      </c>
      <c r="U77" s="148">
        <f>SUM(U9:U75)-U60-U73-U74-U72</f>
        <v>64131948948.38279</v>
      </c>
      <c r="V77" s="67"/>
      <c r="W77" s="67"/>
    </row>
    <row r="78" spans="1:23" ht="15" customHeight="1" thickTop="1" thickBot="1">
      <c r="D78" s="143"/>
      <c r="E78" s="143"/>
      <c r="F78" s="954"/>
      <c r="G78" s="149"/>
      <c r="L78" s="147"/>
      <c r="M78" s="147"/>
      <c r="N78" s="954"/>
      <c r="O78" s="936"/>
      <c r="P78" s="936"/>
      <c r="Q78" s="936"/>
      <c r="R78" s="150"/>
      <c r="S78" s="1193" t="s">
        <v>541</v>
      </c>
      <c r="T78" s="1193"/>
      <c r="U78" s="151">
        <f>U60+U73+U74</f>
        <v>403000000</v>
      </c>
      <c r="V78" s="152"/>
    </row>
    <row r="79" spans="1:23" ht="15" customHeight="1" thickTop="1" thickBot="1">
      <c r="D79" s="143"/>
      <c r="E79" s="143"/>
      <c r="F79" s="954"/>
      <c r="G79" s="149"/>
      <c r="L79" s="144"/>
      <c r="M79" s="144"/>
      <c r="N79" s="144" t="s">
        <v>542</v>
      </c>
      <c r="O79" s="1194">
        <f>G77-U77+L64-(R61-U61)-U72</f>
        <v>11659290022.61721</v>
      </c>
      <c r="P79" s="1195"/>
      <c r="Q79" s="954"/>
      <c r="R79" s="936"/>
      <c r="S79" s="936"/>
      <c r="T79" s="936"/>
      <c r="U79" s="149"/>
    </row>
    <row r="80" spans="1:23" ht="15" customHeight="1" thickTop="1">
      <c r="A80" s="1185" t="s">
        <v>543</v>
      </c>
      <c r="B80" s="1185"/>
      <c r="C80" s="1185"/>
      <c r="D80" s="1185"/>
      <c r="E80" s="1185"/>
      <c r="F80" s="1185"/>
      <c r="G80" s="1185"/>
      <c r="H80" s="1185"/>
      <c r="I80" s="1185"/>
      <c r="J80" s="1185"/>
      <c r="K80" s="1185"/>
      <c r="L80" s="1185"/>
      <c r="M80" s="1185"/>
      <c r="N80" s="1185"/>
      <c r="O80" s="1185"/>
      <c r="P80" s="1185"/>
      <c r="Q80" s="1185"/>
      <c r="R80" s="1185"/>
      <c r="S80" s="1185"/>
      <c r="T80" s="1185"/>
      <c r="U80" s="1185"/>
      <c r="V80" s="1185"/>
    </row>
    <row r="81" spans="1:23" ht="15" customHeight="1">
      <c r="A81" s="1189"/>
      <c r="B81" s="1189"/>
      <c r="C81" s="1189"/>
      <c r="D81" s="1189"/>
      <c r="E81" s="1189"/>
      <c r="F81" s="1189"/>
      <c r="G81" s="1189"/>
      <c r="H81" s="1189"/>
      <c r="I81" s="1189"/>
      <c r="J81" s="1189"/>
      <c r="K81" s="1189"/>
      <c r="L81" s="1189"/>
      <c r="M81" s="1189"/>
      <c r="N81" s="1189"/>
      <c r="O81" s="1189"/>
      <c r="P81" s="1189"/>
      <c r="Q81" s="1189"/>
      <c r="R81" s="1189"/>
      <c r="S81" s="1189"/>
      <c r="T81" s="1189"/>
      <c r="U81" s="1189"/>
      <c r="V81" s="1189"/>
    </row>
    <row r="82" spans="1:23" s="830" customFormat="1" ht="15" customHeight="1">
      <c r="A82" s="1185" t="s">
        <v>544</v>
      </c>
      <c r="B82" s="1185"/>
      <c r="C82" s="1185"/>
      <c r="D82" s="1185"/>
      <c r="E82" s="1185"/>
      <c r="F82" s="1185"/>
      <c r="G82" s="1185"/>
      <c r="H82" s="1185"/>
      <c r="I82" s="1185"/>
      <c r="J82" s="1185"/>
      <c r="K82" s="1185"/>
      <c r="L82" s="1185"/>
      <c r="M82" s="1185"/>
      <c r="N82" s="1185"/>
      <c r="O82" s="1185"/>
      <c r="P82" s="1185"/>
      <c r="Q82" s="1185"/>
      <c r="R82" s="1185"/>
      <c r="S82" s="1185"/>
      <c r="T82" s="1185"/>
      <c r="U82" s="1185"/>
      <c r="V82" s="1185"/>
      <c r="W82" s="935"/>
    </row>
    <row r="83" spans="1:23" ht="14.25" customHeight="1">
      <c r="A83" s="1192" t="s">
        <v>545</v>
      </c>
      <c r="B83" s="1192"/>
      <c r="C83" s="1192"/>
      <c r="D83" s="1192"/>
      <c r="E83" s="1192"/>
      <c r="F83" s="1192"/>
      <c r="G83" s="1192"/>
      <c r="H83" s="1192"/>
      <c r="I83" s="1192"/>
      <c r="J83" s="1192"/>
      <c r="K83" s="1192"/>
      <c r="L83" s="1192"/>
      <c r="M83" s="1192"/>
      <c r="N83" s="1192"/>
      <c r="O83" s="1192"/>
      <c r="P83" s="1192"/>
      <c r="Q83" s="1192"/>
      <c r="R83" s="1192"/>
      <c r="S83" s="1192"/>
      <c r="T83" s="1192"/>
      <c r="U83" s="1192"/>
      <c r="V83" s="1192"/>
      <c r="W83" s="925"/>
    </row>
    <row r="84" spans="1:23" ht="14.25" customHeight="1">
      <c r="A84" s="1185" t="s">
        <v>546</v>
      </c>
      <c r="B84" s="1185"/>
      <c r="C84" s="1185"/>
      <c r="D84" s="1185"/>
      <c r="E84" s="1185"/>
      <c r="F84" s="1185"/>
      <c r="G84" s="1185"/>
      <c r="H84" s="1185"/>
      <c r="I84" s="1185"/>
      <c r="J84" s="1185"/>
      <c r="K84" s="1185"/>
      <c r="L84" s="1185"/>
      <c r="M84" s="1185"/>
      <c r="N84" s="1185"/>
      <c r="O84" s="1185"/>
      <c r="P84" s="1185"/>
      <c r="Q84" s="1185"/>
      <c r="R84" s="1185"/>
      <c r="S84" s="1185"/>
      <c r="T84" s="1185"/>
      <c r="U84" s="1185"/>
      <c r="V84" s="1185"/>
    </row>
    <row r="85" spans="1:23" s="830" customFormat="1" ht="14.25" customHeight="1">
      <c r="A85" s="1185" t="s">
        <v>547</v>
      </c>
      <c r="B85" s="1185"/>
      <c r="C85" s="1185"/>
      <c r="D85" s="1185"/>
      <c r="E85" s="1185"/>
      <c r="F85" s="1185"/>
      <c r="G85" s="1185"/>
      <c r="H85" s="1185"/>
      <c r="I85" s="1185"/>
      <c r="J85" s="1185"/>
      <c r="K85" s="1185"/>
      <c r="L85" s="1185"/>
      <c r="M85" s="1185"/>
      <c r="N85" s="1185"/>
      <c r="O85" s="1185"/>
      <c r="P85" s="1185"/>
      <c r="Q85" s="1185"/>
      <c r="R85" s="1185"/>
      <c r="S85" s="1185"/>
      <c r="T85" s="1185"/>
      <c r="U85" s="1185"/>
      <c r="V85" s="1185"/>
      <c r="W85" s="935"/>
    </row>
    <row r="86" spans="1:23" ht="15" customHeight="1">
      <c r="A86" s="1196" t="s">
        <v>548</v>
      </c>
      <c r="B86" s="1196"/>
      <c r="C86" s="1196"/>
      <c r="D86" s="1196"/>
      <c r="E86" s="1196"/>
      <c r="F86" s="1196"/>
      <c r="G86" s="1196"/>
      <c r="H86" s="1196"/>
      <c r="I86" s="1196"/>
      <c r="J86" s="1196"/>
      <c r="K86" s="1196"/>
      <c r="L86" s="1196"/>
      <c r="M86" s="1196"/>
      <c r="N86" s="1196"/>
      <c r="O86" s="1196"/>
      <c r="P86" s="1196"/>
      <c r="Q86" s="1196"/>
      <c r="R86" s="1196"/>
      <c r="S86" s="1196"/>
      <c r="T86" s="1196"/>
      <c r="U86" s="1196"/>
      <c r="V86" s="1196"/>
      <c r="W86" s="925"/>
    </row>
    <row r="87" spans="1:23" s="830" customFormat="1" ht="15" customHeight="1">
      <c r="A87" s="1185" t="s">
        <v>549</v>
      </c>
      <c r="B87" s="1185"/>
      <c r="C87" s="1185"/>
      <c r="D87" s="1185"/>
      <c r="E87" s="1185"/>
      <c r="F87" s="1185"/>
      <c r="G87" s="1185"/>
      <c r="H87" s="1185"/>
      <c r="I87" s="1185"/>
      <c r="J87" s="1185"/>
      <c r="K87" s="1185"/>
      <c r="L87" s="1185"/>
      <c r="M87" s="1185"/>
      <c r="N87" s="1185"/>
      <c r="O87" s="1185"/>
      <c r="P87" s="1185"/>
      <c r="Q87" s="1185"/>
      <c r="R87" s="1185"/>
      <c r="S87" s="1185"/>
      <c r="T87" s="1185"/>
      <c r="U87" s="1185"/>
      <c r="V87" s="1185"/>
      <c r="W87" s="935"/>
    </row>
    <row r="88" spans="1:23" s="830" customFormat="1" ht="15" customHeight="1">
      <c r="A88" s="1196" t="s">
        <v>550</v>
      </c>
      <c r="B88" s="1196"/>
      <c r="C88" s="1196"/>
      <c r="D88" s="1196"/>
      <c r="E88" s="1196"/>
      <c r="F88" s="1196"/>
      <c r="G88" s="1196"/>
      <c r="H88" s="1196"/>
      <c r="I88" s="1196"/>
      <c r="J88" s="1196"/>
      <c r="K88" s="1196"/>
      <c r="L88" s="1196"/>
      <c r="M88" s="1196"/>
      <c r="N88" s="1196"/>
      <c r="O88" s="1196"/>
      <c r="P88" s="1196"/>
      <c r="Q88" s="1196"/>
      <c r="R88" s="1196"/>
      <c r="S88" s="1196"/>
      <c r="T88" s="1196"/>
      <c r="U88" s="1196"/>
      <c r="V88" s="1196"/>
      <c r="W88" s="925"/>
    </row>
    <row r="89" spans="1:23" s="830" customFormat="1" ht="15" customHeight="1">
      <c r="A89" s="1196" t="s">
        <v>551</v>
      </c>
      <c r="B89" s="1196"/>
      <c r="C89" s="1196"/>
      <c r="D89" s="1196"/>
      <c r="E89" s="1196"/>
      <c r="F89" s="1196"/>
      <c r="G89" s="1196"/>
      <c r="H89" s="1196"/>
      <c r="I89" s="1196"/>
      <c r="J89" s="1196"/>
      <c r="K89" s="1196"/>
      <c r="L89" s="1196"/>
      <c r="M89" s="1196"/>
      <c r="N89" s="1196"/>
      <c r="O89" s="1196"/>
      <c r="P89" s="1196"/>
      <c r="Q89" s="1196"/>
      <c r="R89" s="1196"/>
      <c r="S89" s="1196"/>
      <c r="T89" s="1196"/>
      <c r="U89" s="1196"/>
      <c r="V89" s="1196"/>
      <c r="W89" s="925"/>
    </row>
    <row r="90" spans="1:23" ht="15" customHeight="1">
      <c r="A90" s="1196"/>
      <c r="B90" s="1196"/>
      <c r="C90" s="1196"/>
      <c r="D90" s="1196"/>
      <c r="E90" s="1196"/>
      <c r="F90" s="1196"/>
      <c r="G90" s="1196"/>
      <c r="H90" s="1196"/>
      <c r="I90" s="1196"/>
      <c r="J90" s="1196"/>
      <c r="K90" s="1196"/>
      <c r="L90" s="1196"/>
      <c r="M90" s="1196"/>
      <c r="N90" s="1196"/>
      <c r="O90" s="1196"/>
      <c r="P90" s="1196"/>
      <c r="Q90" s="1196"/>
      <c r="R90" s="1196"/>
      <c r="S90" s="1196"/>
      <c r="T90" s="1196"/>
      <c r="U90" s="1196"/>
      <c r="V90" s="1196"/>
      <c r="W90" s="925"/>
    </row>
    <row r="91" spans="1:23" ht="15" customHeight="1">
      <c r="A91" s="1185" t="s">
        <v>552</v>
      </c>
      <c r="B91" s="1185"/>
      <c r="C91" s="1185"/>
      <c r="D91" s="1185"/>
      <c r="E91" s="1185"/>
      <c r="F91" s="1185"/>
      <c r="G91" s="1185"/>
      <c r="H91" s="1185"/>
      <c r="I91" s="1185"/>
      <c r="J91" s="1185"/>
      <c r="K91" s="1185"/>
      <c r="L91" s="1185"/>
      <c r="M91" s="1185"/>
      <c r="N91" s="1185"/>
      <c r="O91" s="1185"/>
      <c r="P91" s="1185"/>
      <c r="Q91" s="1185"/>
      <c r="R91" s="1185"/>
      <c r="S91" s="1185"/>
      <c r="T91" s="1185"/>
      <c r="U91" s="1185"/>
      <c r="V91" s="1185"/>
    </row>
    <row r="92" spans="1:23" ht="15" customHeight="1">
      <c r="A92" s="1185" t="s">
        <v>553</v>
      </c>
      <c r="B92" s="1185"/>
      <c r="C92" s="1185"/>
      <c r="D92" s="1185"/>
      <c r="E92" s="1185"/>
      <c r="F92" s="1185"/>
      <c r="G92" s="1185"/>
      <c r="H92" s="1185"/>
      <c r="I92" s="1185"/>
      <c r="J92" s="1185"/>
      <c r="K92" s="1185"/>
      <c r="L92" s="1185"/>
      <c r="M92" s="1185"/>
      <c r="N92" s="1185"/>
      <c r="O92" s="1185"/>
      <c r="P92" s="1185"/>
      <c r="Q92" s="1185"/>
      <c r="R92" s="1185"/>
      <c r="S92" s="1185"/>
      <c r="T92" s="1185"/>
      <c r="U92" s="1185"/>
      <c r="V92" s="1185"/>
    </row>
    <row r="93" spans="1:23" ht="15" customHeight="1">
      <c r="A93" s="1188" t="s">
        <v>554</v>
      </c>
      <c r="B93" s="1188"/>
      <c r="C93" s="1188"/>
      <c r="D93" s="1188"/>
      <c r="E93" s="1188"/>
      <c r="F93" s="1188"/>
      <c r="G93" s="1188"/>
      <c r="H93" s="1188"/>
      <c r="I93" s="1188"/>
      <c r="J93" s="1188"/>
      <c r="K93" s="1188"/>
      <c r="L93" s="1188"/>
      <c r="M93" s="1188"/>
      <c r="N93" s="1188"/>
      <c r="O93" s="1188"/>
      <c r="P93" s="1188"/>
      <c r="Q93" s="1188"/>
      <c r="R93" s="1188"/>
      <c r="S93" s="1188"/>
      <c r="T93" s="1188"/>
      <c r="U93" s="1188"/>
      <c r="V93" s="1188"/>
    </row>
    <row r="94" spans="1:23" ht="15" customHeight="1">
      <c r="A94" s="1185" t="s">
        <v>555</v>
      </c>
      <c r="B94" s="1185"/>
      <c r="C94" s="1185"/>
      <c r="D94" s="1185"/>
      <c r="E94" s="1185"/>
      <c r="F94" s="1185"/>
      <c r="G94" s="1185"/>
      <c r="H94" s="1185"/>
      <c r="I94" s="1185"/>
      <c r="J94" s="1185"/>
      <c r="K94" s="1185"/>
      <c r="L94" s="1185"/>
      <c r="M94" s="1185"/>
      <c r="N94" s="1185"/>
      <c r="O94" s="1185"/>
      <c r="P94" s="1185"/>
      <c r="Q94" s="1185"/>
      <c r="R94" s="1185"/>
      <c r="S94" s="1185"/>
      <c r="T94" s="1185"/>
      <c r="U94" s="1185"/>
      <c r="V94" s="1185"/>
    </row>
    <row r="95" spans="1:23" ht="15" customHeight="1">
      <c r="A95" s="1185" t="s">
        <v>556</v>
      </c>
      <c r="B95" s="1185"/>
      <c r="C95" s="1185"/>
      <c r="D95" s="1185"/>
      <c r="E95" s="1185"/>
      <c r="F95" s="1185"/>
      <c r="G95" s="1185"/>
      <c r="H95" s="1185"/>
      <c r="I95" s="1185"/>
      <c r="J95" s="1185"/>
      <c r="K95" s="1185"/>
      <c r="L95" s="1185"/>
      <c r="M95" s="1185"/>
      <c r="N95" s="1185"/>
      <c r="O95" s="1185"/>
      <c r="P95" s="1185"/>
      <c r="Q95" s="1185"/>
      <c r="R95" s="1185"/>
      <c r="S95" s="1185"/>
      <c r="T95" s="1185"/>
      <c r="U95" s="1185"/>
      <c r="V95" s="1185"/>
    </row>
    <row r="96" spans="1:23" ht="15" customHeight="1">
      <c r="A96" s="1188" t="s">
        <v>557</v>
      </c>
      <c r="B96" s="1188"/>
      <c r="C96" s="1188"/>
      <c r="D96" s="1188"/>
      <c r="E96" s="1188"/>
      <c r="F96" s="1188"/>
      <c r="G96" s="1188"/>
      <c r="H96" s="1188"/>
      <c r="I96" s="1188"/>
      <c r="J96" s="1188"/>
      <c r="K96" s="1188"/>
      <c r="L96" s="1188"/>
      <c r="M96" s="1188"/>
      <c r="N96" s="1188"/>
      <c r="O96" s="1188"/>
      <c r="P96" s="1188"/>
      <c r="Q96" s="1188"/>
      <c r="R96" s="1188"/>
      <c r="S96" s="1188"/>
      <c r="T96" s="1188"/>
      <c r="U96" s="1188"/>
      <c r="V96" s="1188"/>
    </row>
    <row r="97" spans="1:22" ht="15" customHeight="1">
      <c r="A97" s="1185" t="s">
        <v>558</v>
      </c>
      <c r="B97" s="1185"/>
      <c r="C97" s="1185"/>
      <c r="D97" s="1185"/>
      <c r="E97" s="1185"/>
      <c r="F97" s="1185"/>
      <c r="G97" s="1185"/>
      <c r="H97" s="1185"/>
      <c r="I97" s="1185"/>
      <c r="J97" s="1185"/>
      <c r="K97" s="1185"/>
      <c r="L97" s="1185"/>
      <c r="M97" s="1185"/>
      <c r="N97" s="1185"/>
      <c r="O97" s="1185"/>
      <c r="P97" s="1185"/>
      <c r="Q97" s="1185"/>
      <c r="R97" s="1185"/>
      <c r="S97" s="1185"/>
      <c r="T97" s="1185"/>
      <c r="U97" s="1185"/>
      <c r="V97" s="1185"/>
    </row>
    <row r="98" spans="1:22" ht="15" customHeight="1">
      <c r="A98" s="1185" t="s">
        <v>559</v>
      </c>
      <c r="B98" s="1185"/>
      <c r="C98" s="1185"/>
      <c r="D98" s="1185"/>
      <c r="E98" s="1185"/>
      <c r="F98" s="1185"/>
      <c r="G98" s="1185"/>
      <c r="H98" s="1185"/>
      <c r="I98" s="1185"/>
      <c r="J98" s="1185"/>
      <c r="K98" s="1185"/>
      <c r="L98" s="1185"/>
      <c r="M98" s="1185"/>
      <c r="N98" s="1185"/>
      <c r="O98" s="1185"/>
      <c r="P98" s="1185"/>
      <c r="Q98" s="1185"/>
      <c r="R98" s="1185"/>
      <c r="S98" s="1185"/>
      <c r="T98" s="1185"/>
      <c r="U98" s="1185"/>
      <c r="V98" s="1185"/>
    </row>
    <row r="99" spans="1:22" ht="15" customHeight="1">
      <c r="A99" s="1186" t="s">
        <v>560</v>
      </c>
      <c r="B99" s="1186"/>
      <c r="C99" s="1186"/>
      <c r="D99" s="1186"/>
      <c r="E99" s="1186"/>
      <c r="F99" s="1186"/>
      <c r="G99" s="1186"/>
      <c r="H99" s="1186"/>
      <c r="I99" s="1186"/>
      <c r="J99" s="1186"/>
      <c r="K99" s="1186"/>
      <c r="L99" s="1186"/>
      <c r="M99" s="1186"/>
      <c r="N99" s="1186"/>
      <c r="O99" s="1186"/>
      <c r="P99" s="1186"/>
      <c r="Q99" s="1186"/>
      <c r="R99" s="1186"/>
      <c r="S99" s="1186"/>
      <c r="T99" s="1186"/>
      <c r="U99" s="1186"/>
      <c r="V99" s="1186"/>
    </row>
    <row r="100" spans="1:22" ht="15" customHeight="1">
      <c r="A100" s="1186"/>
      <c r="B100" s="1186"/>
      <c r="C100" s="1186"/>
      <c r="D100" s="1186"/>
      <c r="E100" s="1186"/>
      <c r="F100" s="1186"/>
      <c r="G100" s="1186"/>
      <c r="H100" s="1186"/>
      <c r="I100" s="1186"/>
      <c r="J100" s="1186"/>
      <c r="K100" s="1186"/>
      <c r="L100" s="1186"/>
      <c r="M100" s="1186"/>
      <c r="N100" s="1186"/>
      <c r="O100" s="1186"/>
      <c r="P100" s="1186"/>
      <c r="Q100" s="1186"/>
      <c r="R100" s="1186"/>
      <c r="S100" s="1186"/>
      <c r="T100" s="1186"/>
      <c r="U100" s="1186"/>
      <c r="V100" s="1186"/>
    </row>
    <row r="101" spans="1:22" ht="15" customHeight="1">
      <c r="A101" s="1188" t="s">
        <v>561</v>
      </c>
      <c r="B101" s="1188"/>
      <c r="C101" s="1188"/>
      <c r="D101" s="1188"/>
      <c r="E101" s="1188"/>
      <c r="F101" s="1188"/>
      <c r="G101" s="1188"/>
      <c r="H101" s="1188"/>
      <c r="I101" s="1188"/>
      <c r="J101" s="1188"/>
      <c r="K101" s="1188"/>
      <c r="L101" s="1188"/>
      <c r="M101" s="1188"/>
      <c r="N101" s="1188"/>
      <c r="O101" s="1188"/>
      <c r="P101" s="1188"/>
      <c r="Q101" s="1188"/>
      <c r="R101" s="1188"/>
      <c r="S101" s="1188"/>
      <c r="T101" s="1188"/>
      <c r="U101" s="1188"/>
      <c r="V101" s="1188"/>
    </row>
    <row r="102" spans="1:22" ht="15" customHeight="1">
      <c r="A102" s="1186" t="s">
        <v>562</v>
      </c>
      <c r="B102" s="1186"/>
      <c r="C102" s="1186"/>
      <c r="D102" s="1186"/>
      <c r="E102" s="1186"/>
      <c r="F102" s="1186"/>
      <c r="G102" s="1186"/>
      <c r="H102" s="1186"/>
      <c r="I102" s="1186"/>
      <c r="J102" s="1186"/>
      <c r="K102" s="1186"/>
      <c r="L102" s="1186"/>
      <c r="M102" s="1186"/>
      <c r="N102" s="1186"/>
      <c r="O102" s="1186"/>
      <c r="P102" s="1186"/>
      <c r="Q102" s="1186"/>
      <c r="R102" s="1186"/>
      <c r="S102" s="1186"/>
      <c r="T102" s="1186"/>
      <c r="U102" s="1186"/>
      <c r="V102" s="1186"/>
    </row>
    <row r="103" spans="1:22" ht="15" customHeight="1">
      <c r="A103" s="1186"/>
      <c r="B103" s="1186"/>
      <c r="C103" s="1186"/>
      <c r="D103" s="1186"/>
      <c r="E103" s="1186"/>
      <c r="F103" s="1186"/>
      <c r="G103" s="1186"/>
      <c r="H103" s="1186"/>
      <c r="I103" s="1186"/>
      <c r="J103" s="1186"/>
      <c r="K103" s="1186"/>
      <c r="L103" s="1186"/>
      <c r="M103" s="1186"/>
      <c r="N103" s="1186"/>
      <c r="O103" s="1186"/>
      <c r="P103" s="1186"/>
      <c r="Q103" s="1186"/>
      <c r="R103" s="1186"/>
      <c r="S103" s="1186"/>
      <c r="T103" s="1186"/>
      <c r="U103" s="1186"/>
      <c r="V103" s="1186"/>
    </row>
    <row r="104" spans="1:22" ht="15" customHeight="1">
      <c r="A104" s="1185" t="s">
        <v>563</v>
      </c>
      <c r="B104" s="1185"/>
      <c r="C104" s="1185"/>
      <c r="D104" s="1185"/>
      <c r="E104" s="1185"/>
      <c r="F104" s="1185"/>
      <c r="G104" s="1185"/>
      <c r="H104" s="1185"/>
      <c r="I104" s="1185"/>
      <c r="J104" s="1185"/>
      <c r="K104" s="1185"/>
      <c r="L104" s="1185"/>
      <c r="M104" s="1185"/>
      <c r="N104" s="1185"/>
      <c r="O104" s="1185"/>
      <c r="P104" s="1185"/>
      <c r="Q104" s="1185"/>
      <c r="R104" s="1185"/>
      <c r="S104" s="1185"/>
      <c r="T104" s="1185"/>
      <c r="U104" s="1185"/>
      <c r="V104" s="1185"/>
    </row>
    <row r="105" spans="1:22" ht="15" customHeight="1">
      <c r="A105" s="1185" t="s">
        <v>564</v>
      </c>
      <c r="B105" s="1185"/>
      <c r="C105" s="1185"/>
      <c r="D105" s="1185"/>
      <c r="E105" s="1185"/>
      <c r="F105" s="1185"/>
      <c r="G105" s="1185"/>
      <c r="H105" s="1185"/>
      <c r="I105" s="1185"/>
      <c r="J105" s="1185"/>
      <c r="K105" s="1185"/>
      <c r="L105" s="1185"/>
      <c r="M105" s="1185"/>
      <c r="N105" s="1185"/>
      <c r="O105" s="1185"/>
      <c r="P105" s="1185"/>
      <c r="Q105" s="1185"/>
      <c r="R105" s="1185"/>
      <c r="S105" s="1185"/>
      <c r="T105" s="1185"/>
      <c r="U105" s="1185"/>
      <c r="V105" s="1185"/>
    </row>
    <row r="106" spans="1:22" ht="15" customHeight="1">
      <c r="A106" s="1185" t="s">
        <v>565</v>
      </c>
      <c r="B106" s="1185"/>
      <c r="C106" s="1185"/>
      <c r="D106" s="1185"/>
      <c r="E106" s="1185"/>
      <c r="F106" s="1185"/>
      <c r="G106" s="1185"/>
      <c r="H106" s="1185"/>
      <c r="I106" s="1185"/>
      <c r="J106" s="1185"/>
      <c r="K106" s="1185"/>
      <c r="L106" s="1185"/>
      <c r="M106" s="1185"/>
      <c r="N106" s="1185"/>
      <c r="O106" s="1185"/>
      <c r="P106" s="1185"/>
      <c r="Q106" s="1185"/>
      <c r="R106" s="1185"/>
      <c r="S106" s="1185"/>
      <c r="T106" s="1185"/>
      <c r="U106" s="1185"/>
      <c r="V106" s="1185"/>
    </row>
    <row r="107" spans="1:22" ht="15" customHeight="1">
      <c r="A107" s="1185" t="s">
        <v>566</v>
      </c>
      <c r="B107" s="1185"/>
      <c r="C107" s="1185"/>
      <c r="D107" s="1185"/>
      <c r="E107" s="1185"/>
      <c r="F107" s="1185"/>
      <c r="G107" s="1185"/>
      <c r="H107" s="1185"/>
      <c r="I107" s="1185"/>
      <c r="J107" s="1185"/>
      <c r="K107" s="1185"/>
      <c r="L107" s="1185"/>
      <c r="M107" s="1185"/>
      <c r="N107" s="1185"/>
      <c r="O107" s="1185"/>
      <c r="P107" s="1185"/>
      <c r="Q107" s="1185"/>
      <c r="R107" s="1185"/>
      <c r="S107" s="1185"/>
      <c r="T107" s="1185"/>
      <c r="U107" s="1185"/>
      <c r="V107" s="1185"/>
    </row>
    <row r="108" spans="1:22" ht="15" customHeight="1">
      <c r="A108" s="1186" t="s">
        <v>567</v>
      </c>
      <c r="B108" s="1186"/>
      <c r="C108" s="1186"/>
      <c r="D108" s="1186"/>
      <c r="E108" s="1186"/>
      <c r="F108" s="1186"/>
      <c r="G108" s="1186"/>
      <c r="H108" s="1186"/>
      <c r="I108" s="1186"/>
      <c r="J108" s="1186"/>
      <c r="K108" s="1186"/>
      <c r="L108" s="1186"/>
      <c r="M108" s="1186"/>
      <c r="N108" s="1186"/>
      <c r="O108" s="1186"/>
      <c r="P108" s="1186"/>
      <c r="Q108" s="1186"/>
      <c r="R108" s="1186"/>
      <c r="S108" s="1186"/>
      <c r="T108" s="1186"/>
      <c r="U108" s="1186"/>
      <c r="V108" s="1186"/>
    </row>
    <row r="109" spans="1:22" ht="15" customHeight="1">
      <c r="A109" s="1186"/>
      <c r="B109" s="1186"/>
      <c r="C109" s="1186"/>
      <c r="D109" s="1186"/>
      <c r="E109" s="1186"/>
      <c r="F109" s="1186"/>
      <c r="G109" s="1186"/>
      <c r="H109" s="1186"/>
      <c r="I109" s="1186"/>
      <c r="J109" s="1186"/>
      <c r="K109" s="1186"/>
      <c r="L109" s="1186"/>
      <c r="M109" s="1186"/>
      <c r="N109" s="1186"/>
      <c r="O109" s="1186"/>
      <c r="P109" s="1186"/>
      <c r="Q109" s="1186"/>
      <c r="R109" s="1186"/>
      <c r="S109" s="1186"/>
      <c r="T109" s="1186"/>
      <c r="U109" s="1186"/>
      <c r="V109" s="1186"/>
    </row>
    <row r="110" spans="1:22" ht="15" customHeight="1">
      <c r="A110" s="1188" t="s">
        <v>568</v>
      </c>
      <c r="B110" s="1188"/>
      <c r="C110" s="1188"/>
      <c r="D110" s="1188"/>
      <c r="E110" s="1188"/>
      <c r="F110" s="1188"/>
      <c r="G110" s="1188"/>
      <c r="H110" s="1188"/>
      <c r="I110" s="1188"/>
      <c r="J110" s="1188"/>
      <c r="K110" s="1188"/>
      <c r="L110" s="1188"/>
      <c r="M110" s="1188"/>
      <c r="N110" s="1188"/>
      <c r="O110" s="1188"/>
      <c r="P110" s="1188"/>
      <c r="Q110" s="1188"/>
      <c r="R110" s="1188"/>
      <c r="S110" s="1188"/>
      <c r="T110" s="1188"/>
      <c r="U110" s="1188"/>
      <c r="V110" s="1188"/>
    </row>
    <row r="111" spans="1:22" ht="15" customHeight="1">
      <c r="A111" s="1186" t="s">
        <v>569</v>
      </c>
      <c r="B111" s="1186"/>
      <c r="C111" s="1186"/>
      <c r="D111" s="1186"/>
      <c r="E111" s="1186"/>
      <c r="F111" s="1186"/>
      <c r="G111" s="1186"/>
      <c r="H111" s="1186"/>
      <c r="I111" s="1186"/>
      <c r="J111" s="1186"/>
      <c r="K111" s="1186"/>
      <c r="L111" s="1186"/>
      <c r="M111" s="1186"/>
      <c r="N111" s="1186"/>
      <c r="O111" s="1186"/>
      <c r="P111" s="1186"/>
      <c r="Q111" s="1186"/>
      <c r="R111" s="1186"/>
      <c r="S111" s="1186"/>
      <c r="T111" s="1186"/>
      <c r="U111" s="1186"/>
      <c r="V111" s="1186"/>
    </row>
    <row r="112" spans="1:22" ht="15" customHeight="1">
      <c r="A112" s="1186"/>
      <c r="B112" s="1186"/>
      <c r="C112" s="1186"/>
      <c r="D112" s="1186"/>
      <c r="E112" s="1186"/>
      <c r="F112" s="1186"/>
      <c r="G112" s="1186"/>
      <c r="H112" s="1186"/>
      <c r="I112" s="1186"/>
      <c r="J112" s="1186"/>
      <c r="K112" s="1186"/>
      <c r="L112" s="1186"/>
      <c r="M112" s="1186"/>
      <c r="N112" s="1186"/>
      <c r="O112" s="1186"/>
      <c r="P112" s="1186"/>
      <c r="Q112" s="1186"/>
      <c r="R112" s="1186"/>
      <c r="S112" s="1186"/>
      <c r="T112" s="1186"/>
      <c r="U112" s="1186"/>
      <c r="V112" s="1186"/>
    </row>
    <row r="113" spans="1:22" ht="15" customHeight="1">
      <c r="A113" s="1189" t="s">
        <v>570</v>
      </c>
      <c r="B113" s="1189"/>
      <c r="C113" s="1189"/>
      <c r="D113" s="1189"/>
      <c r="E113" s="1189"/>
      <c r="F113" s="1189"/>
      <c r="G113" s="1189"/>
      <c r="H113" s="1189"/>
      <c r="I113" s="1189"/>
      <c r="J113" s="1189"/>
      <c r="K113" s="1189"/>
      <c r="L113" s="1189"/>
      <c r="M113" s="1189"/>
      <c r="N113" s="1189"/>
      <c r="O113" s="1189"/>
      <c r="P113" s="1189"/>
      <c r="Q113" s="1189"/>
      <c r="R113" s="1189"/>
      <c r="S113" s="1189"/>
      <c r="T113" s="1189"/>
      <c r="U113" s="1189"/>
      <c r="V113" s="1189"/>
    </row>
    <row r="114" spans="1:22" ht="14.25" customHeight="1">
      <c r="A114" s="1187" t="s">
        <v>571</v>
      </c>
      <c r="B114" s="1187"/>
      <c r="C114" s="1187"/>
      <c r="D114" s="1187"/>
      <c r="E114" s="1187"/>
      <c r="F114" s="1187"/>
      <c r="G114" s="1187"/>
      <c r="H114" s="1187"/>
      <c r="I114" s="1187"/>
      <c r="J114" s="1187"/>
      <c r="K114" s="1187"/>
      <c r="L114" s="1187"/>
      <c r="M114" s="1187"/>
      <c r="N114" s="1187"/>
      <c r="O114" s="1187"/>
      <c r="P114" s="1187"/>
      <c r="Q114" s="1187"/>
      <c r="R114" s="1187"/>
      <c r="S114" s="1187"/>
      <c r="T114" s="1187"/>
      <c r="U114" s="1187"/>
      <c r="V114" s="1187"/>
    </row>
    <row r="115" spans="1:22" ht="15" customHeight="1">
      <c r="A115" s="1187"/>
      <c r="B115" s="1187"/>
      <c r="C115" s="1187"/>
      <c r="D115" s="1187"/>
      <c r="E115" s="1187"/>
      <c r="F115" s="1187"/>
      <c r="G115" s="1187"/>
      <c r="H115" s="1187"/>
      <c r="I115" s="1187"/>
      <c r="J115" s="1187"/>
      <c r="K115" s="1187"/>
      <c r="L115" s="1187"/>
      <c r="M115" s="1187"/>
      <c r="N115" s="1187"/>
      <c r="O115" s="1187"/>
      <c r="P115" s="1187"/>
      <c r="Q115" s="1187"/>
      <c r="R115" s="1187"/>
      <c r="S115" s="1187"/>
      <c r="T115" s="1187"/>
      <c r="U115" s="1187"/>
      <c r="V115" s="1187"/>
    </row>
    <row r="116" spans="1:22" ht="15" customHeight="1">
      <c r="A116" s="1136" t="s">
        <v>572</v>
      </c>
      <c r="B116" s="1136"/>
      <c r="C116" s="1136"/>
      <c r="D116" s="1136"/>
      <c r="E116" s="1136"/>
      <c r="F116" s="1136"/>
      <c r="G116" s="1136"/>
      <c r="H116" s="1136"/>
      <c r="I116" s="1136"/>
      <c r="J116" s="1136"/>
      <c r="K116" s="1136"/>
      <c r="L116" s="1136"/>
      <c r="M116" s="1136"/>
      <c r="N116" s="1136"/>
      <c r="O116" s="1136"/>
      <c r="P116" s="1136"/>
      <c r="Q116" s="1136"/>
      <c r="R116" s="1136"/>
      <c r="S116" s="1136"/>
      <c r="T116" s="1136"/>
      <c r="U116" s="1136"/>
      <c r="V116" s="1136"/>
    </row>
    <row r="117" spans="1:22" ht="15" customHeight="1">
      <c r="A117" s="1136" t="s">
        <v>573</v>
      </c>
      <c r="B117" s="1136"/>
      <c r="C117" s="1136"/>
      <c r="D117" s="1136"/>
      <c r="E117" s="1136"/>
      <c r="F117" s="1136"/>
      <c r="G117" s="1136"/>
      <c r="H117" s="1136"/>
      <c r="I117" s="1136"/>
      <c r="J117" s="1136"/>
      <c r="K117" s="1136"/>
      <c r="L117" s="1136"/>
      <c r="M117" s="1136"/>
      <c r="N117" s="1136"/>
      <c r="O117" s="1136"/>
      <c r="P117" s="1136"/>
      <c r="Q117" s="1136"/>
      <c r="R117" s="1136"/>
      <c r="S117" s="1136"/>
      <c r="T117" s="1136"/>
      <c r="U117" s="1136"/>
      <c r="V117" s="1136"/>
    </row>
    <row r="118" spans="1:22" ht="15" customHeight="1">
      <c r="A118" s="1137" t="s">
        <v>574</v>
      </c>
      <c r="B118" s="1137"/>
      <c r="C118" s="1137"/>
      <c r="D118" s="1137"/>
      <c r="E118" s="1137"/>
      <c r="F118" s="1137"/>
      <c r="G118" s="1137"/>
      <c r="H118" s="1137"/>
      <c r="I118" s="1137"/>
      <c r="J118" s="1137"/>
      <c r="K118" s="1137"/>
      <c r="L118" s="1137"/>
      <c r="M118" s="1137"/>
      <c r="N118" s="1137"/>
      <c r="O118" s="1137"/>
      <c r="P118" s="1137"/>
      <c r="Q118" s="1137"/>
      <c r="R118" s="1137"/>
      <c r="S118" s="1137"/>
      <c r="T118" s="1137"/>
      <c r="U118" s="1137"/>
      <c r="V118" s="1137"/>
    </row>
    <row r="119" spans="1:22" ht="15" customHeight="1">
      <c r="A119" s="1137"/>
      <c r="B119" s="1137"/>
      <c r="C119" s="1137"/>
      <c r="D119" s="1137"/>
      <c r="E119" s="1137"/>
      <c r="F119" s="1137"/>
      <c r="G119" s="1137"/>
      <c r="H119" s="1137"/>
      <c r="I119" s="1137"/>
      <c r="J119" s="1137"/>
      <c r="K119" s="1137"/>
      <c r="L119" s="1137"/>
      <c r="M119" s="1137"/>
      <c r="N119" s="1137"/>
      <c r="O119" s="1137"/>
      <c r="P119" s="1137"/>
      <c r="Q119" s="1137"/>
      <c r="R119" s="1137"/>
      <c r="S119" s="1137"/>
      <c r="T119" s="1137"/>
      <c r="U119" s="1137"/>
      <c r="V119" s="1137"/>
    </row>
    <row r="120" spans="1:22" ht="15" customHeight="1">
      <c r="A120" s="1137" t="s">
        <v>575</v>
      </c>
      <c r="B120" s="1137"/>
      <c r="C120" s="1137"/>
      <c r="D120" s="1137"/>
      <c r="E120" s="1137"/>
      <c r="F120" s="1137"/>
      <c r="G120" s="1137"/>
      <c r="H120" s="1137"/>
      <c r="I120" s="1137"/>
      <c r="J120" s="1137"/>
      <c r="K120" s="1137"/>
      <c r="L120" s="1137"/>
      <c r="M120" s="1137"/>
      <c r="N120" s="1137"/>
      <c r="O120" s="1137"/>
      <c r="P120" s="1137"/>
      <c r="Q120" s="1137"/>
      <c r="R120" s="1137"/>
      <c r="S120" s="1137"/>
      <c r="T120" s="1137"/>
      <c r="U120" s="1137"/>
      <c r="V120" s="1137"/>
    </row>
    <row r="121" spans="1:22" ht="15" customHeight="1">
      <c r="A121" s="1137" t="s">
        <v>576</v>
      </c>
      <c r="B121" s="1137"/>
      <c r="C121" s="1137"/>
      <c r="D121" s="1137"/>
      <c r="E121" s="1137"/>
      <c r="F121" s="1137"/>
      <c r="G121" s="1137"/>
      <c r="H121" s="1137"/>
      <c r="I121" s="1137"/>
      <c r="J121" s="1137"/>
      <c r="K121" s="1137"/>
      <c r="L121" s="1137"/>
      <c r="M121" s="1137"/>
      <c r="N121" s="1137"/>
      <c r="O121" s="1137"/>
      <c r="P121" s="1137"/>
      <c r="Q121" s="1137"/>
      <c r="R121" s="1137"/>
      <c r="S121" s="1137"/>
      <c r="T121" s="1137"/>
      <c r="U121" s="1137"/>
      <c r="V121" s="1137"/>
    </row>
    <row r="122" spans="1:22" ht="15" customHeight="1">
      <c r="A122" s="1137"/>
      <c r="B122" s="1137"/>
      <c r="C122" s="1137"/>
      <c r="D122" s="1137"/>
      <c r="E122" s="1137"/>
      <c r="F122" s="1137"/>
      <c r="G122" s="1137"/>
      <c r="H122" s="1137"/>
      <c r="I122" s="1137"/>
      <c r="J122" s="1137"/>
      <c r="K122" s="1137"/>
      <c r="L122" s="1137"/>
      <c r="M122" s="1137"/>
      <c r="N122" s="1137"/>
      <c r="O122" s="1137"/>
      <c r="P122" s="1137"/>
      <c r="Q122" s="1137"/>
      <c r="R122" s="1137"/>
      <c r="S122" s="1137"/>
      <c r="T122" s="1137"/>
      <c r="U122" s="1137"/>
      <c r="V122" s="1137"/>
    </row>
    <row r="123" spans="1:22" ht="15" customHeight="1">
      <c r="A123" s="1137" t="s">
        <v>577</v>
      </c>
      <c r="B123" s="1137"/>
      <c r="C123" s="1137"/>
      <c r="D123" s="1137"/>
      <c r="E123" s="1137"/>
      <c r="F123" s="1137"/>
      <c r="G123" s="1137"/>
      <c r="H123" s="1137"/>
      <c r="I123" s="1137"/>
      <c r="J123" s="1137"/>
      <c r="K123" s="1137"/>
      <c r="L123" s="1137"/>
      <c r="M123" s="1137"/>
      <c r="N123" s="1137"/>
      <c r="O123" s="1137"/>
      <c r="P123" s="1137"/>
      <c r="Q123" s="1137"/>
      <c r="R123" s="1137"/>
      <c r="S123" s="1137"/>
      <c r="T123" s="1137"/>
      <c r="U123" s="1137"/>
      <c r="V123" s="1137"/>
    </row>
    <row r="124" spans="1:22" ht="15" customHeight="1">
      <c r="A124" s="1137" t="s">
        <v>578</v>
      </c>
      <c r="B124" s="1137"/>
      <c r="C124" s="1137"/>
      <c r="D124" s="1137"/>
      <c r="E124" s="1137"/>
      <c r="F124" s="1137"/>
      <c r="G124" s="1137"/>
      <c r="H124" s="1137"/>
      <c r="I124" s="1137"/>
      <c r="J124" s="1137"/>
      <c r="K124" s="1137"/>
      <c r="L124" s="1137"/>
      <c r="M124" s="1137"/>
      <c r="N124" s="1137"/>
      <c r="O124" s="1137"/>
      <c r="P124" s="1137"/>
      <c r="Q124" s="1137"/>
      <c r="R124" s="1137"/>
      <c r="S124" s="1137"/>
      <c r="T124" s="1137"/>
      <c r="U124" s="1137"/>
      <c r="V124" s="1137"/>
    </row>
    <row r="125" spans="1:22" ht="15" customHeight="1">
      <c r="A125" s="1137" t="s">
        <v>579</v>
      </c>
      <c r="B125" s="1137"/>
      <c r="C125" s="1137"/>
      <c r="D125" s="1137"/>
      <c r="E125" s="1137"/>
      <c r="F125" s="1137"/>
      <c r="G125" s="1137"/>
      <c r="H125" s="1137"/>
      <c r="I125" s="1137"/>
      <c r="J125" s="1137"/>
      <c r="K125" s="1137"/>
      <c r="L125" s="1137"/>
      <c r="M125" s="1137"/>
      <c r="N125" s="1137"/>
      <c r="O125" s="1137"/>
      <c r="P125" s="1137"/>
      <c r="Q125" s="1137"/>
      <c r="R125" s="1137"/>
      <c r="S125" s="1137"/>
      <c r="T125" s="1137"/>
      <c r="U125" s="1137"/>
      <c r="V125" s="1137"/>
    </row>
    <row r="126" spans="1:22" ht="15" customHeight="1">
      <c r="A126" s="1137"/>
      <c r="B126" s="1137"/>
      <c r="C126" s="1137"/>
      <c r="D126" s="1137"/>
      <c r="E126" s="1137"/>
      <c r="F126" s="1137"/>
      <c r="G126" s="1137"/>
      <c r="H126" s="1137"/>
      <c r="I126" s="1137"/>
      <c r="J126" s="1137"/>
      <c r="K126" s="1137"/>
      <c r="L126" s="1137"/>
      <c r="M126" s="1137"/>
      <c r="N126" s="1137"/>
      <c r="O126" s="1137"/>
      <c r="P126" s="1137"/>
      <c r="Q126" s="1137"/>
      <c r="R126" s="1137"/>
      <c r="S126" s="1137"/>
      <c r="T126" s="1137"/>
      <c r="U126" s="1137"/>
      <c r="V126" s="1137"/>
    </row>
    <row r="127" spans="1:22" ht="15" customHeight="1">
      <c r="A127" s="1187" t="s">
        <v>580</v>
      </c>
      <c r="B127" s="1187"/>
      <c r="C127" s="1187"/>
      <c r="D127" s="1187"/>
      <c r="E127" s="1187"/>
      <c r="F127" s="1187"/>
      <c r="G127" s="1187"/>
      <c r="H127" s="1187"/>
      <c r="I127" s="1187"/>
      <c r="J127" s="1187"/>
      <c r="K127" s="1187"/>
      <c r="L127" s="1187"/>
      <c r="M127" s="1187"/>
      <c r="N127" s="1187"/>
      <c r="O127" s="1187"/>
      <c r="P127" s="1187"/>
      <c r="Q127" s="1187"/>
      <c r="R127" s="1187"/>
      <c r="S127" s="1187"/>
      <c r="T127" s="1187"/>
      <c r="U127" s="1187"/>
      <c r="V127" s="1187"/>
    </row>
    <row r="128" spans="1:22" ht="15" customHeight="1">
      <c r="A128" s="1187"/>
      <c r="B128" s="1187"/>
      <c r="C128" s="1187"/>
      <c r="D128" s="1187"/>
      <c r="E128" s="1187"/>
      <c r="F128" s="1187"/>
      <c r="G128" s="1187"/>
      <c r="H128" s="1187"/>
      <c r="I128" s="1187"/>
      <c r="J128" s="1187"/>
      <c r="K128" s="1187"/>
      <c r="L128" s="1187"/>
      <c r="M128" s="1187"/>
      <c r="N128" s="1187"/>
      <c r="O128" s="1187"/>
      <c r="P128" s="1187"/>
      <c r="Q128" s="1187"/>
      <c r="R128" s="1187"/>
      <c r="S128" s="1187"/>
      <c r="T128" s="1187"/>
      <c r="U128" s="1187"/>
      <c r="V128" s="1187"/>
    </row>
    <row r="129" spans="1:22" ht="15" customHeight="1">
      <c r="A129" s="1187" t="s">
        <v>581</v>
      </c>
      <c r="B129" s="1187"/>
      <c r="C129" s="1187"/>
      <c r="D129" s="1187"/>
      <c r="E129" s="1187"/>
      <c r="F129" s="1187"/>
      <c r="G129" s="1187"/>
      <c r="H129" s="1187"/>
      <c r="I129" s="1187"/>
      <c r="J129" s="1187"/>
      <c r="K129" s="1187"/>
      <c r="L129" s="1187"/>
      <c r="M129" s="1187"/>
      <c r="N129" s="1187"/>
      <c r="O129" s="1187"/>
      <c r="P129" s="1187"/>
      <c r="Q129" s="1187"/>
      <c r="R129" s="1187"/>
      <c r="S129" s="1187"/>
      <c r="T129" s="1187"/>
      <c r="U129" s="1187"/>
      <c r="V129" s="1187"/>
    </row>
    <row r="130" spans="1:22" ht="15" customHeight="1">
      <c r="A130" s="1187"/>
      <c r="B130" s="1187"/>
      <c r="C130" s="1187"/>
      <c r="D130" s="1187"/>
      <c r="E130" s="1187"/>
      <c r="F130" s="1187"/>
      <c r="G130" s="1187"/>
      <c r="H130" s="1187"/>
      <c r="I130" s="1187"/>
      <c r="J130" s="1187"/>
      <c r="K130" s="1187"/>
      <c r="L130" s="1187"/>
      <c r="M130" s="1187"/>
      <c r="N130" s="1187"/>
      <c r="O130" s="1187"/>
      <c r="P130" s="1187"/>
      <c r="Q130" s="1187"/>
      <c r="R130" s="1187"/>
      <c r="S130" s="1187"/>
      <c r="T130" s="1187"/>
      <c r="U130" s="1187"/>
      <c r="V130" s="1187"/>
    </row>
    <row r="131" spans="1:22" ht="15" customHeight="1">
      <c r="A131" s="1187"/>
      <c r="B131" s="1187"/>
      <c r="C131" s="1187"/>
      <c r="D131" s="1187"/>
      <c r="E131" s="1187"/>
      <c r="F131" s="1187"/>
      <c r="G131" s="1187"/>
      <c r="H131" s="1187"/>
      <c r="I131" s="1187"/>
      <c r="J131" s="1187"/>
      <c r="K131" s="1187"/>
      <c r="L131" s="1187"/>
      <c r="M131" s="1187"/>
      <c r="N131" s="1187"/>
      <c r="O131" s="1187"/>
      <c r="P131" s="1187"/>
      <c r="Q131" s="1187"/>
      <c r="R131" s="1187"/>
      <c r="S131" s="1187"/>
      <c r="T131" s="1187"/>
      <c r="U131" s="1187"/>
      <c r="V131" s="1187"/>
    </row>
    <row r="132" spans="1:22" ht="15" customHeight="1">
      <c r="A132" s="1137" t="s">
        <v>582</v>
      </c>
      <c r="B132" s="1137"/>
      <c r="C132" s="1137"/>
      <c r="D132" s="1137"/>
      <c r="E132" s="1137"/>
      <c r="F132" s="1137"/>
      <c r="G132" s="1137"/>
      <c r="H132" s="1137"/>
      <c r="I132" s="1137"/>
      <c r="J132" s="1137"/>
      <c r="K132" s="1137"/>
      <c r="L132" s="1137"/>
      <c r="M132" s="1137"/>
      <c r="N132" s="1137"/>
      <c r="O132" s="1137"/>
      <c r="P132" s="1137"/>
      <c r="Q132" s="1137"/>
      <c r="R132" s="1137"/>
      <c r="S132" s="1137"/>
      <c r="T132" s="1137"/>
      <c r="U132" s="1137"/>
      <c r="V132" s="1137"/>
    </row>
    <row r="133" spans="1:22" ht="15" customHeight="1">
      <c r="A133" s="1137" t="s">
        <v>583</v>
      </c>
      <c r="B133" s="1137"/>
      <c r="C133" s="1137"/>
      <c r="D133" s="1137"/>
      <c r="E133" s="1137"/>
      <c r="F133" s="1137"/>
      <c r="G133" s="1137"/>
      <c r="H133" s="1137"/>
      <c r="I133" s="1137"/>
      <c r="J133" s="1137"/>
      <c r="K133" s="1137"/>
      <c r="L133" s="1137"/>
      <c r="M133" s="1137"/>
      <c r="N133" s="1137"/>
      <c r="O133" s="1137"/>
      <c r="P133" s="1137"/>
      <c r="Q133" s="1137"/>
      <c r="R133" s="1137"/>
      <c r="S133" s="1137"/>
      <c r="T133" s="1137"/>
      <c r="U133" s="1137"/>
      <c r="V133" s="1137"/>
    </row>
    <row r="134" spans="1:22" ht="15" customHeight="1">
      <c r="A134" s="1187" t="s">
        <v>584</v>
      </c>
      <c r="B134" s="1187"/>
      <c r="C134" s="1187"/>
      <c r="D134" s="1187"/>
      <c r="E134" s="1187"/>
      <c r="F134" s="1187"/>
      <c r="G134" s="1187"/>
      <c r="H134" s="1187"/>
      <c r="I134" s="1187"/>
      <c r="J134" s="1187"/>
      <c r="K134" s="1187"/>
      <c r="L134" s="1187"/>
      <c r="M134" s="1187"/>
      <c r="N134" s="1187"/>
      <c r="O134" s="1187"/>
      <c r="P134" s="1187"/>
      <c r="Q134" s="1187"/>
      <c r="R134" s="1187"/>
      <c r="S134" s="1187"/>
      <c r="T134" s="1187"/>
      <c r="U134" s="1187"/>
      <c r="V134" s="1187"/>
    </row>
    <row r="135" spans="1:22" ht="15" customHeight="1">
      <c r="A135" s="1187" t="s">
        <v>585</v>
      </c>
      <c r="B135" s="1187"/>
      <c r="C135" s="1187"/>
      <c r="D135" s="1187"/>
      <c r="E135" s="1187"/>
      <c r="F135" s="1187"/>
      <c r="G135" s="1187"/>
      <c r="H135" s="1187"/>
      <c r="I135" s="1187"/>
      <c r="J135" s="1187"/>
      <c r="K135" s="1187"/>
      <c r="L135" s="1187"/>
      <c r="M135" s="1187"/>
      <c r="N135" s="1187"/>
      <c r="O135" s="1187"/>
      <c r="P135" s="1187"/>
      <c r="Q135" s="1187"/>
      <c r="R135" s="1187"/>
      <c r="S135" s="1187"/>
      <c r="T135" s="1187"/>
      <c r="U135" s="1187"/>
      <c r="V135" s="1187"/>
    </row>
    <row r="136" spans="1:22" ht="30.75" customHeight="1">
      <c r="A136" s="1187" t="s">
        <v>586</v>
      </c>
      <c r="B136" s="1187"/>
      <c r="C136" s="1187"/>
      <c r="D136" s="1187"/>
      <c r="E136" s="1187"/>
      <c r="F136" s="1187"/>
      <c r="G136" s="1187"/>
      <c r="H136" s="1187"/>
      <c r="I136" s="1187"/>
      <c r="J136" s="1187"/>
      <c r="K136" s="1187"/>
      <c r="L136" s="1187"/>
      <c r="M136" s="1187"/>
      <c r="N136" s="1187"/>
      <c r="O136" s="1187"/>
      <c r="P136" s="1187"/>
      <c r="Q136" s="1187"/>
      <c r="R136" s="1187"/>
      <c r="S136" s="1187"/>
      <c r="T136" s="1187"/>
      <c r="U136" s="1187"/>
      <c r="V136" s="1187"/>
    </row>
    <row r="137" spans="1:22" ht="14.25" customHeight="1">
      <c r="A137" s="1187" t="s">
        <v>587</v>
      </c>
      <c r="B137" s="1187"/>
      <c r="C137" s="1187"/>
      <c r="D137" s="1187"/>
      <c r="E137" s="1187"/>
      <c r="F137" s="1187"/>
      <c r="G137" s="1187"/>
      <c r="H137" s="1187"/>
      <c r="I137" s="1187"/>
      <c r="J137" s="1187"/>
      <c r="K137" s="1187"/>
      <c r="L137" s="1187"/>
      <c r="M137" s="1187"/>
      <c r="N137" s="1187"/>
      <c r="O137" s="1187"/>
      <c r="P137" s="1187"/>
      <c r="Q137" s="1187"/>
      <c r="R137" s="1187"/>
      <c r="S137" s="1187"/>
      <c r="T137" s="1187"/>
      <c r="U137" s="1187"/>
      <c r="V137" s="1187"/>
    </row>
    <row r="138" spans="1:22" ht="30.75" customHeight="1">
      <c r="A138" s="1187" t="s">
        <v>588</v>
      </c>
      <c r="B138" s="1187"/>
      <c r="C138" s="1187"/>
      <c r="D138" s="1187"/>
      <c r="E138" s="1187"/>
      <c r="F138" s="1187"/>
      <c r="G138" s="1187"/>
      <c r="H138" s="1187"/>
      <c r="I138" s="1187"/>
      <c r="J138" s="1187"/>
      <c r="K138" s="1187"/>
      <c r="L138" s="1187"/>
      <c r="M138" s="1187"/>
      <c r="N138" s="1187"/>
      <c r="O138" s="1187"/>
      <c r="P138" s="1187"/>
      <c r="Q138" s="1187"/>
      <c r="R138" s="1187"/>
      <c r="S138" s="1187"/>
      <c r="T138" s="1187"/>
      <c r="U138" s="1187"/>
      <c r="V138" s="1187"/>
    </row>
    <row r="139" spans="1:22" ht="14.25" customHeight="1">
      <c r="A139" s="1187" t="s">
        <v>589</v>
      </c>
      <c r="B139" s="1187"/>
      <c r="C139" s="1187"/>
      <c r="D139" s="1187"/>
      <c r="E139" s="1187"/>
      <c r="F139" s="1187"/>
      <c r="G139" s="1187"/>
      <c r="H139" s="1187"/>
      <c r="I139" s="1187"/>
      <c r="J139" s="1187"/>
      <c r="K139" s="1187"/>
      <c r="L139" s="1187"/>
      <c r="M139" s="1187"/>
      <c r="N139" s="1187"/>
      <c r="O139" s="1187"/>
      <c r="P139" s="1187"/>
      <c r="Q139" s="1187"/>
      <c r="R139" s="1187"/>
      <c r="S139" s="1187"/>
      <c r="T139" s="1187"/>
      <c r="U139" s="1187"/>
      <c r="V139" s="1187"/>
    </row>
    <row r="140" spans="1:22" ht="14.25" customHeight="1">
      <c r="A140" s="1187" t="s">
        <v>590</v>
      </c>
      <c r="B140" s="1187"/>
      <c r="C140" s="1187"/>
      <c r="D140" s="1187"/>
      <c r="E140" s="1187"/>
      <c r="F140" s="1187"/>
      <c r="G140" s="1187"/>
      <c r="H140" s="1187"/>
      <c r="I140" s="1187"/>
      <c r="J140" s="1187"/>
      <c r="K140" s="1187"/>
      <c r="L140" s="1187"/>
      <c r="M140" s="1187"/>
      <c r="N140" s="1187"/>
      <c r="O140" s="1187"/>
      <c r="P140" s="1187"/>
      <c r="Q140" s="1187"/>
      <c r="R140" s="1187"/>
      <c r="S140" s="1187"/>
      <c r="T140" s="1187"/>
      <c r="U140" s="1187"/>
      <c r="V140" s="1187"/>
    </row>
    <row r="141" spans="1:22" ht="14.25" customHeight="1">
      <c r="A141" s="1187" t="s">
        <v>591</v>
      </c>
      <c r="B141" s="1187"/>
      <c r="C141" s="1187"/>
      <c r="D141" s="1187"/>
      <c r="E141" s="1187"/>
      <c r="F141" s="1187"/>
      <c r="G141" s="1187"/>
      <c r="H141" s="1187"/>
      <c r="I141" s="1187"/>
      <c r="J141" s="1187"/>
      <c r="K141" s="1187"/>
      <c r="L141" s="1187"/>
      <c r="M141" s="1187"/>
      <c r="N141" s="1187"/>
      <c r="O141" s="1187"/>
      <c r="P141" s="1187"/>
      <c r="Q141" s="1187"/>
      <c r="R141" s="1187"/>
      <c r="S141" s="1187"/>
      <c r="T141" s="1187"/>
      <c r="U141" s="1187"/>
      <c r="V141" s="1187"/>
    </row>
    <row r="142" spans="1:22" ht="14.25" customHeight="1">
      <c r="A142" s="1187" t="s">
        <v>592</v>
      </c>
      <c r="B142" s="1187"/>
      <c r="C142" s="1187"/>
      <c r="D142" s="1187"/>
      <c r="E142" s="1187"/>
      <c r="F142" s="1187"/>
      <c r="G142" s="1187"/>
      <c r="H142" s="1187"/>
      <c r="I142" s="1187"/>
      <c r="J142" s="1187"/>
      <c r="K142" s="1187"/>
      <c r="L142" s="1187"/>
      <c r="M142" s="1187"/>
      <c r="N142" s="1187"/>
      <c r="O142" s="1187"/>
      <c r="P142" s="1187"/>
      <c r="Q142" s="1187"/>
      <c r="R142" s="1187"/>
      <c r="S142" s="1187"/>
      <c r="T142" s="1187"/>
      <c r="U142" s="1187"/>
      <c r="V142" s="1187"/>
    </row>
    <row r="143" spans="1:22" ht="14.25" customHeight="1">
      <c r="A143" s="1187" t="s">
        <v>593</v>
      </c>
      <c r="B143" s="1187"/>
      <c r="C143" s="1187"/>
      <c r="D143" s="1187"/>
      <c r="E143" s="1187"/>
      <c r="F143" s="1187"/>
      <c r="G143" s="1187"/>
      <c r="H143" s="1187"/>
      <c r="I143" s="1187"/>
      <c r="J143" s="1187"/>
      <c r="K143" s="1187"/>
      <c r="L143" s="1187"/>
      <c r="M143" s="1187"/>
      <c r="N143" s="1187"/>
      <c r="O143" s="1187"/>
      <c r="P143" s="1187"/>
      <c r="Q143" s="1187"/>
      <c r="R143" s="1187"/>
      <c r="S143" s="1187"/>
      <c r="T143" s="1187"/>
      <c r="U143" s="1187"/>
      <c r="V143" s="1187"/>
    </row>
    <row r="144" spans="1:22" ht="14.25" customHeight="1">
      <c r="A144" s="1187" t="s">
        <v>594</v>
      </c>
      <c r="B144" s="1187"/>
      <c r="C144" s="1187"/>
      <c r="D144" s="1187"/>
      <c r="E144" s="1187"/>
      <c r="F144" s="1187"/>
      <c r="G144" s="1187"/>
      <c r="H144" s="1187"/>
      <c r="I144" s="1187"/>
      <c r="J144" s="1187"/>
      <c r="K144" s="1187"/>
      <c r="L144" s="1187"/>
      <c r="M144" s="1187"/>
      <c r="N144" s="1187"/>
      <c r="O144" s="1187"/>
      <c r="P144" s="1187"/>
      <c r="Q144" s="1187"/>
      <c r="R144" s="1187"/>
      <c r="S144" s="1187"/>
      <c r="T144" s="1187"/>
      <c r="U144" s="1187"/>
      <c r="V144" s="1187"/>
    </row>
    <row r="145" spans="1:23" ht="14.25" customHeight="1">
      <c r="A145" s="1187" t="s">
        <v>595</v>
      </c>
      <c r="B145" s="1187"/>
      <c r="C145" s="1187"/>
      <c r="D145" s="1187"/>
      <c r="E145" s="1187"/>
      <c r="F145" s="1187"/>
      <c r="G145" s="1187"/>
      <c r="H145" s="1187"/>
      <c r="I145" s="1187"/>
      <c r="J145" s="1187"/>
      <c r="K145" s="1187"/>
      <c r="L145" s="1187"/>
      <c r="M145" s="1187"/>
      <c r="N145" s="1187"/>
      <c r="O145" s="1187"/>
      <c r="P145" s="1187"/>
      <c r="Q145" s="1187"/>
      <c r="R145" s="1187"/>
      <c r="S145" s="1187"/>
      <c r="T145" s="1187"/>
      <c r="U145" s="1187"/>
      <c r="V145" s="1187"/>
    </row>
    <row r="146" spans="1:23">
      <c r="A146" s="1187" t="s">
        <v>596</v>
      </c>
      <c r="B146" s="1187"/>
      <c r="C146" s="1187"/>
      <c r="D146" s="1187"/>
      <c r="E146" s="1187"/>
      <c r="F146" s="1187"/>
      <c r="G146" s="1187"/>
      <c r="H146" s="1187"/>
      <c r="I146" s="1187"/>
      <c r="J146" s="1187"/>
      <c r="K146" s="1187"/>
      <c r="L146" s="1187"/>
      <c r="M146" s="1187"/>
      <c r="N146" s="1187"/>
      <c r="O146" s="1187"/>
      <c r="P146" s="1187"/>
      <c r="Q146" s="1187"/>
      <c r="R146" s="1187"/>
      <c r="S146" s="1187"/>
      <c r="T146" s="1187"/>
      <c r="U146" s="1187"/>
      <c r="V146" s="1187"/>
    </row>
    <row r="147" spans="1:23" ht="15" customHeight="1">
      <c r="A147" s="1410" t="s">
        <v>597</v>
      </c>
      <c r="B147" s="1410"/>
      <c r="C147" s="1410"/>
      <c r="D147" s="1410"/>
      <c r="E147" s="1410"/>
      <c r="F147" s="1410"/>
      <c r="G147" s="1410"/>
      <c r="H147" s="1410"/>
      <c r="I147" s="1410"/>
      <c r="J147" s="1410"/>
      <c r="K147" s="1410"/>
      <c r="L147" s="1410"/>
      <c r="M147" s="1410"/>
      <c r="N147" s="1410"/>
      <c r="O147" s="1410"/>
      <c r="P147" s="1410"/>
      <c r="Q147" s="1410"/>
      <c r="R147" s="1410"/>
      <c r="S147" s="1410"/>
      <c r="T147" s="1410"/>
      <c r="U147" s="1410"/>
    </row>
    <row r="148" spans="1:23" ht="30.75" customHeight="1" thickBot="1">
      <c r="B148" s="153"/>
      <c r="C148" s="153"/>
      <c r="D148" s="153"/>
      <c r="E148" s="153"/>
      <c r="F148" s="154"/>
      <c r="G148" s="153"/>
      <c r="H148" s="153"/>
      <c r="I148" s="946"/>
      <c r="J148" s="946"/>
    </row>
    <row r="149" spans="1:23" ht="28.5" customHeight="1" thickBot="1">
      <c r="A149" s="1414" t="s">
        <v>0</v>
      </c>
      <c r="B149" s="1416" t="s">
        <v>1</v>
      </c>
      <c r="C149" s="1418" t="s">
        <v>453</v>
      </c>
      <c r="D149" s="1419"/>
      <c r="E149" s="1419"/>
      <c r="F149" s="1420"/>
      <c r="G149" s="1421" t="s">
        <v>452</v>
      </c>
      <c r="H149" s="1422" t="s">
        <v>598</v>
      </c>
      <c r="I149" s="1423"/>
      <c r="J149" s="1421" t="s">
        <v>599</v>
      </c>
      <c r="K149" s="1422" t="s">
        <v>455</v>
      </c>
      <c r="L149" s="1424"/>
      <c r="M149" s="1427" t="s">
        <v>600</v>
      </c>
      <c r="N149" s="1428"/>
      <c r="O149" s="1428"/>
      <c r="P149" s="1428"/>
      <c r="Q149" s="1428"/>
      <c r="R149" s="1146" t="s">
        <v>601</v>
      </c>
      <c r="S149" s="1147"/>
      <c r="T149" s="1147"/>
      <c r="U149" s="1148"/>
    </row>
    <row r="150" spans="1:23" ht="28.5" customHeight="1" thickBot="1">
      <c r="A150" s="1415"/>
      <c r="B150" s="1417"/>
      <c r="C150" s="1149" t="s">
        <v>602</v>
      </c>
      <c r="D150" s="1150"/>
      <c r="E150" s="155" t="s">
        <v>296</v>
      </c>
      <c r="F150" s="155" t="s">
        <v>297</v>
      </c>
      <c r="G150" s="1345"/>
      <c r="H150" s="1315"/>
      <c r="I150" s="1336"/>
      <c r="J150" s="1345"/>
      <c r="K150" s="1425"/>
      <c r="L150" s="1426"/>
      <c r="M150" s="1151" t="s">
        <v>603</v>
      </c>
      <c r="N150" s="1152"/>
      <c r="O150" s="903" t="s">
        <v>604</v>
      </c>
      <c r="P150" s="1180" t="s">
        <v>605</v>
      </c>
      <c r="Q150" s="1181"/>
      <c r="R150" s="156" t="s">
        <v>1</v>
      </c>
      <c r="S150" s="157" t="s">
        <v>457</v>
      </c>
      <c r="T150" s="158" t="s">
        <v>462</v>
      </c>
      <c r="U150" s="159" t="s">
        <v>301</v>
      </c>
    </row>
    <row r="151" spans="1:23" ht="27.75" customHeight="1">
      <c r="A151" s="1182">
        <v>1</v>
      </c>
      <c r="B151" s="1183">
        <v>39912</v>
      </c>
      <c r="C151" s="1184" t="s">
        <v>606</v>
      </c>
      <c r="D151" s="1184"/>
      <c r="E151" s="1429" t="s">
        <v>607</v>
      </c>
      <c r="F151" s="1430" t="s">
        <v>289</v>
      </c>
      <c r="G151" s="1431" t="s">
        <v>466</v>
      </c>
      <c r="H151" s="1184" t="s">
        <v>492</v>
      </c>
      <c r="I151" s="1184"/>
      <c r="J151" s="1411">
        <v>3500000000</v>
      </c>
      <c r="K151" s="1432" t="s">
        <v>470</v>
      </c>
      <c r="L151" s="1433"/>
      <c r="M151" s="1434">
        <v>40002</v>
      </c>
      <c r="N151" s="1436">
        <v>3</v>
      </c>
      <c r="O151" s="1411">
        <v>-1000000000</v>
      </c>
      <c r="P151" s="1411">
        <f>O151+J151</f>
        <v>2500000000</v>
      </c>
      <c r="Q151" s="1412"/>
      <c r="R151" s="160">
        <v>40137</v>
      </c>
      <c r="S151" s="161" t="s">
        <v>608</v>
      </c>
      <c r="T151" s="161" t="s">
        <v>492</v>
      </c>
      <c r="U151" s="162">
        <v>140000000</v>
      </c>
    </row>
    <row r="152" spans="1:23" ht="27.75" customHeight="1">
      <c r="A152" s="1155"/>
      <c r="B152" s="1157"/>
      <c r="C152" s="1159"/>
      <c r="D152" s="1159"/>
      <c r="E152" s="1161"/>
      <c r="F152" s="1163"/>
      <c r="G152" s="1165"/>
      <c r="H152" s="1159"/>
      <c r="I152" s="1159"/>
      <c r="J152" s="1167"/>
      <c r="K152" s="1169"/>
      <c r="L152" s="1170"/>
      <c r="M152" s="1435"/>
      <c r="N152" s="1437"/>
      <c r="O152" s="1167"/>
      <c r="P152" s="1167"/>
      <c r="Q152" s="1413"/>
      <c r="R152" s="524">
        <v>40220</v>
      </c>
      <c r="S152" s="834" t="s">
        <v>608</v>
      </c>
      <c r="T152" s="834" t="s">
        <v>492</v>
      </c>
      <c r="U152" s="523">
        <v>100000000</v>
      </c>
    </row>
    <row r="153" spans="1:23" ht="30.25" customHeight="1">
      <c r="A153" s="1155"/>
      <c r="B153" s="1157"/>
      <c r="C153" s="1159"/>
      <c r="D153" s="1159"/>
      <c r="E153" s="1161"/>
      <c r="F153" s="1163"/>
      <c r="G153" s="1165"/>
      <c r="H153" s="1159"/>
      <c r="I153" s="1159"/>
      <c r="J153" s="1167"/>
      <c r="K153" s="1169"/>
      <c r="L153" s="1170"/>
      <c r="M153" s="1435"/>
      <c r="N153" s="1437"/>
      <c r="O153" s="1167"/>
      <c r="P153" s="1167"/>
      <c r="Q153" s="1413"/>
      <c r="R153" s="524">
        <v>40241</v>
      </c>
      <c r="S153" s="834" t="s">
        <v>609</v>
      </c>
      <c r="T153" s="834" t="s">
        <v>514</v>
      </c>
      <c r="U153" s="523">
        <v>50000000</v>
      </c>
    </row>
    <row r="154" spans="1:23" s="164" customFormat="1" ht="30.25" customHeight="1">
      <c r="A154" s="1155"/>
      <c r="B154" s="1157"/>
      <c r="C154" s="1159"/>
      <c r="D154" s="1159"/>
      <c r="E154" s="1161"/>
      <c r="F154" s="1163"/>
      <c r="G154" s="1165"/>
      <c r="H154" s="1159"/>
      <c r="I154" s="1159"/>
      <c r="J154" s="1167"/>
      <c r="K154" s="1169"/>
      <c r="L154" s="1170"/>
      <c r="M154" s="940"/>
      <c r="N154" s="941">
        <v>6</v>
      </c>
      <c r="O154" s="904"/>
      <c r="P154" s="1167">
        <v>290000000</v>
      </c>
      <c r="Q154" s="1413"/>
      <c r="R154" s="524">
        <v>40273</v>
      </c>
      <c r="S154" s="834" t="s">
        <v>610</v>
      </c>
      <c r="T154" s="834" t="s">
        <v>611</v>
      </c>
      <c r="U154" s="523">
        <v>56541893</v>
      </c>
      <c r="V154" s="935"/>
      <c r="W154" s="935"/>
    </row>
    <row r="155" spans="1:23" s="164" customFormat="1" ht="15" customHeight="1">
      <c r="A155" s="1155">
        <v>2</v>
      </c>
      <c r="B155" s="1157">
        <v>39912</v>
      </c>
      <c r="C155" s="1159" t="s">
        <v>612</v>
      </c>
      <c r="D155" s="1159"/>
      <c r="E155" s="1161" t="s">
        <v>607</v>
      </c>
      <c r="F155" s="1163" t="s">
        <v>289</v>
      </c>
      <c r="G155" s="1165" t="s">
        <v>466</v>
      </c>
      <c r="H155" s="1159" t="s">
        <v>492</v>
      </c>
      <c r="I155" s="1159"/>
      <c r="J155" s="1167">
        <v>1500000000</v>
      </c>
      <c r="K155" s="1169" t="s">
        <v>470</v>
      </c>
      <c r="L155" s="1170"/>
      <c r="M155" s="525">
        <v>40002</v>
      </c>
      <c r="N155" s="941">
        <v>3</v>
      </c>
      <c r="O155" s="835">
        <v>-500000000</v>
      </c>
      <c r="P155" s="1153">
        <f>O155+J155</f>
        <v>1000000000</v>
      </c>
      <c r="Q155" s="1154"/>
      <c r="R155" s="524">
        <v>40246</v>
      </c>
      <c r="S155" s="834" t="s">
        <v>609</v>
      </c>
      <c r="T155" s="834" t="s">
        <v>514</v>
      </c>
      <c r="U155" s="523">
        <v>123076734.86</v>
      </c>
      <c r="V155" s="163"/>
    </row>
    <row r="156" spans="1:23" ht="15.75" customHeight="1" thickBot="1">
      <c r="A156" s="1156"/>
      <c r="B156" s="1158"/>
      <c r="C156" s="1160"/>
      <c r="D156" s="1160"/>
      <c r="E156" s="1162"/>
      <c r="F156" s="1164"/>
      <c r="G156" s="1166"/>
      <c r="H156" s="1160"/>
      <c r="I156" s="1160"/>
      <c r="J156" s="1168"/>
      <c r="K156" s="1171"/>
      <c r="L156" s="1172"/>
      <c r="M156" s="165"/>
      <c r="N156" s="166">
        <v>7</v>
      </c>
      <c r="O156" s="122"/>
      <c r="P156" s="1173">
        <v>123076734.86</v>
      </c>
      <c r="Q156" s="1174"/>
      <c r="R156" s="522">
        <v>40275</v>
      </c>
      <c r="S156" s="521" t="s">
        <v>613</v>
      </c>
      <c r="T156" s="521" t="s">
        <v>611</v>
      </c>
      <c r="U156" s="520">
        <v>44533053.82</v>
      </c>
      <c r="V156" s="163"/>
      <c r="W156" s="164"/>
    </row>
    <row r="157" spans="1:23" ht="15.75" customHeight="1">
      <c r="B157" s="167"/>
      <c r="C157" s="168"/>
      <c r="D157" s="937"/>
      <c r="E157" s="937"/>
      <c r="F157" s="143"/>
      <c r="G157" s="937"/>
      <c r="H157" s="169"/>
      <c r="I157" s="41"/>
      <c r="J157" s="41"/>
      <c r="R157" s="170"/>
      <c r="S157" s="170"/>
      <c r="T157" s="171"/>
      <c r="U157" s="171"/>
    </row>
    <row r="158" spans="1:23" ht="14.5" thickBot="1">
      <c r="A158" s="1175" t="s">
        <v>614</v>
      </c>
      <c r="B158" s="1175"/>
      <c r="C158" s="1175"/>
      <c r="D158" s="948">
        <f>SUM(J151:J155)</f>
        <v>5000000000</v>
      </c>
      <c r="E158" s="937"/>
      <c r="F158" s="143"/>
      <c r="G158" s="1176" t="s">
        <v>615</v>
      </c>
      <c r="H158" s="1176"/>
      <c r="I158" s="1177">
        <v>413076735</v>
      </c>
      <c r="J158" s="1177"/>
      <c r="L158" s="1178" t="s">
        <v>616</v>
      </c>
      <c r="M158" s="1178"/>
      <c r="N158" s="1179">
        <f>SUM(U151:U153,U155)</f>
        <v>413076734.86000001</v>
      </c>
      <c r="O158" s="1179"/>
      <c r="R158" s="1438" t="s">
        <v>617</v>
      </c>
      <c r="S158" s="1438"/>
      <c r="T158" s="1438"/>
      <c r="U158" s="951">
        <f>U154+U156</f>
        <v>101074946.81999999</v>
      </c>
    </row>
    <row r="159" spans="1:23" ht="14.25" customHeight="1" thickTop="1">
      <c r="B159" s="937"/>
      <c r="C159" s="858"/>
      <c r="D159" s="937"/>
      <c r="E159" s="937"/>
      <c r="F159" s="143"/>
      <c r="G159" s="954"/>
      <c r="H159" s="172"/>
      <c r="J159" s="145"/>
    </row>
    <row r="160" spans="1:23" ht="14.25" customHeight="1">
      <c r="B160" s="937"/>
      <c r="C160" s="858"/>
      <c r="D160" s="937"/>
      <c r="E160" s="937"/>
      <c r="F160" s="143"/>
      <c r="G160" s="173"/>
      <c r="H160" s="174"/>
      <c r="J160" s="145"/>
    </row>
    <row r="161" spans="1:22" ht="14.25" customHeight="1">
      <c r="A161" s="1137" t="s">
        <v>618</v>
      </c>
      <c r="B161" s="1137"/>
      <c r="C161" s="1137"/>
      <c r="D161" s="1137"/>
      <c r="E161" s="1137"/>
      <c r="F161" s="1137"/>
      <c r="G161" s="1137"/>
      <c r="H161" s="1137"/>
      <c r="I161" s="1137"/>
      <c r="J161" s="1137"/>
      <c r="K161" s="1137"/>
      <c r="L161" s="1137"/>
      <c r="M161" s="1137"/>
      <c r="N161" s="1137"/>
      <c r="O161" s="1137"/>
      <c r="P161" s="1137"/>
      <c r="Q161" s="1137"/>
      <c r="R161" s="1137"/>
      <c r="S161" s="1137"/>
      <c r="T161" s="1137"/>
      <c r="U161" s="1137"/>
    </row>
    <row r="162" spans="1:22">
      <c r="A162" s="1137" t="s">
        <v>619</v>
      </c>
      <c r="B162" s="1137"/>
      <c r="C162" s="1137"/>
      <c r="D162" s="1137"/>
      <c r="E162" s="1137"/>
      <c r="F162" s="1137"/>
      <c r="G162" s="1137"/>
      <c r="H162" s="1137"/>
      <c r="I162" s="1137"/>
      <c r="J162" s="1137"/>
      <c r="K162" s="1137"/>
      <c r="L162" s="1137"/>
      <c r="M162" s="1137"/>
      <c r="N162" s="1137"/>
      <c r="O162" s="1137"/>
      <c r="P162" s="1137"/>
      <c r="Q162" s="1137"/>
      <c r="R162" s="1137"/>
      <c r="S162" s="1137"/>
      <c r="T162" s="1137"/>
      <c r="U162" s="1137"/>
    </row>
    <row r="163" spans="1:22" ht="15" customHeight="1">
      <c r="A163" s="1439" t="s">
        <v>620</v>
      </c>
      <c r="B163" s="1439"/>
      <c r="C163" s="1439"/>
      <c r="D163" s="1439"/>
      <c r="E163" s="1439"/>
      <c r="F163" s="1439"/>
      <c r="G163" s="1439"/>
      <c r="H163" s="1439"/>
      <c r="I163" s="1439"/>
      <c r="J163" s="1439"/>
      <c r="K163" s="1439"/>
      <c r="L163" s="1439"/>
      <c r="M163" s="1439"/>
      <c r="N163" s="1439"/>
      <c r="O163" s="1439"/>
      <c r="P163" s="1439"/>
      <c r="Q163" s="1439"/>
      <c r="R163" s="1439"/>
      <c r="S163" s="1439"/>
      <c r="T163" s="1439"/>
      <c r="U163" s="1439"/>
    </row>
    <row r="164" spans="1:22" ht="14.25" customHeight="1">
      <c r="A164" s="1196" t="s">
        <v>621</v>
      </c>
      <c r="B164" s="1196"/>
      <c r="C164" s="1196"/>
      <c r="D164" s="1196"/>
      <c r="E164" s="1196"/>
      <c r="F164" s="1196"/>
      <c r="G164" s="1196"/>
      <c r="H164" s="1196"/>
      <c r="I164" s="1196"/>
      <c r="J164" s="1196"/>
      <c r="K164" s="1196"/>
      <c r="L164" s="1196"/>
      <c r="M164" s="1196"/>
      <c r="N164" s="1196"/>
      <c r="O164" s="1196"/>
      <c r="P164" s="1196"/>
      <c r="Q164" s="1196"/>
      <c r="R164" s="1196"/>
      <c r="S164" s="1196"/>
      <c r="T164" s="1196"/>
      <c r="U164" s="1196"/>
      <c r="V164" s="925"/>
    </row>
    <row r="165" spans="1:22" ht="15" customHeight="1">
      <c r="A165" s="1136" t="s">
        <v>622</v>
      </c>
      <c r="B165" s="1136"/>
      <c r="C165" s="1136"/>
      <c r="D165" s="1136"/>
      <c r="E165" s="1136"/>
      <c r="F165" s="1136"/>
      <c r="G165" s="1136"/>
      <c r="H165" s="1136"/>
      <c r="I165" s="1136"/>
      <c r="J165" s="1136"/>
      <c r="K165" s="1136"/>
      <c r="L165" s="1136"/>
      <c r="M165" s="1136"/>
      <c r="N165" s="1136"/>
      <c r="O165" s="1136"/>
      <c r="P165" s="1136"/>
      <c r="Q165" s="1136"/>
      <c r="R165" s="1136"/>
      <c r="S165" s="1136"/>
      <c r="T165" s="1136"/>
      <c r="U165" s="1136"/>
    </row>
    <row r="166" spans="1:22" ht="15" customHeight="1">
      <c r="A166" s="1439" t="s">
        <v>623</v>
      </c>
      <c r="B166" s="1439"/>
      <c r="C166" s="1439"/>
      <c r="D166" s="1439"/>
      <c r="E166" s="1439"/>
      <c r="F166" s="1439"/>
      <c r="G166" s="1439"/>
      <c r="H166" s="1439"/>
      <c r="I166" s="1439"/>
      <c r="J166" s="1439"/>
      <c r="K166" s="1439"/>
      <c r="L166" s="1439"/>
      <c r="M166" s="1439"/>
      <c r="N166" s="1439"/>
      <c r="O166" s="1439"/>
      <c r="P166" s="1439"/>
      <c r="Q166" s="1439"/>
      <c r="R166" s="1439"/>
      <c r="S166" s="1439"/>
      <c r="T166" s="1439"/>
      <c r="U166" s="1439"/>
    </row>
    <row r="167" spans="1:22" ht="15" customHeight="1">
      <c r="A167" s="1439" t="s">
        <v>624</v>
      </c>
      <c r="B167" s="1439"/>
      <c r="C167" s="1439"/>
      <c r="D167" s="1439"/>
      <c r="E167" s="1439"/>
      <c r="F167" s="1439"/>
      <c r="G167" s="1439"/>
      <c r="H167" s="1439"/>
      <c r="I167" s="1439"/>
      <c r="J167" s="1439"/>
      <c r="K167" s="1439"/>
      <c r="L167" s="1439"/>
      <c r="M167" s="1439"/>
      <c r="N167" s="1439"/>
      <c r="O167" s="1439"/>
      <c r="P167" s="1439"/>
      <c r="Q167" s="1439"/>
      <c r="R167" s="1439"/>
      <c r="S167" s="1439"/>
      <c r="T167" s="1439"/>
      <c r="U167" s="1439"/>
    </row>
    <row r="168" spans="1:22">
      <c r="A168" s="947"/>
      <c r="B168" s="947"/>
      <c r="C168" s="947"/>
      <c r="D168" s="947"/>
      <c r="E168" s="947"/>
      <c r="F168" s="947"/>
      <c r="G168" s="947"/>
      <c r="H168" s="947"/>
      <c r="I168" s="947"/>
      <c r="J168" s="947"/>
      <c r="K168" s="947"/>
      <c r="L168" s="947"/>
      <c r="M168" s="947"/>
      <c r="N168" s="947"/>
      <c r="O168" s="947"/>
      <c r="P168" s="947"/>
      <c r="Q168" s="947"/>
      <c r="R168" s="947"/>
      <c r="S168" s="947"/>
      <c r="T168" s="947"/>
      <c r="U168" s="947"/>
    </row>
    <row r="169" spans="1:22">
      <c r="A169" s="937"/>
      <c r="B169" s="937"/>
      <c r="C169" s="937"/>
      <c r="D169" s="937"/>
      <c r="E169" s="937"/>
      <c r="F169" s="937"/>
      <c r="G169" s="937"/>
      <c r="H169" s="937"/>
      <c r="I169" s="937"/>
      <c r="J169" s="937"/>
      <c r="K169" s="937"/>
      <c r="L169" s="937"/>
      <c r="M169" s="937"/>
      <c r="N169" s="937"/>
      <c r="O169" s="937"/>
      <c r="P169" s="937"/>
      <c r="Q169" s="937"/>
      <c r="R169" s="937"/>
      <c r="S169" s="937"/>
      <c r="T169" s="937"/>
      <c r="U169" s="937"/>
    </row>
    <row r="170" spans="1:22">
      <c r="A170" s="937"/>
      <c r="B170" s="937"/>
      <c r="C170" s="937"/>
      <c r="D170" s="143"/>
      <c r="E170" s="143"/>
      <c r="F170" s="954"/>
      <c r="G170" s="175"/>
      <c r="H170" s="175"/>
      <c r="I170" s="175"/>
      <c r="J170" s="175"/>
      <c r="K170" s="176"/>
      <c r="L170" s="176"/>
      <c r="M170" s="952"/>
      <c r="N170" s="952"/>
      <c r="O170" s="952"/>
      <c r="P170" s="952"/>
      <c r="Q170" s="952"/>
      <c r="R170" s="952"/>
      <c r="S170" s="952"/>
      <c r="T170" s="952"/>
    </row>
    <row r="171" spans="1:22">
      <c r="A171" s="937"/>
      <c r="B171" s="937"/>
      <c r="C171" s="937"/>
      <c r="D171" s="143"/>
      <c r="E171" s="143"/>
      <c r="F171" s="954"/>
      <c r="G171" s="175"/>
      <c r="H171" s="175"/>
      <c r="I171" s="175"/>
      <c r="J171" s="175"/>
      <c r="K171" s="176"/>
      <c r="L171" s="176"/>
      <c r="M171" s="952"/>
      <c r="N171" s="952"/>
      <c r="O171" s="952"/>
      <c r="P171" s="952"/>
      <c r="Q171" s="952"/>
      <c r="R171" s="952"/>
      <c r="S171" s="952"/>
      <c r="T171" s="952"/>
    </row>
    <row r="172" spans="1:22">
      <c r="A172" s="937"/>
      <c r="B172" s="937"/>
      <c r="C172" s="937"/>
      <c r="D172" s="143"/>
      <c r="E172" s="143"/>
      <c r="F172" s="954"/>
      <c r="G172" s="175"/>
      <c r="H172" s="175"/>
      <c r="I172" s="175"/>
      <c r="J172" s="175"/>
      <c r="K172" s="176"/>
      <c r="L172" s="176"/>
      <c r="M172" s="952"/>
      <c r="N172" s="952"/>
      <c r="O172" s="952"/>
      <c r="P172" s="952"/>
      <c r="Q172" s="952"/>
      <c r="R172" s="952"/>
      <c r="S172" s="952"/>
      <c r="T172" s="952"/>
    </row>
    <row r="173" spans="1:22">
      <c r="A173" s="937"/>
      <c r="B173" s="937"/>
      <c r="C173" s="937"/>
      <c r="D173" s="143"/>
      <c r="E173" s="143"/>
      <c r="F173" s="954"/>
      <c r="G173" s="175"/>
      <c r="H173" s="175"/>
      <c r="I173" s="175"/>
      <c r="J173" s="175"/>
      <c r="K173" s="176"/>
      <c r="L173" s="176"/>
      <c r="M173" s="952"/>
      <c r="N173" s="952"/>
      <c r="O173" s="952"/>
      <c r="P173" s="952"/>
      <c r="Q173" s="952"/>
      <c r="R173" s="952"/>
      <c r="S173" s="952"/>
      <c r="T173" s="952"/>
    </row>
    <row r="174" spans="1:22">
      <c r="A174" s="937"/>
      <c r="B174" s="937"/>
      <c r="C174" s="937"/>
      <c r="D174" s="143"/>
      <c r="E174" s="143"/>
      <c r="F174" s="954"/>
      <c r="G174" s="175"/>
      <c r="H174" s="175"/>
      <c r="I174" s="175"/>
      <c r="J174" s="175"/>
      <c r="K174" s="176"/>
      <c r="L174" s="176"/>
      <c r="M174" s="952"/>
      <c r="N174" s="952"/>
      <c r="O174" s="952"/>
      <c r="P174" s="952"/>
      <c r="Q174" s="952"/>
      <c r="R174" s="952"/>
      <c r="S174" s="952"/>
      <c r="T174" s="952"/>
    </row>
    <row r="175" spans="1:22">
      <c r="A175" s="937"/>
      <c r="B175" s="937"/>
      <c r="C175" s="937"/>
      <c r="D175" s="143"/>
      <c r="E175" s="143"/>
      <c r="F175" s="954"/>
      <c r="G175" s="175"/>
      <c r="H175" s="175"/>
      <c r="I175" s="175"/>
      <c r="J175" s="175"/>
      <c r="K175" s="176"/>
      <c r="L175" s="176"/>
      <c r="M175" s="952"/>
      <c r="N175" s="952"/>
      <c r="O175" s="952"/>
      <c r="P175" s="952"/>
      <c r="Q175" s="952"/>
      <c r="R175" s="952"/>
      <c r="S175" s="952"/>
      <c r="T175" s="952"/>
    </row>
    <row r="176" spans="1:22">
      <c r="A176" s="937"/>
      <c r="B176" s="937"/>
      <c r="C176" s="937"/>
      <c r="D176" s="143"/>
      <c r="E176" s="143"/>
      <c r="F176" s="954"/>
      <c r="G176" s="175"/>
      <c r="H176" s="175"/>
      <c r="I176" s="175"/>
      <c r="J176" s="175"/>
      <c r="K176" s="176"/>
      <c r="L176" s="176"/>
      <c r="M176" s="952"/>
      <c r="N176" s="952"/>
      <c r="O176" s="952"/>
      <c r="P176" s="952"/>
      <c r="Q176" s="952"/>
      <c r="R176" s="952"/>
      <c r="S176" s="952"/>
      <c r="T176" s="952"/>
    </row>
    <row r="177" spans="1:20">
      <c r="A177" s="937"/>
      <c r="B177" s="937"/>
      <c r="C177" s="937"/>
      <c r="D177" s="143"/>
      <c r="E177" s="143"/>
      <c r="F177" s="954"/>
      <c r="G177" s="175"/>
      <c r="H177" s="175"/>
      <c r="I177" s="175"/>
      <c r="J177" s="175"/>
      <c r="K177" s="176"/>
      <c r="L177" s="176"/>
      <c r="M177" s="952"/>
      <c r="N177" s="952"/>
      <c r="O177" s="952"/>
      <c r="P177" s="952"/>
      <c r="Q177" s="952"/>
      <c r="R177" s="952"/>
      <c r="S177" s="952"/>
      <c r="T177" s="952"/>
    </row>
    <row r="178" spans="1:20">
      <c r="A178" s="937"/>
      <c r="B178" s="937"/>
      <c r="C178" s="937"/>
      <c r="D178" s="143"/>
      <c r="E178" s="143"/>
      <c r="F178" s="954"/>
      <c r="G178" s="175"/>
      <c r="H178" s="175"/>
      <c r="I178" s="175"/>
      <c r="J178" s="175"/>
      <c r="K178" s="176"/>
      <c r="L178" s="176"/>
      <c r="M178" s="952"/>
      <c r="N178" s="952"/>
      <c r="O178" s="952"/>
      <c r="P178" s="952"/>
      <c r="Q178" s="952"/>
      <c r="R178" s="952"/>
      <c r="S178" s="952"/>
      <c r="T178" s="952"/>
    </row>
    <row r="179" spans="1:20">
      <c r="A179" s="937"/>
      <c r="B179" s="937"/>
      <c r="C179" s="937"/>
      <c r="D179" s="143"/>
      <c r="E179" s="143"/>
      <c r="F179" s="954"/>
      <c r="G179" s="175"/>
      <c r="H179" s="175"/>
      <c r="I179" s="175"/>
      <c r="J179" s="175"/>
      <c r="K179" s="176"/>
      <c r="L179" s="176"/>
      <c r="M179" s="952"/>
      <c r="N179" s="952"/>
      <c r="O179" s="952"/>
      <c r="P179" s="952"/>
      <c r="Q179" s="952"/>
      <c r="R179" s="952"/>
      <c r="S179" s="952"/>
      <c r="T179" s="952"/>
    </row>
    <row r="180" spans="1:20">
      <c r="A180" s="937"/>
      <c r="B180" s="937"/>
      <c r="C180" s="937"/>
      <c r="D180" s="143"/>
      <c r="E180" s="143"/>
      <c r="F180" s="954"/>
      <c r="G180" s="175"/>
      <c r="H180" s="175"/>
      <c r="I180" s="175"/>
      <c r="J180" s="175"/>
      <c r="K180" s="176"/>
      <c r="L180" s="176"/>
      <c r="M180" s="952"/>
      <c r="N180" s="952"/>
      <c r="O180" s="952"/>
      <c r="P180" s="952"/>
      <c r="Q180" s="952"/>
      <c r="R180" s="952"/>
      <c r="S180" s="952"/>
      <c r="T180" s="952"/>
    </row>
    <row r="181" spans="1:20">
      <c r="A181" s="937"/>
      <c r="B181" s="937"/>
      <c r="C181" s="937"/>
      <c r="D181" s="143"/>
      <c r="E181" s="143"/>
      <c r="F181" s="954"/>
      <c r="G181" s="175"/>
      <c r="H181" s="175"/>
      <c r="I181" s="175"/>
      <c r="J181" s="175"/>
      <c r="K181" s="176"/>
      <c r="L181" s="176"/>
      <c r="M181" s="952"/>
      <c r="N181" s="952"/>
      <c r="O181" s="952"/>
      <c r="P181" s="952"/>
      <c r="Q181" s="952"/>
      <c r="R181" s="952"/>
      <c r="S181" s="952"/>
      <c r="T181" s="952"/>
    </row>
    <row r="182" spans="1:20">
      <c r="A182" s="937"/>
      <c r="B182" s="937"/>
      <c r="C182" s="937"/>
      <c r="D182" s="143"/>
      <c r="E182" s="143"/>
      <c r="F182" s="954"/>
      <c r="G182" s="175"/>
      <c r="H182" s="175"/>
      <c r="I182" s="175"/>
      <c r="J182" s="175"/>
      <c r="K182" s="176"/>
      <c r="L182" s="176"/>
      <c r="M182" s="952"/>
      <c r="N182" s="952"/>
      <c r="O182" s="952"/>
      <c r="P182" s="952"/>
      <c r="Q182" s="952"/>
      <c r="R182" s="952"/>
      <c r="S182" s="952"/>
      <c r="T182" s="952"/>
    </row>
    <row r="183" spans="1:20">
      <c r="A183" s="937"/>
      <c r="B183" s="937"/>
      <c r="C183" s="937"/>
      <c r="D183" s="143"/>
      <c r="E183" s="143"/>
      <c r="F183" s="954"/>
      <c r="G183" s="175"/>
      <c r="H183" s="175"/>
      <c r="I183" s="175"/>
      <c r="J183" s="175"/>
      <c r="K183" s="176"/>
      <c r="L183" s="176"/>
      <c r="M183" s="952"/>
      <c r="N183" s="952"/>
      <c r="O183" s="952"/>
      <c r="P183" s="952"/>
      <c r="Q183" s="952"/>
      <c r="R183" s="952"/>
      <c r="S183" s="952"/>
      <c r="T183" s="952"/>
    </row>
    <row r="184" spans="1:20">
      <c r="A184" s="937"/>
      <c r="B184" s="937"/>
      <c r="C184" s="937"/>
      <c r="D184" s="143"/>
      <c r="E184" s="143"/>
      <c r="F184" s="954"/>
      <c r="G184" s="175"/>
      <c r="H184" s="175"/>
      <c r="I184" s="175"/>
      <c r="J184" s="175"/>
      <c r="K184" s="176"/>
      <c r="L184" s="176"/>
      <c r="M184" s="952"/>
      <c r="N184" s="952"/>
      <c r="O184" s="952"/>
      <c r="P184" s="952"/>
      <c r="Q184" s="952"/>
      <c r="R184" s="952"/>
      <c r="S184" s="952"/>
      <c r="T184" s="952"/>
    </row>
    <row r="185" spans="1:20">
      <c r="A185" s="937"/>
      <c r="B185" s="937"/>
      <c r="C185" s="937"/>
      <c r="D185" s="143"/>
      <c r="E185" s="143"/>
      <c r="F185" s="954"/>
      <c r="G185" s="175"/>
      <c r="H185" s="175"/>
      <c r="I185" s="175"/>
      <c r="J185" s="175"/>
      <c r="K185" s="176"/>
      <c r="L185" s="176"/>
      <c r="M185" s="952"/>
      <c r="N185" s="952"/>
      <c r="O185" s="952"/>
      <c r="P185" s="952"/>
      <c r="Q185" s="952"/>
      <c r="R185" s="952"/>
      <c r="S185" s="952"/>
      <c r="T185" s="952"/>
    </row>
    <row r="186" spans="1:20">
      <c r="A186" s="937"/>
      <c r="B186" s="937"/>
      <c r="C186" s="937"/>
      <c r="D186" s="143"/>
      <c r="E186" s="143"/>
      <c r="F186" s="954"/>
      <c r="G186" s="175"/>
      <c r="H186" s="175"/>
      <c r="I186" s="175"/>
      <c r="J186" s="175"/>
      <c r="K186" s="176"/>
      <c r="L186" s="176"/>
      <c r="M186" s="952"/>
      <c r="N186" s="952"/>
      <c r="O186" s="952"/>
      <c r="P186" s="952"/>
      <c r="Q186" s="952"/>
      <c r="R186" s="952"/>
      <c r="S186" s="952"/>
      <c r="T186" s="952"/>
    </row>
    <row r="187" spans="1:20">
      <c r="A187" s="937"/>
      <c r="B187" s="937"/>
      <c r="C187" s="937"/>
      <c r="D187" s="143"/>
      <c r="E187" s="143"/>
      <c r="F187" s="954"/>
      <c r="G187" s="175"/>
      <c r="H187" s="175"/>
      <c r="I187" s="175"/>
      <c r="J187" s="175"/>
      <c r="K187" s="176"/>
      <c r="L187" s="176"/>
      <c r="M187" s="952"/>
      <c r="N187" s="952"/>
      <c r="O187" s="952"/>
      <c r="P187" s="952"/>
      <c r="Q187" s="952"/>
      <c r="R187" s="952"/>
      <c r="S187" s="952"/>
      <c r="T187" s="952"/>
    </row>
    <row r="188" spans="1:20">
      <c r="A188" s="937"/>
      <c r="B188" s="937"/>
      <c r="C188" s="937"/>
      <c r="D188" s="143"/>
      <c r="E188" s="143"/>
      <c r="F188" s="954"/>
      <c r="G188" s="175"/>
      <c r="H188" s="175"/>
      <c r="I188" s="175"/>
      <c r="J188" s="175"/>
      <c r="K188" s="176"/>
      <c r="L188" s="176"/>
      <c r="M188" s="952"/>
      <c r="N188" s="952"/>
      <c r="O188" s="952"/>
      <c r="P188" s="952"/>
      <c r="Q188" s="952"/>
      <c r="R188" s="952"/>
      <c r="S188" s="952"/>
      <c r="T188" s="952"/>
    </row>
    <row r="189" spans="1:20">
      <c r="A189" s="937"/>
      <c r="B189" s="937"/>
      <c r="C189" s="937"/>
      <c r="D189" s="143"/>
      <c r="E189" s="143"/>
      <c r="F189" s="954"/>
      <c r="G189" s="175"/>
      <c r="H189" s="175"/>
      <c r="I189" s="175"/>
      <c r="J189" s="175"/>
      <c r="K189" s="176"/>
      <c r="L189" s="176"/>
      <c r="M189" s="952"/>
      <c r="N189" s="952"/>
      <c r="O189" s="952"/>
      <c r="P189" s="952"/>
      <c r="Q189" s="952"/>
      <c r="R189" s="952"/>
      <c r="S189" s="952"/>
      <c r="T189" s="952"/>
    </row>
    <row r="190" spans="1:20">
      <c r="A190" s="937"/>
      <c r="B190" s="937"/>
      <c r="C190" s="937"/>
      <c r="D190" s="143"/>
      <c r="E190" s="143"/>
      <c r="F190" s="954"/>
      <c r="G190" s="175"/>
      <c r="H190" s="175"/>
      <c r="I190" s="175"/>
      <c r="J190" s="175"/>
      <c r="K190" s="176"/>
      <c r="L190" s="176"/>
      <c r="M190" s="952"/>
      <c r="N190" s="952"/>
      <c r="O190" s="952"/>
      <c r="P190" s="952"/>
      <c r="Q190" s="952"/>
      <c r="R190" s="952"/>
      <c r="S190" s="952"/>
      <c r="T190" s="952"/>
    </row>
    <row r="191" spans="1:20">
      <c r="A191" s="937"/>
      <c r="B191" s="937"/>
      <c r="C191" s="937"/>
      <c r="D191" s="143"/>
      <c r="E191" s="143"/>
      <c r="F191" s="954"/>
      <c r="G191" s="175"/>
      <c r="H191" s="175"/>
      <c r="I191" s="175"/>
      <c r="J191" s="175"/>
      <c r="K191" s="176"/>
      <c r="L191" s="176"/>
      <c r="M191" s="952"/>
      <c r="N191" s="952"/>
      <c r="O191" s="952"/>
      <c r="P191" s="952"/>
      <c r="Q191" s="952"/>
      <c r="R191" s="952"/>
      <c r="S191" s="952"/>
      <c r="T191" s="952"/>
    </row>
    <row r="192" spans="1:20">
      <c r="A192" s="937"/>
      <c r="B192" s="937"/>
      <c r="C192" s="937"/>
      <c r="D192" s="143"/>
      <c r="E192" s="143"/>
      <c r="F192" s="954"/>
      <c r="G192" s="175"/>
      <c r="H192" s="175"/>
      <c r="I192" s="175"/>
      <c r="J192" s="175"/>
      <c r="K192" s="176"/>
      <c r="L192" s="176"/>
      <c r="M192" s="952"/>
      <c r="N192" s="952"/>
      <c r="O192" s="952"/>
      <c r="P192" s="952"/>
      <c r="Q192" s="952"/>
      <c r="R192" s="952"/>
      <c r="S192" s="952"/>
      <c r="T192" s="952"/>
    </row>
    <row r="193" spans="1:22">
      <c r="A193" s="937"/>
      <c r="B193" s="937"/>
      <c r="C193" s="937"/>
      <c r="D193" s="143"/>
      <c r="E193" s="143"/>
      <c r="F193" s="954"/>
      <c r="G193" s="175"/>
      <c r="H193" s="175"/>
      <c r="I193" s="175"/>
      <c r="J193" s="175"/>
      <c r="K193" s="176"/>
      <c r="L193" s="176"/>
      <c r="M193" s="952"/>
      <c r="N193" s="952"/>
      <c r="O193" s="952"/>
      <c r="P193" s="952"/>
      <c r="Q193" s="952"/>
      <c r="R193" s="952"/>
      <c r="S193" s="952"/>
      <c r="T193" s="952"/>
    </row>
    <row r="194" spans="1:22">
      <c r="A194" s="937"/>
      <c r="B194" s="937"/>
      <c r="C194" s="937"/>
      <c r="D194" s="143"/>
      <c r="E194" s="143"/>
      <c r="F194" s="954"/>
      <c r="G194" s="175"/>
      <c r="H194" s="175"/>
      <c r="I194" s="175"/>
      <c r="J194" s="175"/>
      <c r="K194" s="176"/>
      <c r="L194" s="176"/>
      <c r="M194" s="952"/>
      <c r="N194" s="952"/>
      <c r="O194" s="952"/>
      <c r="P194" s="952"/>
      <c r="Q194" s="952"/>
      <c r="R194" s="952"/>
      <c r="S194" s="952"/>
      <c r="T194" s="952"/>
    </row>
    <row r="195" spans="1:22">
      <c r="A195" s="937"/>
      <c r="B195" s="937"/>
      <c r="C195" s="937"/>
      <c r="D195" s="143"/>
      <c r="E195" s="143"/>
      <c r="F195" s="954"/>
      <c r="G195" s="175"/>
      <c r="H195" s="175"/>
      <c r="I195" s="175"/>
      <c r="J195" s="175"/>
      <c r="K195" s="176"/>
      <c r="L195" s="176"/>
      <c r="M195" s="952"/>
      <c r="N195" s="952"/>
      <c r="O195" s="952"/>
      <c r="P195" s="952"/>
      <c r="Q195" s="952"/>
      <c r="R195" s="952"/>
      <c r="S195" s="952"/>
      <c r="T195" s="952"/>
    </row>
    <row r="196" spans="1:22">
      <c r="A196" s="937"/>
      <c r="B196" s="937"/>
      <c r="C196" s="937"/>
      <c r="D196" s="143"/>
      <c r="E196" s="143"/>
      <c r="F196" s="954"/>
      <c r="G196" s="175"/>
      <c r="H196" s="175"/>
      <c r="I196" s="175"/>
      <c r="J196" s="175"/>
      <c r="K196" s="176"/>
      <c r="L196" s="176"/>
      <c r="M196" s="952"/>
      <c r="N196" s="952"/>
      <c r="O196" s="952"/>
      <c r="P196" s="952"/>
      <c r="Q196" s="952"/>
      <c r="R196" s="952"/>
      <c r="S196" s="952"/>
      <c r="T196" s="952"/>
    </row>
    <row r="197" spans="1:22">
      <c r="A197" s="937"/>
      <c r="B197" s="937"/>
      <c r="C197" s="937"/>
      <c r="D197" s="143"/>
      <c r="E197" s="143"/>
      <c r="F197" s="954"/>
      <c r="G197" s="175"/>
      <c r="H197" s="175"/>
      <c r="I197" s="175"/>
      <c r="J197" s="175"/>
      <c r="K197" s="176"/>
      <c r="L197" s="176"/>
      <c r="M197" s="952"/>
      <c r="N197" s="952"/>
      <c r="O197" s="952"/>
      <c r="P197" s="952"/>
      <c r="Q197" s="952"/>
      <c r="R197" s="952"/>
      <c r="S197" s="952"/>
      <c r="T197" s="952"/>
    </row>
    <row r="198" spans="1:22">
      <c r="A198" s="937"/>
      <c r="B198" s="937"/>
      <c r="C198" s="937"/>
      <c r="D198" s="143"/>
      <c r="E198" s="143"/>
      <c r="F198" s="954"/>
      <c r="G198" s="175"/>
      <c r="H198" s="175"/>
      <c r="I198" s="175"/>
      <c r="J198" s="175"/>
      <c r="K198" s="176"/>
      <c r="L198" s="176"/>
      <c r="M198" s="952"/>
      <c r="N198" s="952"/>
      <c r="O198" s="952"/>
      <c r="P198" s="952"/>
      <c r="Q198" s="952"/>
      <c r="R198" s="952"/>
      <c r="S198" s="952"/>
      <c r="T198" s="952"/>
    </row>
    <row r="199" spans="1:22">
      <c r="A199" s="937"/>
      <c r="B199" s="937"/>
      <c r="C199" s="937"/>
      <c r="D199" s="143"/>
      <c r="E199" s="143"/>
      <c r="F199" s="954"/>
      <c r="G199" s="175"/>
      <c r="H199" s="175"/>
      <c r="I199" s="175"/>
      <c r="J199" s="175"/>
      <c r="K199" s="176"/>
      <c r="L199" s="176"/>
      <c r="M199" s="952"/>
      <c r="N199" s="952"/>
      <c r="O199" s="952"/>
      <c r="P199" s="952"/>
      <c r="Q199" s="952"/>
      <c r="R199" s="952"/>
      <c r="S199" s="952"/>
      <c r="T199" s="952"/>
    </row>
    <row r="201" spans="1:22">
      <c r="A201" s="1439"/>
      <c r="B201" s="1439"/>
      <c r="C201" s="1439"/>
      <c r="D201" s="1439"/>
      <c r="E201" s="1439"/>
      <c r="F201" s="1439"/>
      <c r="G201" s="1439"/>
      <c r="H201" s="1439"/>
      <c r="I201" s="1439"/>
      <c r="J201" s="1439"/>
      <c r="K201" s="1439"/>
      <c r="L201" s="1439"/>
      <c r="M201" s="1439"/>
      <c r="N201" s="1439"/>
      <c r="O201" s="1439"/>
      <c r="P201" s="1439"/>
      <c r="Q201" s="1439"/>
      <c r="R201" s="1439"/>
      <c r="S201" s="1439"/>
      <c r="T201" s="1439"/>
      <c r="U201" s="1439"/>
      <c r="V201" s="1439"/>
    </row>
    <row r="202" spans="1:22">
      <c r="A202" s="859"/>
      <c r="B202" s="859"/>
      <c r="C202" s="859"/>
      <c r="D202" s="859"/>
      <c r="E202" s="859"/>
      <c r="F202" s="859"/>
      <c r="G202" s="859"/>
      <c r="H202" s="859"/>
      <c r="I202" s="859"/>
      <c r="J202" s="859"/>
      <c r="K202" s="859"/>
      <c r="L202" s="859"/>
      <c r="M202" s="938"/>
      <c r="N202" s="859"/>
      <c r="O202" s="859"/>
      <c r="P202" s="859"/>
      <c r="Q202" s="859"/>
      <c r="R202" s="859"/>
      <c r="S202" s="859"/>
      <c r="T202" s="859"/>
      <c r="U202" s="859"/>
      <c r="V202" s="859"/>
    </row>
    <row r="203" spans="1:22">
      <c r="A203" s="1439"/>
      <c r="B203" s="1439"/>
      <c r="C203" s="1439"/>
      <c r="D203" s="1439"/>
      <c r="E203" s="1439"/>
      <c r="F203" s="1439"/>
      <c r="G203" s="1439"/>
      <c r="H203" s="1439"/>
      <c r="I203" s="1439"/>
      <c r="J203" s="1439"/>
      <c r="K203" s="1439"/>
      <c r="L203" s="1439"/>
      <c r="M203" s="1439"/>
      <c r="N203" s="1439"/>
      <c r="O203" s="1439"/>
      <c r="P203" s="1439"/>
      <c r="Q203" s="1439"/>
      <c r="R203" s="1439"/>
      <c r="S203" s="1439"/>
      <c r="T203" s="1439"/>
      <c r="U203" s="1439"/>
      <c r="V203" s="1439"/>
    </row>
    <row r="204" spans="1:22">
      <c r="A204" s="947"/>
      <c r="B204" s="947"/>
      <c r="C204" s="947"/>
      <c r="D204" s="947"/>
      <c r="E204" s="947"/>
      <c r="F204" s="947"/>
      <c r="G204" s="947"/>
      <c r="H204" s="947"/>
      <c r="I204" s="947"/>
      <c r="J204" s="947"/>
      <c r="K204" s="947"/>
      <c r="L204" s="947"/>
      <c r="M204" s="177"/>
      <c r="N204" s="947"/>
      <c r="O204" s="947"/>
      <c r="P204" s="947"/>
      <c r="Q204" s="947"/>
      <c r="R204" s="947"/>
      <c r="S204" s="947"/>
      <c r="T204" s="947"/>
      <c r="U204" s="947"/>
      <c r="V204" s="947"/>
    </row>
    <row r="205" spans="1:22">
      <c r="A205" s="1439"/>
      <c r="B205" s="1439"/>
      <c r="C205" s="1439"/>
      <c r="D205" s="1439"/>
      <c r="E205" s="1439"/>
      <c r="F205" s="1439"/>
      <c r="G205" s="1439"/>
      <c r="H205" s="1439"/>
      <c r="I205" s="1439"/>
      <c r="J205" s="1439"/>
      <c r="K205" s="1439"/>
      <c r="L205" s="1439"/>
      <c r="M205" s="1439"/>
      <c r="N205" s="1439"/>
      <c r="O205" s="1439"/>
      <c r="P205" s="1439"/>
      <c r="Q205" s="1439"/>
      <c r="R205" s="1439"/>
      <c r="S205" s="1439"/>
      <c r="T205" s="1439"/>
      <c r="U205" s="1439"/>
      <c r="V205" s="1439"/>
    </row>
    <row r="206" spans="1:22">
      <c r="A206" s="1137"/>
      <c r="B206" s="1137"/>
      <c r="C206" s="1137"/>
      <c r="D206" s="1137"/>
      <c r="E206" s="1137"/>
      <c r="F206" s="1137"/>
      <c r="G206" s="1137"/>
      <c r="H206" s="1137"/>
      <c r="I206" s="1137"/>
      <c r="J206" s="1137"/>
      <c r="K206" s="1137"/>
      <c r="L206" s="1137"/>
      <c r="M206" s="1137"/>
      <c r="N206" s="1137"/>
      <c r="O206" s="1137"/>
      <c r="P206" s="1137"/>
      <c r="Q206" s="1137"/>
      <c r="R206" s="1137"/>
      <c r="S206" s="1137"/>
      <c r="T206" s="1137"/>
      <c r="U206" s="1137"/>
      <c r="V206" s="1137"/>
    </row>
    <row r="207" spans="1:22">
      <c r="A207" s="1137"/>
      <c r="B207" s="1137"/>
      <c r="C207" s="1137"/>
      <c r="D207" s="1137"/>
      <c r="E207" s="1137"/>
      <c r="F207" s="1137"/>
      <c r="G207" s="1137"/>
      <c r="H207" s="1137"/>
      <c r="I207" s="1137"/>
      <c r="J207" s="1137"/>
      <c r="K207" s="1137"/>
      <c r="L207" s="1137"/>
      <c r="M207" s="1137"/>
      <c r="N207" s="1137"/>
      <c r="O207" s="1137"/>
      <c r="P207" s="1137"/>
      <c r="Q207" s="1137"/>
      <c r="R207" s="1137"/>
      <c r="S207" s="1137"/>
      <c r="T207" s="1137"/>
      <c r="U207" s="1137"/>
      <c r="V207" s="1137"/>
    </row>
    <row r="208" spans="1:22">
      <c r="A208" s="1137"/>
      <c r="B208" s="1137"/>
      <c r="C208" s="1137"/>
      <c r="D208" s="1137"/>
      <c r="E208" s="1137"/>
      <c r="F208" s="1137"/>
      <c r="G208" s="1137"/>
      <c r="H208" s="1137"/>
      <c r="I208" s="1137"/>
      <c r="J208" s="1137"/>
      <c r="K208" s="1137"/>
      <c r="L208" s="1137"/>
      <c r="M208" s="1137"/>
      <c r="N208" s="1137"/>
      <c r="O208" s="1137"/>
      <c r="P208" s="1137"/>
      <c r="Q208" s="1137"/>
      <c r="R208" s="1137"/>
      <c r="S208" s="1137"/>
      <c r="T208" s="1137"/>
      <c r="U208" s="1137"/>
      <c r="V208" s="1137"/>
    </row>
    <row r="209" spans="1:22">
      <c r="A209" s="859"/>
      <c r="B209" s="859"/>
      <c r="C209" s="859"/>
      <c r="D209" s="859"/>
      <c r="E209" s="859"/>
      <c r="F209" s="859"/>
      <c r="G209" s="859"/>
      <c r="H209" s="859"/>
      <c r="I209" s="859"/>
      <c r="J209" s="859"/>
      <c r="K209" s="859"/>
      <c r="L209" s="859"/>
      <c r="M209" s="938"/>
      <c r="N209" s="859"/>
      <c r="O209" s="859"/>
      <c r="P209" s="859"/>
      <c r="Q209" s="859"/>
      <c r="R209" s="859"/>
      <c r="S209" s="859"/>
      <c r="T209" s="859"/>
      <c r="U209" s="859"/>
      <c r="V209" s="859"/>
    </row>
    <row r="210" spans="1:22">
      <c r="A210" s="1137"/>
      <c r="B210" s="1137"/>
      <c r="C210" s="1137"/>
      <c r="D210" s="1137"/>
      <c r="E210" s="1137"/>
      <c r="F210" s="1137"/>
      <c r="G210" s="1137"/>
      <c r="H210" s="1137"/>
      <c r="I210" s="1137"/>
      <c r="J210" s="1137"/>
      <c r="K210" s="1137"/>
      <c r="L210" s="1137"/>
      <c r="M210" s="1137"/>
      <c r="N210" s="1137"/>
      <c r="O210" s="1137"/>
      <c r="P210" s="1137"/>
      <c r="Q210" s="1137"/>
      <c r="R210" s="1137"/>
      <c r="S210" s="1137"/>
      <c r="T210" s="1137"/>
      <c r="U210" s="1137"/>
      <c r="V210" s="1137"/>
    </row>
    <row r="211" spans="1:22">
      <c r="A211" s="1137"/>
      <c r="B211" s="1137"/>
      <c r="C211" s="1137"/>
      <c r="D211" s="1137"/>
      <c r="E211" s="1137"/>
      <c r="F211" s="1137"/>
      <c r="G211" s="1137"/>
      <c r="H211" s="1137"/>
      <c r="I211" s="1137"/>
      <c r="J211" s="1137"/>
      <c r="K211" s="1137"/>
      <c r="L211" s="1137"/>
      <c r="M211" s="1137"/>
      <c r="N211" s="1137"/>
      <c r="O211" s="1137"/>
      <c r="P211" s="1137"/>
      <c r="Q211" s="1137"/>
      <c r="R211" s="1137"/>
      <c r="S211" s="1137"/>
      <c r="T211" s="1137"/>
      <c r="U211" s="1137"/>
      <c r="V211" s="1137"/>
    </row>
    <row r="212" spans="1:22">
      <c r="A212" s="1137"/>
      <c r="B212" s="1137"/>
      <c r="C212" s="1137"/>
      <c r="D212" s="1137"/>
      <c r="E212" s="1137"/>
      <c r="F212" s="1137"/>
      <c r="G212" s="1137"/>
      <c r="H212" s="1137"/>
      <c r="I212" s="1137"/>
      <c r="J212" s="1137"/>
      <c r="K212" s="1137"/>
      <c r="L212" s="1137"/>
      <c r="M212" s="1137"/>
      <c r="N212" s="1137"/>
      <c r="O212" s="1137"/>
      <c r="P212" s="1137"/>
      <c r="Q212" s="1137"/>
      <c r="R212" s="1137"/>
      <c r="S212" s="1137"/>
      <c r="T212" s="1137"/>
      <c r="U212" s="1137"/>
      <c r="V212" s="1137"/>
    </row>
    <row r="213" spans="1:22">
      <c r="A213" s="947"/>
      <c r="B213" s="947"/>
      <c r="C213" s="947"/>
      <c r="D213" s="947"/>
      <c r="E213" s="947"/>
      <c r="F213" s="947"/>
      <c r="G213" s="947"/>
      <c r="H213" s="947"/>
      <c r="I213" s="947"/>
      <c r="J213" s="947"/>
      <c r="K213" s="947"/>
      <c r="L213" s="947"/>
      <c r="M213" s="177"/>
      <c r="N213" s="947"/>
      <c r="O213" s="947"/>
      <c r="P213" s="947"/>
      <c r="Q213" s="947"/>
      <c r="R213" s="947"/>
      <c r="S213" s="947"/>
      <c r="T213" s="947"/>
      <c r="U213" s="947"/>
      <c r="V213" s="947"/>
    </row>
    <row r="214" spans="1:22">
      <c r="A214" s="1439"/>
      <c r="B214" s="1439"/>
      <c r="C214" s="1439"/>
      <c r="D214" s="1439"/>
      <c r="E214" s="1439"/>
      <c r="F214" s="1439"/>
      <c r="G214" s="1439"/>
      <c r="H214" s="1439"/>
      <c r="I214" s="1439"/>
      <c r="J214" s="1439"/>
      <c r="K214" s="1439"/>
      <c r="L214" s="1439"/>
      <c r="M214" s="1439"/>
      <c r="N214" s="1439"/>
      <c r="O214" s="1439"/>
      <c r="P214" s="1439"/>
      <c r="Q214" s="1439"/>
      <c r="R214" s="1439"/>
      <c r="S214" s="1439"/>
      <c r="T214" s="1439"/>
      <c r="U214" s="1439"/>
      <c r="V214" s="1439"/>
    </row>
    <row r="215" spans="1:22">
      <c r="A215" s="1137"/>
      <c r="B215" s="1137"/>
      <c r="C215" s="1137"/>
      <c r="D215" s="1137"/>
      <c r="E215" s="1137"/>
      <c r="F215" s="1137"/>
      <c r="G215" s="1137"/>
      <c r="H215" s="1137"/>
      <c r="I215" s="1137"/>
      <c r="J215" s="1137"/>
      <c r="K215" s="1137"/>
      <c r="L215" s="1137"/>
      <c r="M215" s="1137"/>
      <c r="N215" s="1137"/>
      <c r="O215" s="1137"/>
      <c r="P215" s="1137"/>
      <c r="Q215" s="1137"/>
      <c r="R215" s="1137"/>
      <c r="S215" s="1137"/>
      <c r="T215" s="1137"/>
      <c r="U215" s="1137"/>
      <c r="V215" s="1137"/>
    </row>
    <row r="216" spans="1:22">
      <c r="A216" s="1137"/>
      <c r="B216" s="1137"/>
      <c r="C216" s="1137"/>
      <c r="D216" s="1137"/>
      <c r="E216" s="1137"/>
      <c r="F216" s="1137"/>
      <c r="G216" s="1137"/>
      <c r="H216" s="1137"/>
      <c r="I216" s="1137"/>
      <c r="J216" s="1137"/>
      <c r="K216" s="1137"/>
      <c r="L216" s="1137"/>
      <c r="M216" s="1137"/>
      <c r="N216" s="1137"/>
      <c r="O216" s="1137"/>
      <c r="P216" s="1137"/>
      <c r="Q216" s="1137"/>
      <c r="R216" s="1137"/>
      <c r="S216" s="1137"/>
      <c r="T216" s="1137"/>
      <c r="U216" s="1137"/>
      <c r="V216" s="1137"/>
    </row>
    <row r="217" spans="1:22">
      <c r="A217" s="859"/>
      <c r="B217" s="859"/>
      <c r="C217" s="859"/>
      <c r="D217" s="859"/>
      <c r="E217" s="859"/>
      <c r="F217" s="859"/>
      <c r="G217" s="859"/>
      <c r="H217" s="859"/>
      <c r="I217" s="859"/>
      <c r="J217" s="859"/>
      <c r="K217" s="859"/>
      <c r="L217" s="859"/>
      <c r="M217" s="938"/>
      <c r="N217" s="859"/>
      <c r="O217" s="859"/>
      <c r="P217" s="859"/>
      <c r="Q217" s="859"/>
      <c r="R217" s="859"/>
      <c r="S217" s="859"/>
      <c r="T217" s="859"/>
      <c r="U217" s="859"/>
      <c r="V217" s="859"/>
    </row>
    <row r="218" spans="1:22">
      <c r="A218" s="1137"/>
      <c r="B218" s="1137"/>
      <c r="C218" s="1137"/>
      <c r="D218" s="1137"/>
      <c r="E218" s="1137"/>
      <c r="F218" s="1137"/>
      <c r="G218" s="1137"/>
      <c r="H218" s="1137"/>
      <c r="I218" s="1137"/>
      <c r="J218" s="1137"/>
      <c r="K218" s="1137"/>
      <c r="L218" s="1137"/>
      <c r="M218" s="1137"/>
      <c r="N218" s="1137"/>
      <c r="O218" s="1137"/>
      <c r="P218" s="1137"/>
      <c r="Q218" s="1137"/>
      <c r="R218" s="1137"/>
      <c r="S218" s="1137"/>
      <c r="T218" s="1137"/>
      <c r="U218" s="1137"/>
      <c r="V218" s="1137"/>
    </row>
    <row r="219" spans="1:22">
      <c r="A219" s="859"/>
      <c r="B219" s="859"/>
      <c r="C219" s="859"/>
      <c r="D219" s="859"/>
      <c r="E219" s="859"/>
      <c r="F219" s="859"/>
      <c r="G219" s="859"/>
      <c r="H219" s="859"/>
      <c r="I219" s="859"/>
      <c r="J219" s="859"/>
      <c r="K219" s="859"/>
      <c r="L219" s="859"/>
      <c r="M219" s="938"/>
      <c r="N219" s="859"/>
      <c r="O219" s="859"/>
      <c r="P219" s="859"/>
      <c r="Q219" s="859"/>
      <c r="R219" s="859"/>
      <c r="S219" s="859"/>
      <c r="T219" s="859"/>
      <c r="U219" s="859"/>
      <c r="V219" s="859"/>
    </row>
    <row r="220" spans="1:22">
      <c r="A220" s="1137"/>
      <c r="B220" s="1137"/>
      <c r="C220" s="1137"/>
      <c r="D220" s="1137"/>
      <c r="E220" s="1137"/>
      <c r="F220" s="1137"/>
      <c r="G220" s="1137"/>
      <c r="H220" s="1137"/>
      <c r="I220" s="1137"/>
      <c r="J220" s="1137"/>
      <c r="K220" s="1137"/>
      <c r="L220" s="1137"/>
      <c r="M220" s="1137"/>
      <c r="N220" s="1137"/>
      <c r="O220" s="1137"/>
      <c r="P220" s="1137"/>
      <c r="Q220" s="1137"/>
      <c r="R220" s="1137"/>
      <c r="S220" s="1137"/>
      <c r="T220" s="1137"/>
      <c r="U220" s="1137"/>
      <c r="V220" s="1137"/>
    </row>
    <row r="221" spans="1:22">
      <c r="A221" s="1137"/>
      <c r="B221" s="1137"/>
      <c r="C221" s="1137"/>
      <c r="D221" s="1137"/>
      <c r="E221" s="1137"/>
      <c r="F221" s="1137"/>
      <c r="G221" s="1137"/>
      <c r="H221" s="1137"/>
      <c r="I221" s="1137"/>
      <c r="J221" s="1137"/>
      <c r="K221" s="1137"/>
      <c r="L221" s="1137"/>
      <c r="M221" s="1137"/>
      <c r="N221" s="1137"/>
      <c r="O221" s="1137"/>
      <c r="P221" s="1137"/>
      <c r="Q221" s="1137"/>
      <c r="R221" s="1137"/>
      <c r="S221" s="1137"/>
      <c r="T221" s="1137"/>
      <c r="U221" s="1137"/>
      <c r="V221" s="1137"/>
    </row>
    <row r="222" spans="1:22">
      <c r="A222" s="859"/>
      <c r="B222" s="859"/>
      <c r="C222" s="859"/>
      <c r="D222" s="859"/>
      <c r="E222" s="859"/>
      <c r="F222" s="859"/>
      <c r="G222" s="859"/>
      <c r="H222" s="859"/>
      <c r="I222" s="859"/>
      <c r="J222" s="859"/>
      <c r="K222" s="859"/>
      <c r="L222" s="859"/>
      <c r="M222" s="938"/>
      <c r="N222" s="859"/>
      <c r="O222" s="859"/>
      <c r="P222" s="859"/>
      <c r="Q222" s="859"/>
      <c r="R222" s="859"/>
      <c r="S222" s="859"/>
      <c r="T222" s="859"/>
      <c r="U222" s="859"/>
      <c r="V222" s="859"/>
    </row>
    <row r="223" spans="1:22">
      <c r="A223" s="1137"/>
      <c r="B223" s="1137"/>
      <c r="C223" s="1137"/>
      <c r="D223" s="1137"/>
      <c r="E223" s="1137"/>
      <c r="F223" s="1137"/>
      <c r="G223" s="1137"/>
      <c r="H223" s="1137"/>
      <c r="I223" s="1137"/>
      <c r="J223" s="1137"/>
      <c r="K223" s="1137"/>
      <c r="L223" s="1137"/>
      <c r="M223" s="1137"/>
      <c r="N223" s="1137"/>
      <c r="O223" s="1137"/>
      <c r="P223" s="1137"/>
      <c r="Q223" s="1137"/>
      <c r="R223" s="1137"/>
      <c r="S223" s="1137"/>
      <c r="T223" s="1137"/>
      <c r="U223" s="1137"/>
      <c r="V223" s="1137"/>
    </row>
    <row r="823" spans="4:9">
      <c r="D823" s="935"/>
      <c r="E823" s="935"/>
      <c r="F823" s="935" t="s">
        <v>625</v>
      </c>
      <c r="H823" s="935"/>
      <c r="I823" s="935"/>
    </row>
  </sheetData>
  <mergeCells count="245">
    <mergeCell ref="A215:V216"/>
    <mergeCell ref="A218:V218"/>
    <mergeCell ref="A220:V221"/>
    <mergeCell ref="A223:V223"/>
    <mergeCell ref="R158:T158"/>
    <mergeCell ref="A167:U167"/>
    <mergeCell ref="A201:V201"/>
    <mergeCell ref="A203:V203"/>
    <mergeCell ref="A206:V206"/>
    <mergeCell ref="A207:V208"/>
    <mergeCell ref="A210:V210"/>
    <mergeCell ref="A211:V212"/>
    <mergeCell ref="A214:V214"/>
    <mergeCell ref="A165:U165"/>
    <mergeCell ref="A162:U162"/>
    <mergeCell ref="A163:U163"/>
    <mergeCell ref="A166:U166"/>
    <mergeCell ref="A205:V205"/>
    <mergeCell ref="A164:U164"/>
    <mergeCell ref="P151:Q153"/>
    <mergeCell ref="A149:A150"/>
    <mergeCell ref="B149:B150"/>
    <mergeCell ref="C149:F149"/>
    <mergeCell ref="G149:G150"/>
    <mergeCell ref="H149:I150"/>
    <mergeCell ref="J149:J150"/>
    <mergeCell ref="P154:Q154"/>
    <mergeCell ref="K149:L150"/>
    <mergeCell ref="M149:Q149"/>
    <mergeCell ref="E151:E154"/>
    <mergeCell ref="F151:F154"/>
    <mergeCell ref="G151:G154"/>
    <mergeCell ref="H151:I154"/>
    <mergeCell ref="J151:J154"/>
    <mergeCell ref="K151:L154"/>
    <mergeCell ref="M151:M153"/>
    <mergeCell ref="N151:N153"/>
    <mergeCell ref="O151:O153"/>
    <mergeCell ref="A118:V119"/>
    <mergeCell ref="A120:V120"/>
    <mergeCell ref="A121:V122"/>
    <mergeCell ref="A124:V124"/>
    <mergeCell ref="A125:V126"/>
    <mergeCell ref="A127:V128"/>
    <mergeCell ref="A129:V131"/>
    <mergeCell ref="A146:V146"/>
    <mergeCell ref="A147:U147"/>
    <mergeCell ref="A145:V145"/>
    <mergeCell ref="H19:H20"/>
    <mergeCell ref="A18:A37"/>
    <mergeCell ref="B18:B37"/>
    <mergeCell ref="J30:J34"/>
    <mergeCell ref="K30:K34"/>
    <mergeCell ref="M30:M34"/>
    <mergeCell ref="K22:K29"/>
    <mergeCell ref="C30:C34"/>
    <mergeCell ref="C22:C29"/>
    <mergeCell ref="D22:D29"/>
    <mergeCell ref="E22:E29"/>
    <mergeCell ref="H30:H34"/>
    <mergeCell ref="I30:I34"/>
    <mergeCell ref="D30:D34"/>
    <mergeCell ref="E30:E34"/>
    <mergeCell ref="F22:F29"/>
    <mergeCell ref="L30:L34"/>
    <mergeCell ref="H22:H29"/>
    <mergeCell ref="G22:G29"/>
    <mergeCell ref="G30:G34"/>
    <mergeCell ref="F30:F34"/>
    <mergeCell ref="A9:A17"/>
    <mergeCell ref="B9:B17"/>
    <mergeCell ref="O9:O10"/>
    <mergeCell ref="P9:P10"/>
    <mergeCell ref="Q9:Q10"/>
    <mergeCell ref="P30:P34"/>
    <mergeCell ref="N22:N29"/>
    <mergeCell ref="Q22:Q29"/>
    <mergeCell ref="Q30:Q34"/>
    <mergeCell ref="C10:C11"/>
    <mergeCell ref="D10:D11"/>
    <mergeCell ref="E10:E11"/>
    <mergeCell ref="M12:M16"/>
    <mergeCell ref="I12:I16"/>
    <mergeCell ref="P11:P16"/>
    <mergeCell ref="O11:O16"/>
    <mergeCell ref="M10:M11"/>
    <mergeCell ref="N10:N11"/>
    <mergeCell ref="C12:C16"/>
    <mergeCell ref="D12:D16"/>
    <mergeCell ref="E12:E16"/>
    <mergeCell ref="F12:F16"/>
    <mergeCell ref="G12:G16"/>
    <mergeCell ref="G19:G20"/>
    <mergeCell ref="C6:C8"/>
    <mergeCell ref="S6:S8"/>
    <mergeCell ref="T6:T8"/>
    <mergeCell ref="U6:U8"/>
    <mergeCell ref="V6:V8"/>
    <mergeCell ref="W6:W8"/>
    <mergeCell ref="H12:H16"/>
    <mergeCell ref="L6:L8"/>
    <mergeCell ref="M6:N8"/>
    <mergeCell ref="O6:O8"/>
    <mergeCell ref="P6:P8"/>
    <mergeCell ref="Q6:Q8"/>
    <mergeCell ref="K6:K8"/>
    <mergeCell ref="D6:D8"/>
    <mergeCell ref="E6:E8"/>
    <mergeCell ref="F6:F8"/>
    <mergeCell ref="G6:G8"/>
    <mergeCell ref="H6:I8"/>
    <mergeCell ref="J6:J8"/>
    <mergeCell ref="G10:G11"/>
    <mergeCell ref="H10:H11"/>
    <mergeCell ref="W9:W10"/>
    <mergeCell ref="R9:R10"/>
    <mergeCell ref="Q11:Q16"/>
    <mergeCell ref="A1:V1"/>
    <mergeCell ref="A2:V2"/>
    <mergeCell ref="A4:A8"/>
    <mergeCell ref="B4:I5"/>
    <mergeCell ref="J4:N5"/>
    <mergeCell ref="J10:J11"/>
    <mergeCell ref="U19:U20"/>
    <mergeCell ref="R19:R20"/>
    <mergeCell ref="S19:S20"/>
    <mergeCell ref="T19:T20"/>
    <mergeCell ref="S9:S10"/>
    <mergeCell ref="K10:K11"/>
    <mergeCell ref="N12:N16"/>
    <mergeCell ref="T9:T10"/>
    <mergeCell ref="V9:V10"/>
    <mergeCell ref="F10:F11"/>
    <mergeCell ref="F19:F20"/>
    <mergeCell ref="C19:C20"/>
    <mergeCell ref="D19:D20"/>
    <mergeCell ref="E19:E20"/>
    <mergeCell ref="O4:R5"/>
    <mergeCell ref="R6:R8"/>
    <mergeCell ref="S4:W5"/>
    <mergeCell ref="B6:B8"/>
    <mergeCell ref="U9:U10"/>
    <mergeCell ref="I19:I20"/>
    <mergeCell ref="L22:L29"/>
    <mergeCell ref="O19:O20"/>
    <mergeCell ref="V19:V20"/>
    <mergeCell ref="R11:R16"/>
    <mergeCell ref="L10:L11"/>
    <mergeCell ref="R30:R34"/>
    <mergeCell ref="N30:N34"/>
    <mergeCell ref="O30:O34"/>
    <mergeCell ref="J12:J16"/>
    <mergeCell ref="K12:K16"/>
    <mergeCell ref="L12:L16"/>
    <mergeCell ref="I10:I11"/>
    <mergeCell ref="I22:I29"/>
    <mergeCell ref="J22:J29"/>
    <mergeCell ref="P19:P20"/>
    <mergeCell ref="Q19:Q20"/>
    <mergeCell ref="R22:R29"/>
    <mergeCell ref="M22:M29"/>
    <mergeCell ref="P22:P29"/>
    <mergeCell ref="O22:O29"/>
    <mergeCell ref="A55:A60"/>
    <mergeCell ref="B55:B60"/>
    <mergeCell ref="A61:A75"/>
    <mergeCell ref="B61:B75"/>
    <mergeCell ref="T61:T62"/>
    <mergeCell ref="K64:K65"/>
    <mergeCell ref="O65:P65"/>
    <mergeCell ref="V71:V74"/>
    <mergeCell ref="A89:V89"/>
    <mergeCell ref="A80:V80"/>
    <mergeCell ref="A81:V81"/>
    <mergeCell ref="A87:V87"/>
    <mergeCell ref="A88:V88"/>
    <mergeCell ref="A85:V85"/>
    <mergeCell ref="A86:V86"/>
    <mergeCell ref="W71:W74"/>
    <mergeCell ref="A96:V96"/>
    <mergeCell ref="A82:V82"/>
    <mergeCell ref="A83:V83"/>
    <mergeCell ref="A84:V84"/>
    <mergeCell ref="S78:T78"/>
    <mergeCell ref="O79:P79"/>
    <mergeCell ref="A104:V104"/>
    <mergeCell ref="A105:V105"/>
    <mergeCell ref="A90:V90"/>
    <mergeCell ref="A91:V91"/>
    <mergeCell ref="A92:V92"/>
    <mergeCell ref="A93:V93"/>
    <mergeCell ref="A94:V94"/>
    <mergeCell ref="A95:V95"/>
    <mergeCell ref="A98:V98"/>
    <mergeCell ref="A99:V100"/>
    <mergeCell ref="A101:V101"/>
    <mergeCell ref="A102:V103"/>
    <mergeCell ref="A107:V107"/>
    <mergeCell ref="A108:V109"/>
    <mergeCell ref="A97:V97"/>
    <mergeCell ref="A142:V142"/>
    <mergeCell ref="A143:V143"/>
    <mergeCell ref="A144:V144"/>
    <mergeCell ref="A116:V116"/>
    <mergeCell ref="A132:V132"/>
    <mergeCell ref="A133:V133"/>
    <mergeCell ref="A110:V110"/>
    <mergeCell ref="A111:V112"/>
    <mergeCell ref="A113:V113"/>
    <mergeCell ref="A114:V115"/>
    <mergeCell ref="A117:V117"/>
    <mergeCell ref="A141:V141"/>
    <mergeCell ref="A123:V123"/>
    <mergeCell ref="A135:V135"/>
    <mergeCell ref="A134:V134"/>
    <mergeCell ref="A136:V136"/>
    <mergeCell ref="A137:V137"/>
    <mergeCell ref="A138:V138"/>
    <mergeCell ref="A139:V139"/>
    <mergeCell ref="A140:V140"/>
    <mergeCell ref="A106:V106"/>
    <mergeCell ref="R149:U149"/>
    <mergeCell ref="C150:D150"/>
    <mergeCell ref="M150:N150"/>
    <mergeCell ref="P155:Q155"/>
    <mergeCell ref="A161:U161"/>
    <mergeCell ref="A155:A156"/>
    <mergeCell ref="B155:B156"/>
    <mergeCell ref="C155:D156"/>
    <mergeCell ref="E155:E156"/>
    <mergeCell ref="F155:F156"/>
    <mergeCell ref="G155:G156"/>
    <mergeCell ref="H155:I156"/>
    <mergeCell ref="J155:J156"/>
    <mergeCell ref="K155:L156"/>
    <mergeCell ref="P156:Q156"/>
    <mergeCell ref="A158:C158"/>
    <mergeCell ref="G158:H158"/>
    <mergeCell ref="I158:J158"/>
    <mergeCell ref="L158:M158"/>
    <mergeCell ref="N158:O158"/>
    <mergeCell ref="P150:Q150"/>
    <mergeCell ref="A151:A154"/>
    <mergeCell ref="B151:B154"/>
    <mergeCell ref="C151:D154"/>
  </mergeCells>
  <printOptions horizontalCentered="1"/>
  <pageMargins left="0.25" right="0.25" top="0.5" bottom="0.5" header="0" footer="0"/>
  <pageSetup paperSize="5" scale="39" fitToWidth="0" fitToHeight="0" orientation="landscape" r:id="rId1"/>
  <rowBreaks count="1" manualBreakCount="1">
    <brk id="79"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dimension ref="B1:L29"/>
  <sheetViews>
    <sheetView view="pageBreakPreview" zoomScale="85" zoomScaleNormal="85" zoomScaleSheetLayoutView="85" zoomScalePageLayoutView="85" workbookViewId="0">
      <selection activeCell="B1" sqref="B1:F1"/>
    </sheetView>
  </sheetViews>
  <sheetFormatPr defaultColWidth="9.1796875" defaultRowHeight="14"/>
  <cols>
    <col min="1" max="1" width="2.7265625" style="756" customWidth="1"/>
    <col min="2" max="2" width="12.7265625" style="37" customWidth="1"/>
    <col min="3" max="3" width="2.7265625" style="37" customWidth="1"/>
    <col min="4" max="4" width="26.7265625" style="38" customWidth="1"/>
    <col min="5" max="5" width="30.81640625" style="756" customWidth="1"/>
    <col min="6" max="6" width="28.7265625" style="40" customWidth="1"/>
    <col min="7" max="7" width="30.453125" style="41" customWidth="1"/>
    <col min="8" max="8" width="24.453125" style="41" customWidth="1"/>
    <col min="9" max="9" width="28.26953125" style="756" customWidth="1"/>
    <col min="10" max="16384" width="9.1796875" style="756"/>
  </cols>
  <sheetData>
    <row r="1" spans="2:12">
      <c r="B1" s="1440" t="s">
        <v>626</v>
      </c>
      <c r="C1" s="1440"/>
      <c r="D1" s="1440"/>
      <c r="E1" s="1440"/>
      <c r="F1" s="1440"/>
      <c r="G1" s="178"/>
      <c r="H1" s="178"/>
      <c r="I1" s="178"/>
    </row>
    <row r="2" spans="2:12">
      <c r="B2" s="1440" t="s">
        <v>430</v>
      </c>
      <c r="C2" s="1440"/>
      <c r="D2" s="1440"/>
      <c r="E2" s="1440"/>
      <c r="F2" s="1440"/>
      <c r="G2" s="178"/>
      <c r="H2" s="178"/>
      <c r="I2" s="178"/>
    </row>
    <row r="3" spans="2:12" ht="14.5" thickBot="1">
      <c r="B3" s="178"/>
      <c r="C3" s="179"/>
      <c r="D3" s="178"/>
      <c r="E3" s="178"/>
      <c r="F3" s="178"/>
      <c r="G3" s="178"/>
      <c r="H3" s="178"/>
    </row>
    <row r="4" spans="2:12" s="20" customFormat="1" ht="39.75" customHeight="1">
      <c r="B4" s="1441" t="s">
        <v>1</v>
      </c>
      <c r="C4" s="1442"/>
      <c r="D4" s="180" t="s">
        <v>627</v>
      </c>
      <c r="E4" s="18" t="s">
        <v>432</v>
      </c>
      <c r="F4" s="181" t="s">
        <v>628</v>
      </c>
    </row>
    <row r="5" spans="2:12" s="754" customFormat="1" ht="30.25" customHeight="1">
      <c r="B5" s="182" t="s">
        <v>629</v>
      </c>
      <c r="C5" s="760">
        <v>3</v>
      </c>
      <c r="D5" s="599">
        <v>28.048999999999999</v>
      </c>
      <c r="E5" s="598">
        <v>58392078</v>
      </c>
      <c r="F5" s="183">
        <v>1637839843.6800001</v>
      </c>
      <c r="G5" s="21"/>
      <c r="H5" s="22"/>
      <c r="I5" s="23"/>
    </row>
    <row r="6" spans="2:12" s="754" customFormat="1" ht="30.25" customHeight="1">
      <c r="B6" s="597" t="s">
        <v>630</v>
      </c>
      <c r="C6" s="760">
        <v>4</v>
      </c>
      <c r="D6" s="759">
        <v>34.646099999999997</v>
      </c>
      <c r="E6" s="598">
        <v>110336510</v>
      </c>
      <c r="F6" s="596">
        <v>3822724831.6700001</v>
      </c>
      <c r="H6" s="22"/>
      <c r="I6" s="20"/>
    </row>
    <row r="7" spans="2:12" s="754" customFormat="1" ht="30.25" customHeight="1">
      <c r="B7" s="597" t="s">
        <v>631</v>
      </c>
      <c r="C7" s="760">
        <v>5</v>
      </c>
      <c r="D7" s="759">
        <v>36.508699999999997</v>
      </c>
      <c r="E7" s="758">
        <v>70214460</v>
      </c>
      <c r="F7" s="596">
        <v>2563441956.2800002</v>
      </c>
      <c r="H7" s="24"/>
      <c r="I7" s="24"/>
    </row>
    <row r="8" spans="2:12" s="754" customFormat="1" ht="30.25" customHeight="1">
      <c r="B8" s="184" t="s">
        <v>632</v>
      </c>
      <c r="C8" s="185">
        <v>6</v>
      </c>
      <c r="D8" s="186">
        <v>38.822800000000001</v>
      </c>
      <c r="E8" s="758">
        <v>31122206</v>
      </c>
      <c r="F8" s="187">
        <v>1208249982.0599999</v>
      </c>
      <c r="H8" s="24"/>
      <c r="I8" s="20"/>
    </row>
    <row r="9" spans="2:12" s="754" customFormat="1" ht="30.25" customHeight="1" thickBot="1">
      <c r="B9" s="31"/>
      <c r="C9" s="31"/>
      <c r="E9" s="188" t="s">
        <v>438</v>
      </c>
      <c r="F9" s="189">
        <f>SUM(F5:F8)</f>
        <v>9232256613.6900005</v>
      </c>
      <c r="G9" s="190"/>
      <c r="H9" s="191"/>
      <c r="K9" s="20"/>
      <c r="L9" s="20"/>
    </row>
    <row r="10" spans="2:12" s="754" customFormat="1" ht="14.5" thickTop="1">
      <c r="C10" s="755"/>
      <c r="E10" s="36"/>
      <c r="F10" s="20"/>
    </row>
    <row r="11" spans="2:12" s="754" customFormat="1">
      <c r="C11" s="755"/>
      <c r="E11" s="36"/>
      <c r="F11" s="20"/>
    </row>
    <row r="12" spans="2:12" s="754" customFormat="1">
      <c r="B12" s="1138" t="s">
        <v>633</v>
      </c>
      <c r="C12" s="1138"/>
      <c r="D12" s="1138"/>
      <c r="E12" s="1138"/>
      <c r="F12" s="1138"/>
      <c r="G12" s="1138"/>
      <c r="H12" s="1138"/>
      <c r="I12" s="1138"/>
    </row>
    <row r="13" spans="2:12" s="754" customFormat="1">
      <c r="B13" s="1139" t="s">
        <v>634</v>
      </c>
      <c r="C13" s="1139"/>
      <c r="D13" s="1139"/>
      <c r="E13" s="1139"/>
      <c r="F13" s="1139"/>
      <c r="G13" s="1139"/>
      <c r="H13" s="1139"/>
      <c r="I13" s="1139"/>
    </row>
    <row r="14" spans="2:12" s="754" customFormat="1" ht="33" customHeight="1">
      <c r="B14" s="1187" t="s">
        <v>635</v>
      </c>
      <c r="C14" s="1187"/>
      <c r="D14" s="1187"/>
      <c r="E14" s="1187"/>
      <c r="F14" s="1187"/>
      <c r="G14" s="1187"/>
      <c r="H14" s="1187"/>
      <c r="I14" s="1187"/>
    </row>
    <row r="15" spans="2:12" s="754" customFormat="1" ht="47.25" customHeight="1">
      <c r="B15" s="1187" t="s">
        <v>636</v>
      </c>
      <c r="C15" s="1187"/>
      <c r="D15" s="1187"/>
      <c r="E15" s="1187"/>
      <c r="F15" s="1187"/>
      <c r="G15" s="1187"/>
      <c r="H15" s="1187"/>
      <c r="I15" s="1187"/>
    </row>
    <row r="16" spans="2:12" s="754" customFormat="1" ht="42.75" customHeight="1">
      <c r="B16" s="1187" t="s">
        <v>637</v>
      </c>
      <c r="C16" s="1187"/>
      <c r="D16" s="1187"/>
      <c r="E16" s="1187"/>
      <c r="F16" s="1187"/>
      <c r="G16" s="1187"/>
      <c r="H16" s="1187"/>
      <c r="I16" s="1187"/>
    </row>
    <row r="17" spans="2:9" s="754" customFormat="1" ht="32.25" customHeight="1">
      <c r="B17" s="1187" t="s">
        <v>638</v>
      </c>
      <c r="C17" s="1187"/>
      <c r="D17" s="1187"/>
      <c r="E17" s="1187"/>
      <c r="F17" s="1187"/>
      <c r="G17" s="1187"/>
      <c r="H17" s="1187"/>
      <c r="I17" s="1187"/>
    </row>
    <row r="18" spans="2:9" s="754" customFormat="1">
      <c r="B18" s="1187"/>
      <c r="C18" s="1187"/>
      <c r="D18" s="1187"/>
      <c r="E18" s="1187"/>
      <c r="F18" s="1187"/>
      <c r="G18" s="1187"/>
      <c r="H18" s="1187"/>
      <c r="I18" s="1187"/>
    </row>
    <row r="19" spans="2:9" s="754" customFormat="1">
      <c r="B19" s="1187"/>
      <c r="C19" s="1187"/>
      <c r="D19" s="1187"/>
      <c r="E19" s="1187"/>
      <c r="F19" s="1187"/>
      <c r="G19" s="1187"/>
      <c r="H19" s="1187"/>
      <c r="I19" s="1187"/>
    </row>
    <row r="20" spans="2:9" s="754" customFormat="1">
      <c r="B20" s="1187"/>
      <c r="C20" s="1187"/>
      <c r="D20" s="1187"/>
      <c r="E20" s="1187"/>
      <c r="F20" s="1187"/>
      <c r="G20" s="1187"/>
      <c r="H20" s="1187"/>
      <c r="I20" s="1187"/>
    </row>
    <row r="21" spans="2:9" ht="14.25" customHeight="1">
      <c r="B21" s="1187"/>
      <c r="C21" s="1187"/>
      <c r="D21" s="1187"/>
      <c r="E21" s="1187"/>
      <c r="F21" s="1187"/>
      <c r="G21" s="1187"/>
      <c r="H21" s="1187"/>
      <c r="I21" s="1187"/>
    </row>
    <row r="22" spans="2:9">
      <c r="B22" s="1187"/>
      <c r="C22" s="1187"/>
      <c r="D22" s="1187"/>
      <c r="E22" s="1187"/>
      <c r="F22" s="1187"/>
      <c r="G22" s="1187"/>
      <c r="H22" s="1187"/>
      <c r="I22" s="1187"/>
    </row>
    <row r="26" spans="2:9" ht="14.5">
      <c r="E26" s="39"/>
    </row>
    <row r="27" spans="2:9">
      <c r="E27" s="42"/>
      <c r="G27" s="44"/>
    </row>
    <row r="28" spans="2:9">
      <c r="G28" s="45"/>
    </row>
    <row r="29" spans="2:9" ht="14.5">
      <c r="E29" s="46"/>
      <c r="F29" s="43"/>
    </row>
  </sheetData>
  <protectedRanges>
    <protectedRange sqref="H9" name="Range1"/>
  </protectedRanges>
  <mergeCells count="14">
    <mergeCell ref="B14:I14"/>
    <mergeCell ref="B1:F1"/>
    <mergeCell ref="B2:F2"/>
    <mergeCell ref="B4:C4"/>
    <mergeCell ref="B12:I12"/>
    <mergeCell ref="B13:I13"/>
    <mergeCell ref="B21:I21"/>
    <mergeCell ref="B22:I22"/>
    <mergeCell ref="B15:I15"/>
    <mergeCell ref="B16:I16"/>
    <mergeCell ref="B17:I17"/>
    <mergeCell ref="B18:I18"/>
    <mergeCell ref="B19:I19"/>
    <mergeCell ref="B20:I20"/>
  </mergeCells>
  <pageMargins left="0.7" right="0.7" top="0.75" bottom="0.75" header="0.3" footer="0.3"/>
  <pageSetup paperSize="5" scale="6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7"/>
  <dimension ref="B1:L26"/>
  <sheetViews>
    <sheetView view="pageBreakPreview" zoomScale="85" zoomScaleNormal="85" zoomScaleSheetLayoutView="85" zoomScalePageLayoutView="85" workbookViewId="0">
      <selection activeCell="K5" sqref="K5"/>
    </sheetView>
  </sheetViews>
  <sheetFormatPr defaultColWidth="9.1796875" defaultRowHeight="14"/>
  <cols>
    <col min="1" max="1" width="2.7265625" style="756" customWidth="1"/>
    <col min="2" max="2" width="12.7265625" style="37" customWidth="1"/>
    <col min="3" max="3" width="2.7265625" style="37" customWidth="1"/>
    <col min="4" max="4" width="26.7265625" style="38" customWidth="1"/>
    <col min="5" max="5" width="30.81640625" style="756" customWidth="1"/>
    <col min="6" max="6" width="28.7265625" style="40" customWidth="1"/>
    <col min="7" max="7" width="30.453125" style="41" customWidth="1"/>
    <col min="8" max="8" width="24.453125" style="41" customWidth="1"/>
    <col min="9" max="9" width="28.26953125" style="756" customWidth="1"/>
    <col min="10" max="16384" width="9.1796875" style="756"/>
  </cols>
  <sheetData>
    <row r="1" spans="2:12">
      <c r="B1" s="1440" t="s">
        <v>639</v>
      </c>
      <c r="C1" s="1440"/>
      <c r="D1" s="1440"/>
      <c r="E1" s="1440"/>
      <c r="F1" s="1440"/>
      <c r="G1" s="178"/>
      <c r="H1" s="178"/>
      <c r="I1" s="178"/>
    </row>
    <row r="2" spans="2:12">
      <c r="B2" s="1440" t="s">
        <v>430</v>
      </c>
      <c r="C2" s="1440"/>
      <c r="D2" s="1440"/>
      <c r="E2" s="1440"/>
      <c r="F2" s="1440"/>
      <c r="G2" s="178"/>
      <c r="H2" s="178"/>
      <c r="I2" s="178"/>
    </row>
    <row r="3" spans="2:12" ht="14.5" thickBot="1">
      <c r="B3" s="178"/>
      <c r="C3" s="179"/>
      <c r="D3" s="178"/>
      <c r="E3" s="178"/>
      <c r="F3" s="178"/>
      <c r="G3" s="178"/>
      <c r="H3" s="178"/>
    </row>
    <row r="4" spans="2:12" s="20" customFormat="1" ht="39.75" customHeight="1">
      <c r="B4" s="1441" t="s">
        <v>1</v>
      </c>
      <c r="C4" s="1442"/>
      <c r="D4" s="180" t="s">
        <v>627</v>
      </c>
      <c r="E4" s="18" t="s">
        <v>432</v>
      </c>
      <c r="F4" s="181" t="s">
        <v>628</v>
      </c>
    </row>
    <row r="5" spans="2:12" s="754" customFormat="1" ht="30.25" customHeight="1">
      <c r="B5" s="182" t="s">
        <v>640</v>
      </c>
      <c r="C5" s="760">
        <v>3</v>
      </c>
      <c r="D5" s="599">
        <v>24.598500000000001</v>
      </c>
      <c r="E5" s="598">
        <v>8890000</v>
      </c>
      <c r="F5" s="183">
        <v>218680700.09999999</v>
      </c>
      <c r="G5" s="21"/>
      <c r="H5" s="22"/>
      <c r="I5" s="23"/>
    </row>
    <row r="6" spans="2:12" s="754" customFormat="1" ht="30.25" customHeight="1">
      <c r="B6" s="597" t="s">
        <v>641</v>
      </c>
      <c r="C6" s="760">
        <v>4</v>
      </c>
      <c r="D6" s="759">
        <v>21.823399999999999</v>
      </c>
      <c r="E6" s="598">
        <v>11249044</v>
      </c>
      <c r="F6" s="596">
        <v>245492604.60280001</v>
      </c>
      <c r="H6" s="22"/>
      <c r="I6" s="20"/>
    </row>
    <row r="7" spans="2:12" s="754" customFormat="1" ht="30.25" customHeight="1">
      <c r="B7" s="597"/>
      <c r="C7" s="760"/>
      <c r="D7" s="759"/>
      <c r="E7" s="758"/>
      <c r="F7" s="596"/>
      <c r="H7" s="24"/>
      <c r="I7" s="24"/>
    </row>
    <row r="8" spans="2:12" s="754" customFormat="1" ht="30.25" customHeight="1">
      <c r="B8" s="184"/>
      <c r="C8" s="185"/>
      <c r="D8" s="186"/>
      <c r="E8" s="758"/>
      <c r="F8" s="187"/>
      <c r="H8" s="24"/>
      <c r="I8" s="20"/>
    </row>
    <row r="9" spans="2:12" s="754" customFormat="1" ht="30.25" customHeight="1" thickBot="1">
      <c r="B9" s="31"/>
      <c r="C9" s="31"/>
      <c r="E9" s="188" t="s">
        <v>438</v>
      </c>
      <c r="F9" s="189">
        <f>SUM(F5:F8)</f>
        <v>464173304.70280004</v>
      </c>
      <c r="G9" s="190"/>
      <c r="H9" s="191"/>
      <c r="K9" s="20"/>
      <c r="L9" s="20"/>
    </row>
    <row r="10" spans="2:12" s="754" customFormat="1" ht="14.5" thickTop="1">
      <c r="C10" s="755"/>
      <c r="E10" s="36"/>
      <c r="F10" s="20"/>
    </row>
    <row r="11" spans="2:12" s="754" customFormat="1">
      <c r="C11" s="755"/>
      <c r="E11" s="36"/>
      <c r="F11" s="20"/>
    </row>
    <row r="12" spans="2:12" s="754" customFormat="1">
      <c r="B12" s="1138" t="s">
        <v>642</v>
      </c>
      <c r="C12" s="1138"/>
      <c r="D12" s="1138"/>
      <c r="E12" s="1138"/>
      <c r="F12" s="1138"/>
      <c r="G12" s="1138"/>
      <c r="H12" s="1138"/>
      <c r="I12" s="1138"/>
    </row>
    <row r="13" spans="2:12" s="754" customFormat="1">
      <c r="B13" s="1139" t="s">
        <v>634</v>
      </c>
      <c r="C13" s="1139"/>
      <c r="D13" s="1139"/>
      <c r="E13" s="1139"/>
      <c r="F13" s="1139"/>
      <c r="G13" s="1139"/>
      <c r="H13" s="1139"/>
      <c r="I13" s="1139"/>
    </row>
    <row r="14" spans="2:12" s="754" customFormat="1" ht="33" customHeight="1">
      <c r="B14" s="1187" t="s">
        <v>643</v>
      </c>
      <c r="C14" s="1187"/>
      <c r="D14" s="1187"/>
      <c r="E14" s="1187"/>
      <c r="F14" s="1187"/>
      <c r="G14" s="1187"/>
      <c r="H14" s="1187"/>
      <c r="I14" s="1187"/>
    </row>
    <row r="15" spans="2:12" s="754" customFormat="1" ht="30.25" customHeight="1">
      <c r="B15" s="1187" t="s">
        <v>644</v>
      </c>
      <c r="C15" s="1187"/>
      <c r="D15" s="1187"/>
      <c r="E15" s="1187"/>
      <c r="F15" s="1187"/>
      <c r="G15" s="1187"/>
      <c r="H15" s="1187"/>
      <c r="I15" s="1187"/>
    </row>
    <row r="16" spans="2:12" s="754" customFormat="1">
      <c r="B16" s="1187"/>
      <c r="C16" s="1187"/>
      <c r="D16" s="1187"/>
      <c r="E16" s="1187"/>
      <c r="F16" s="1187"/>
      <c r="G16" s="1187"/>
      <c r="H16" s="1187"/>
      <c r="I16" s="1187"/>
    </row>
    <row r="17" spans="2:9" s="754" customFormat="1">
      <c r="B17" s="1187"/>
      <c r="C17" s="1187"/>
      <c r="D17" s="1187"/>
      <c r="E17" s="1187"/>
      <c r="F17" s="1187"/>
      <c r="G17" s="1187"/>
      <c r="H17" s="1187"/>
      <c r="I17" s="1187"/>
    </row>
    <row r="18" spans="2:9" ht="14.25" customHeight="1">
      <c r="B18" s="1187"/>
      <c r="C18" s="1187"/>
      <c r="D18" s="1187"/>
      <c r="E18" s="1187"/>
      <c r="F18" s="1187"/>
      <c r="G18" s="1187"/>
      <c r="H18" s="1187"/>
      <c r="I18" s="1187"/>
    </row>
    <row r="19" spans="2:9">
      <c r="B19" s="1187"/>
      <c r="C19" s="1187"/>
      <c r="D19" s="1187"/>
      <c r="E19" s="1187"/>
      <c r="F19" s="1187"/>
      <c r="G19" s="1187"/>
      <c r="H19" s="1187"/>
      <c r="I19" s="1187"/>
    </row>
    <row r="23" spans="2:9" ht="14.5">
      <c r="E23" s="39"/>
    </row>
    <row r="24" spans="2:9">
      <c r="E24" s="42"/>
      <c r="G24" s="44"/>
    </row>
    <row r="25" spans="2:9">
      <c r="G25" s="45"/>
    </row>
    <row r="26" spans="2:9" ht="14.5">
      <c r="E26" s="46"/>
      <c r="F26" s="43"/>
    </row>
  </sheetData>
  <protectedRanges>
    <protectedRange sqref="H9" name="Range1"/>
  </protectedRanges>
  <mergeCells count="11">
    <mergeCell ref="B17:I17"/>
    <mergeCell ref="B18:I18"/>
    <mergeCell ref="B19:I19"/>
    <mergeCell ref="B1:F1"/>
    <mergeCell ref="B2:F2"/>
    <mergeCell ref="B4:C4"/>
    <mergeCell ref="B12:I12"/>
    <mergeCell ref="B13:I13"/>
    <mergeCell ref="B14:I14"/>
    <mergeCell ref="B15:I15"/>
    <mergeCell ref="B16:I16"/>
  </mergeCells>
  <pageMargins left="0.7" right="0.7" top="0.75" bottom="0.75" header="0.3" footer="0.3"/>
  <pageSetup paperSize="5" scale="66"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f1510545-1717-4787-81bc-be4cd889b37b">TARP Investment Program Transaction Reports</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Office_TagTaxHTField0>
    <ArticleStartDate xmlns="http://schemas.microsoft.com/sharepoint/v3">2019-10-16T04:00:00+00:00</ArticleStartDate>
    <Latest_x0020_Report xmlns="f1510545-1717-4787-81bc-be4cd889b37b">false</Latest_x0020_Report>
    <TarpDocumentCategory xmlns="3b76f9f5-ee56-44bc-a013-de36f9f18ab6">Investment</TarpDocumentCategory>
    <TitleAlternate xmlns="8a41d4cc-3855-40f2-8932-454702d2b8da" xsi:nil="true"/>
    <ShowArticleDateInTitle xmlns="8a41d4cc-3855-40f2-8932-454702d2b8da">false</ShowArticleDateInTitle>
    <MigrationSourceURL xmlns="c93477b2-ff83-4b51-ba6e-999ba0057d7f" xsi:nil="true"/>
    <TaxCatchAll xmlns="8a41d4cc-3855-40f2-8932-454702d2b8da"/>
    <Frequency xmlns="f1510545-1717-4787-81bc-be4cd889b37b">As Indicated</Frequency>
    <AsOfDate xmlns="8a41d4cc-3855-40f2-8932-454702d2b8d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038c7d7b30c249a3ed8f44f12067f490">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d473db53e7de39c3417211a4e09a6d11"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3D238E-06FC-4A0D-B982-9730B20FAD6D}">
  <ds:schemaRefs>
    <ds:schemaRef ds:uri="http://schemas.microsoft.com/sharepoint/v3/contenttype/forms"/>
  </ds:schemaRefs>
</ds:datastoreItem>
</file>

<file path=customXml/itemProps2.xml><?xml version="1.0" encoding="utf-8"?>
<ds:datastoreItem xmlns:ds="http://schemas.openxmlformats.org/officeDocument/2006/customXml" ds:itemID="{1BE9FD7F-2532-4CCC-9115-74234402059A}">
  <ds:schemaRefs>
    <ds:schemaRef ds:uri="http://purl.org/dc/dcmitype/"/>
    <ds:schemaRef ds:uri="8a41d4cc-3855-40f2-8932-454702d2b8da"/>
    <ds:schemaRef ds:uri="c93477b2-ff83-4b51-ba6e-999ba0057d7f"/>
    <ds:schemaRef ds:uri="http://schemas.microsoft.com/office/2006/metadata/properties"/>
    <ds:schemaRef ds:uri="http://schemas.microsoft.com/sharepoint/v3"/>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3b76f9f5-ee56-44bc-a013-de36f9f18ab6"/>
    <ds:schemaRef ds:uri="f1510545-1717-4787-81bc-be4cd889b37b"/>
  </ds:schemaRefs>
</ds:datastoreItem>
</file>

<file path=customXml/itemProps3.xml><?xml version="1.0" encoding="utf-8"?>
<ds:datastoreItem xmlns:ds="http://schemas.openxmlformats.org/officeDocument/2006/customXml" ds:itemID="{DBD6722E-9790-43D5-9DF0-634564EBC7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510545-1717-4787-81bc-be4cd889b37b"/>
    <ds:schemaRef ds:uri="8a41d4cc-3855-40f2-8932-454702d2b8da"/>
    <ds:schemaRef ds:uri="c93477b2-ff83-4b51-ba6e-999ba0057d7f"/>
    <ds:schemaRef ds:uri="3b76f9f5-ee56-44bc-a013-de36f9f18a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Keys</vt:lpstr>
      <vt:lpstr>CPP</vt:lpstr>
      <vt:lpstr>CPP Footnotes</vt:lpstr>
      <vt:lpstr>CPP - Citi</vt:lpstr>
      <vt:lpstr>CDCI</vt:lpstr>
      <vt:lpstr>CDCI Footnotes</vt:lpstr>
      <vt:lpstr>AIFP.ASSP</vt:lpstr>
      <vt:lpstr>AIFP - GM</vt:lpstr>
      <vt:lpstr>AIFP - Ally</vt:lpstr>
      <vt:lpstr>TIP.AGP</vt:lpstr>
      <vt:lpstr>AIG</vt:lpstr>
      <vt:lpstr>TALF</vt:lpstr>
      <vt:lpstr>SBA</vt:lpstr>
      <vt:lpstr>PPIP</vt:lpstr>
      <vt:lpstr>'AIFP - Ally'!Print_Area</vt:lpstr>
      <vt:lpstr>'AIFP - GM'!Print_Area</vt:lpstr>
      <vt:lpstr>AIFP.ASSP!Print_Area</vt:lpstr>
      <vt:lpstr>AIG!Print_Area</vt:lpstr>
      <vt:lpstr>PPIP!Print_Area</vt:lpstr>
      <vt:lpstr>SBA!Print_Area</vt:lpstr>
      <vt:lpstr>TALF!Print_Area</vt:lpstr>
      <vt:lpstr>TIP.AGP!Print_Area</vt:lpstr>
      <vt:lpstr>CDCI!Print_Titles</vt:lpstr>
      <vt:lpstr>'CDCI Footnotes'!Print_Titles</vt:lpstr>
      <vt:lpstr>CPP!Print_Titles</vt:lpstr>
      <vt:lpstr>'CPP - Citi'!Print_Titles</vt:lpstr>
      <vt:lpstr>'CPP Footnotes'!Print_Titles</vt:lpstr>
      <vt:lpstr>PPIP!Print_Titles</vt:lpstr>
    </vt:vector>
  </TitlesOfParts>
  <Company>The U.S. Department of 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 - Investments</dc:title>
  <dc:creator>Cole, Sybil (Contractor)</dc:creator>
  <cp:lastModifiedBy>Dove, Christopher</cp:lastModifiedBy>
  <cp:lastPrinted>2015-07-31T19:04:36Z</cp:lastPrinted>
  <dcterms:created xsi:type="dcterms:W3CDTF">2015-03-31T13:13:05Z</dcterms:created>
  <dcterms:modified xsi:type="dcterms:W3CDTF">2023-10-26T12:20:41Z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450900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4" name="MigrationSourceURL2">
    <vt:lpwstr/>
  </property>
  <property fmtid="{D5CDD505-2E9C-101B-9397-08002B2CF9AE}" pid="15" name="MigrationSourceURL1">
    <vt:lpwstr/>
  </property>
  <property fmtid="{D5CDD505-2E9C-101B-9397-08002B2CF9AE}" pid="16" name="_SourceUrl">
    <vt:lpwstr/>
  </property>
  <property fmtid="{D5CDD505-2E9C-101B-9397-08002B2CF9AE}" pid="17" name="_SharedFileIndex">
    <vt:lpwstr/>
  </property>
  <property fmtid="{D5CDD505-2E9C-101B-9397-08002B2CF9AE}" pid="18" name="TemplateUrl">
    <vt:lpwstr/>
  </property>
  <property fmtid="{D5CDD505-2E9C-101B-9397-08002B2CF9AE}" pid="19" name="MigrationSourceURL4">
    <vt:lpwstr/>
  </property>
  <property fmtid="{D5CDD505-2E9C-101B-9397-08002B2CF9AE}" pid="20" name="test">
    <vt:lpwstr/>
  </property>
</Properties>
</file>