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CDCI!$A$1:$N$101</definedName>
    <definedName name="_xlnm.Print_Area" localSheetId="2">'CPP - Citi'!$B$1:$I$23</definedName>
    <definedName name="_xlnm.Print_Area" localSheetId="1">'CPP Footnotes'!$A$1:$R$114</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CPP'!$A$1:$R$798</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T74" i="32"/>
  <c r="X73"/>
  <c r="O73"/>
  <c r="H73"/>
  <c r="T69"/>
  <c r="T70" s="1"/>
  <c r="T68"/>
  <c r="T67"/>
  <c r="T64"/>
  <c r="T62"/>
  <c r="T63" s="1"/>
  <c r="T61"/>
  <c r="T60"/>
  <c r="T58"/>
  <c r="T59" s="1"/>
  <c r="T55"/>
  <c r="T54"/>
  <c r="T52"/>
  <c r="T53" s="1"/>
  <c r="T51"/>
  <c r="T50"/>
  <c r="T30"/>
  <c r="T31" s="1"/>
  <c r="T32" s="1"/>
  <c r="T33" s="1"/>
  <c r="T34" s="1"/>
  <c r="T35" s="1"/>
  <c r="T36" s="1"/>
  <c r="T37" s="1"/>
  <c r="T38" s="1"/>
  <c r="T39" s="1"/>
  <c r="T40" s="1"/>
  <c r="T41" s="1"/>
  <c r="T42" s="1"/>
  <c r="T43" s="1"/>
  <c r="T44" s="1"/>
  <c r="T45" s="1"/>
  <c r="T46" s="1"/>
  <c r="T47" s="1"/>
  <c r="T11"/>
  <c r="T12" s="1"/>
  <c r="T13" s="1"/>
  <c r="T14" s="1"/>
  <c r="T15" s="1"/>
  <c r="T16" s="1"/>
  <c r="T17" s="1"/>
  <c r="T18" s="1"/>
  <c r="T19" s="1"/>
  <c r="T20" s="1"/>
  <c r="T21" s="1"/>
  <c r="T22" s="1"/>
  <c r="T23" s="1"/>
  <c r="T24" s="1"/>
  <c r="T25" s="1"/>
  <c r="T26" s="1"/>
  <c r="T27" s="1"/>
  <c r="T28" s="1"/>
  <c r="T29" s="1"/>
  <c r="T8"/>
  <c r="L753" i="18" l="1"/>
  <c r="K788" l="1"/>
  <c r="L258"/>
  <c r="L768" l="1"/>
  <c r="N48" i="62" l="1"/>
  <c r="L738"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7"/>
  <c r="L268"/>
  <c r="L269"/>
  <c r="L270"/>
  <c r="L271"/>
  <c r="L272"/>
  <c r="L273"/>
  <c r="L275"/>
  <c r="L276"/>
  <c r="L277"/>
  <c r="L278"/>
  <c r="L279"/>
  <c r="L280"/>
  <c r="L281"/>
  <c r="L282"/>
  <c r="L283"/>
  <c r="L284"/>
  <c r="L285"/>
  <c r="L286"/>
  <c r="L287"/>
  <c r="L288"/>
  <c r="L289"/>
  <c r="L290"/>
  <c r="L291"/>
  <c r="L292"/>
  <c r="L293"/>
  <c r="L294"/>
  <c r="L295"/>
  <c r="L296"/>
  <c r="L297"/>
  <c r="L298"/>
  <c r="L299"/>
  <c r="L300"/>
  <c r="L301"/>
  <c r="L302"/>
  <c r="L303"/>
  <c r="L305"/>
  <c r="L306"/>
  <c r="L307"/>
  <c r="L308"/>
  <c r="L309"/>
  <c r="L310"/>
  <c r="L311"/>
  <c r="L312"/>
  <c r="L313"/>
  <c r="L315"/>
  <c r="L316"/>
  <c r="L317"/>
  <c r="L318"/>
  <c r="L319"/>
  <c r="L320"/>
  <c r="L321" s="1"/>
  <c r="L322"/>
  <c r="L323"/>
  <c r="L324"/>
  <c r="L326"/>
  <c r="L327"/>
  <c r="L329"/>
  <c r="L330"/>
  <c r="L332"/>
  <c r="L333"/>
  <c r="L334"/>
  <c r="L335"/>
  <c r="L337"/>
  <c r="L338"/>
  <c r="L339"/>
  <c r="L340"/>
  <c r="L341"/>
  <c r="L342"/>
  <c r="L343"/>
  <c r="L344"/>
  <c r="L345"/>
  <c r="L346"/>
  <c r="L347"/>
  <c r="L348"/>
  <c r="L349"/>
  <c r="L350"/>
  <c r="L351"/>
  <c r="L352"/>
  <c r="L353"/>
  <c r="L355"/>
  <c r="L356"/>
  <c r="L357" s="1"/>
  <c r="L358"/>
  <c r="L359"/>
  <c r="L360"/>
  <c r="L361"/>
  <c r="L362"/>
  <c r="L363"/>
  <c r="L364"/>
  <c r="L365"/>
  <c r="L366"/>
  <c r="L367"/>
  <c r="L368"/>
  <c r="L369"/>
  <c r="L370"/>
  <c r="L371"/>
  <c r="L372"/>
  <c r="L373"/>
  <c r="L374"/>
  <c r="L375"/>
  <c r="L376"/>
  <c r="L377"/>
  <c r="L378"/>
  <c r="L379"/>
  <c r="L380" s="1"/>
  <c r="L381" s="1"/>
  <c r="L382"/>
  <c r="L383"/>
  <c r="L384"/>
  <c r="L385"/>
  <c r="L386"/>
  <c r="L387"/>
  <c r="L388"/>
  <c r="L389"/>
  <c r="L390"/>
  <c r="L391"/>
  <c r="L392"/>
  <c r="L393"/>
  <c r="L394"/>
  <c r="L395"/>
  <c r="L396"/>
  <c r="L397"/>
  <c r="L398"/>
  <c r="L399"/>
  <c r="L400"/>
  <c r="L401"/>
  <c r="L402"/>
  <c r="L403" s="1"/>
  <c r="L404" s="1"/>
  <c r="L405"/>
  <c r="L406"/>
  <c r="L407"/>
  <c r="L408"/>
  <c r="L409"/>
  <c r="L410"/>
  <c r="L411"/>
  <c r="K412" s="1"/>
  <c r="L413"/>
  <c r="L414"/>
  <c r="L415"/>
  <c r="L416"/>
  <c r="L417"/>
  <c r="L418"/>
  <c r="L420"/>
  <c r="L421"/>
  <c r="L422"/>
  <c r="L423"/>
  <c r="L424"/>
  <c r="L425"/>
  <c r="L427"/>
  <c r="L428"/>
  <c r="L429"/>
  <c r="L430"/>
  <c r="L431"/>
  <c r="L432"/>
  <c r="L433"/>
  <c r="L434" s="1"/>
  <c r="L435"/>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s="1"/>
  <c r="L614"/>
  <c r="L615"/>
  <c r="L616"/>
  <c r="L617"/>
  <c r="L618"/>
  <c r="L619"/>
  <c r="L620"/>
  <c r="L621"/>
  <c r="L622"/>
  <c r="L623"/>
  <c r="L624"/>
  <c r="L625"/>
  <c r="L626"/>
  <c r="L627"/>
  <c r="L628"/>
  <c r="L629"/>
  <c r="L630"/>
  <c r="L631"/>
  <c r="L632"/>
  <c r="L633"/>
  <c r="L634"/>
  <c r="L635"/>
  <c r="L636"/>
  <c r="L637"/>
  <c r="L638"/>
  <c r="L639"/>
  <c r="L640"/>
  <c r="L641"/>
  <c r="L642"/>
  <c r="L643"/>
  <c r="L644"/>
  <c r="L645"/>
  <c r="L646"/>
  <c r="L654"/>
  <c r="L655"/>
  <c r="L659"/>
  <c r="L665"/>
  <c r="L666"/>
  <c r="L669"/>
  <c r="L670"/>
  <c r="L672"/>
  <c r="L680"/>
  <c r="L682"/>
  <c r="L683"/>
  <c r="L684"/>
  <c r="L685"/>
  <c r="L686"/>
  <c r="L687"/>
  <c r="L688"/>
  <c r="L689"/>
  <c r="L690"/>
  <c r="L691"/>
  <c r="L692"/>
  <c r="L693"/>
  <c r="L694"/>
  <c r="L695"/>
  <c r="L696"/>
  <c r="L697"/>
  <c r="L698"/>
  <c r="L699"/>
  <c r="L700"/>
  <c r="L703"/>
  <c r="L709"/>
  <c r="L711"/>
  <c r="L712"/>
  <c r="L718"/>
  <c r="L720"/>
  <c r="L721"/>
  <c r="L722"/>
  <c r="L723"/>
  <c r="L724"/>
  <c r="L725"/>
  <c r="L726"/>
  <c r="L729"/>
  <c r="L733"/>
  <c r="L735"/>
  <c r="L737"/>
  <c r="L739"/>
  <c r="L741"/>
  <c r="L747"/>
  <c r="L754"/>
  <c r="L755"/>
  <c r="L756"/>
  <c r="L757"/>
  <c r="L760"/>
  <c r="L763"/>
  <c r="L764"/>
  <c r="L765"/>
  <c r="L766"/>
  <c r="L769"/>
  <c r="L771"/>
  <c r="L772"/>
  <c r="L773"/>
  <c r="L774"/>
  <c r="L775"/>
  <c r="L776"/>
  <c r="L777"/>
  <c r="L778"/>
  <c r="L780"/>
  <c r="L781"/>
  <c r="L782"/>
  <c r="L785"/>
  <c r="G787"/>
  <c r="R787"/>
  <c r="K787" l="1"/>
  <c r="K790"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<sst xmlns="http://schemas.openxmlformats.org/spreadsheetml/2006/main" count="6756" uniqueCount="2059">
  <si>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</si>
  <si>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</si>
  <si>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</si>
  <si>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</si>
  <si>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</si>
  <si>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</si>
  <si>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</si>
  <si>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</si>
  <si>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</si>
  <si>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</si>
  <si>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</si>
  <si>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</si>
  <si>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</si>
  <si>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</si>
  <si>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</si>
  <si>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</si>
  <si>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</si>
  <si>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</si>
  <si>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</si>
  <si>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</si>
  <si>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</si>
  <si>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</si>
  <si>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</si>
  <si>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</si>
  <si>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</si>
  <si>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</si>
  <si>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</si>
  <si>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</si>
  <si>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</si>
  <si>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</si>
  <si>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</si>
  <si>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</si>
  <si>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</si>
  <si>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</si>
  <si>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</si>
  <si>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</si>
  <si>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</si>
  <si>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</si>
  <si>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</si>
  <si>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</si>
  <si>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</si>
  <si>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</si>
  <si>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</si>
  <si>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</si>
  <si>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</si>
  <si>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</si>
  <si>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</si>
  <si>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</si>
  <si>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</si>
  <si>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</si>
  <si>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</si>
  <si>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</si>
  <si>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</si>
  <si>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</si>
  <si>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</si>
  <si>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</si>
  <si>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</si>
  <si>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</si>
  <si>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</si>
  <si>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</si>
  <si>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</si>
  <si>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</si>
  <si>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</si>
  <si>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</si>
  <si>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</si>
  <si>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</si>
  <si>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</si>
  <si>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</si>
  <si>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</si>
  <si>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</si>
  <si>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</si>
  <si>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</si>
  <si>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</si>
  <si>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</si>
  <si>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</si>
  <si>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</si>
  <si>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</si>
  <si>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</si>
  <si>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</si>
  <si>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</si>
  <si>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</si>
  <si>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</si>
  <si>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</si>
  <si>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</si>
  <si>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</si>
  <si>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</si>
  <si>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</si>
  <si>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</si>
  <si>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</si>
  <si>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</si>
  <si>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</si>
  <si>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</si>
  <si>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</si>
  <si>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</si>
  <si>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</si>
  <si>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</si>
  <si>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</si>
  <si>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</si>
  <si>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</si>
  <si>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</si>
  <si>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</si>
  <si>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</si>
  <si>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</si>
  <si>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</si>
  <si>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</si>
  <si>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</si>
  <si>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</si>
  <si>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</si>
  <si>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</si>
  <si>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</si>
  <si>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</si>
  <si>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</si>
  <si>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</si>
  <si>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</si>
  <si>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</si>
  <si>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</si>
  <si>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</si>
  <si>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</si>
  <si>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</si>
  <si>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</si>
  <si>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</si>
  <si>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</si>
  <si>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</si>
  <si>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</si>
  <si>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</si>
  <si>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</si>
  <si>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</si>
  <si>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</si>
  <si>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</si>
  <si>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</si>
  <si>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</si>
  <si>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</si>
  <si>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</si>
  <si>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</si>
  <si>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</si>
  <si>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</si>
  <si>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</si>
  <si>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</si>
  <si>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</si>
  <si>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</si>
  <si>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</si>
  <si>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</si>
  <si>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</si>
  <si>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</si>
  <si>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</si>
  <si>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</si>
  <si>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</si>
  <si>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</si>
  <si>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</si>
  <si>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</si>
  <si>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</si>
  <si>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</si>
  <si>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</si>
  <si>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</si>
  <si>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</si>
  <si>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</si>
  <si>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</si>
  <si>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</si>
  <si>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</si>
  <si>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</si>
  <si>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</si>
  <si>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</si>
  <si>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</si>
  <si>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</si>
  <si>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</si>
  <si>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</si>
  <si>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</si>
  <si>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</si>
  <si>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</si>
  <si>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</si>
  <si>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</si>
  <si>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</si>
  <si>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</si>
  <si>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</si>
  <si>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</si>
  <si>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</si>
  <si>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</si>
  <si>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</si>
  <si>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</si>
  <si>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</si>
  <si>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</si>
  <si>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</si>
  <si>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</si>
  <si>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</si>
  <si>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</si>
  <si>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</si>
  <si>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</si>
  <si>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</si>
  <si>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</si>
  <si>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</si>
  <si>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</si>
  <si>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</si>
  <si>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</si>
  <si>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</si>
  <si>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</si>
  <si>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</si>
  <si>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</si>
  <si>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</si>
  <si>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</si>
  <si>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</si>
  <si>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</si>
  <si>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</si>
  <si>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</si>
  <si>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</si>
  <si>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</si>
  <si>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</si>
  <si>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</si>
  <si>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</si>
  <si>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</si>
  <si>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</si>
  <si>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</si>
  <si>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</si>
  <si>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</si>
  <si>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</si>
  <si>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</si>
  <si>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</si>
  <si>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</si>
  <si>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</si>
  <si>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</si>
  <si>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</si>
  <si>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</si>
  <si>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</si>
  <si>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</si>
  <si>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</si>
  <si>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</si>
  <si>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</si>
  <si>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</si>
  <si>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</si>
  <si>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</si>
  <si>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</si>
  <si>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</si>
  <si>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</si>
  <si>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</si>
  <si>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</si>
  <si>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</si>
  <si>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</si>
  <si>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</si>
  <si>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</si>
  <si>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</si>
  <si>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</si>
  <si>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</si>
  <si>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</si>
  <si>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</si>
  <si>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</si>
  <si>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</si>
  <si>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</si>
  <si>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</si>
  <si>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</si>
  <si>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</si>
  <si>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</si>
  <si>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</si>
  <si>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</si>
  <si>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</si>
  <si>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</si>
  <si>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</si>
  <si>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</si>
  <si>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</si>
  <si>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</si>
  <si>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</si>
  <si>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</si>
  <si>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</si>
  <si>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</si>
  <si>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</si>
  <si>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</si>
  <si>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</si>
  <si>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</si>
  <si>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</si>
  <si>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</si>
  <si>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</si>
  <si>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</si>
  <si>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</si>
  <si>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</si>
  <si>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</si>
  <si>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</si>
  <si>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</si>
  <si>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</si>
  <si>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</si>
  <si>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</si>
  <si>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</si>
  <si>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</si>
  <si>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</si>
  <si>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</si>
  <si>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</si>
  <si>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</si>
  <si>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</si>
  <si>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</si>
  <si>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</si>
  <si>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</si>
  <si>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</si>
  <si>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</si>
  <si>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</si>
  <si>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</si>
  <si>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</si>
  <si>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</si>
  <si>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</si>
  <si>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</si>
  <si>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</si>
  <si>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</si>
  <si>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</si>
  <si>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</si>
  <si>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</si>
  <si>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</si>
  <si>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</si>
  <si>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</si>
  <si>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</si>
  <si>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</si>
  <si>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</si>
  <si>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</si>
  <si>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</si>
  <si>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</si>
  <si>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</si>
  <si>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</si>
  <si>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</si>
  <si>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</si>
  <si>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</si>
  <si>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</si>
  <si>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</si>
  <si>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</si>
  <si>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</si>
  <si>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</si>
  <si>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</si>
  <si>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</si>
  <si>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</si>
  <si>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</si>
  <si>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</si>
  <si>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</si>
  <si>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</si>
  <si>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</si>
  <si>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</si>
  <si>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</si>
  <si>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</si>
  <si>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</si>
  <si>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</si>
  <si>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</si>
  <si>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</si>
  <si>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</si>
  <si>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</si>
  <si>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</si>
  <si>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</si>
  <si>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</si>
  <si>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</si>
  <si>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</si>
  <si>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</si>
  <si>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</si>
  <si>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</si>
  <si>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</si>
  <si>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</si>
  <si>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</si>
  <si>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</si>
  <si>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</si>
  <si>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</si>
  <si>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</si>
  <si>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</si>
  <si>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</si>
  <si>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</si>
  <si>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</si>
  <si>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</si>
  <si>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</si>
  <si>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</si>
  <si>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</si>
  <si>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</si>
  <si>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</si>
  <si>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</si>
  <si>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</si>
  <si>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</si>
  <si>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</si>
  <si>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</si>
  <si>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</si>
  <si>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</si>
  <si>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</si>
  <si>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</si>
  <si>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</si>
  <si>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</si>
  <si>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</si>
  <si>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</si>
  <si>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</si>
  <si>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</si>
  <si>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</si>
  <si>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</si>
  <si>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</si>
  <si>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</si>
  <si>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</si>
  <si>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</si>
  <si>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</si>
  <si>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</si>
  <si>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</si>
  <si>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</si>
  <si>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</si>
  <si>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</si>
  <si>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</si>
  <si>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</si>
  <si>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</si>
  <si>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</si>
  <si>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</si>
  <si>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</si>
  <si>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</si>
  <si>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</si>
  <si>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</si>
  <si>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</si>
  <si>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</si>
  <si>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</si>
  <si>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</si>
  <si>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</si>
  <si>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</si>
  <si>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</si>
  <si>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</si>
  <si>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</si>
  <si>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</si>
  <si>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</si>
  <si>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</si>
  <si>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</si>
  <si>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</si>
  <si>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</si>
  <si>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</si>
  <si>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</si>
  <si>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</si>
  <si>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</si>
  <si>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</si>
  <si>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</si>
  <si>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</si>
  <si>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</si>
  <si>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</si>
  <si>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</si>
  <si>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</si>
  <si>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</si>
  <si>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</si>
  <si>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</si>
  <si>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</si>
  <si>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</si>
  <si>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</si>
  <si>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</si>
  <si>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</si>
  <si>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</si>
  <si>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</si>
  <si>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</si>
  <si>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</si>
  <si>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</si>
  <si>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</si>
  <si>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</si>
  <si>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</si>
  <si>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</si>
  <si>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</si>
  <si>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</si>
  <si>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</si>
  <si>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</si>
  <si>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</si>
  <si>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</si>
  <si>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</si>
  <si>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</si>
  <si>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</si>
  <si>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</si>
  <si>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</si>
  <si>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</si>
  <si>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</si>
  <si>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</si>
  <si>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</si>
  <si>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</si>
  <si>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</si>
  <si>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</si>
  <si>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</si>
  <si>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</si>
  <si>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</si>
  <si>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</si>
  <si>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</si>
  <si>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</si>
  <si>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</si>
  <si>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</si>
  <si>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</si>
  <si>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</si>
  <si>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</si>
  <si>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</si>
  <si>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</si>
  <si>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</si>
  <si>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</si>
  <si>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</si>
  <si>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</si>
  <si>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</si>
  <si>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</si>
  <si>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</si>
  <si>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</si>
  <si>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</si>
  <si>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</si>
  <si>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</si>
  <si>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</si>
  <si>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</si>
  <si>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</si>
  <si>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</si>
  <si>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</si>
  <si>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</si>
  <si>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</si>
  <si>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</si>
  <si>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</si>
  <si>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</si>
  <si>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</si>
  <si>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</si>
  <si>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</si>
  <si>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</si>
  <si>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</si>
  <si>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</si>
  <si>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</si>
  <si>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</si>
  <si>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</si>
  <si>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</si>
  <si>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</si>
  <si>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</si>
  <si>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</si>
  <si>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</si>
  <si>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</si>
  <si>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</si>
  <si>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</si>
  <si>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</si>
  <si>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</si>
  <si>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</si>
  <si>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</si>
  <si>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</si>
  <si>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</si>
  <si>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</si>
  <si>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</si>
  <si>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</si>
  <si>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</si>
  <si>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</si>
  <si>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</si>
  <si>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</si>
  <si>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</si>
  <si>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</si>
  <si>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</si>
  <si>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</si>
  <si>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</si>
  <si>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</si>
  <si>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</si>
  <si>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</si>
  <si>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</si>
  <si>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</si>
  <si>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</si>
  <si>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</si>
  <si>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</si>
  <si>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</si>
  <si>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</si>
  <si>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</si>
  <si>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</si>
  <si>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</si>
  <si>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</si>
  <si>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</si>
  <si>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</si>
  <si>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</si>
  <si>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</si>
  <si>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</si>
  <si>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</si>
  <si>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</si>
  <si>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</si>
  <si>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</si>
  <si>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</si>
  <si>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</si>
  <si>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</si>
  <si>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</si>
  <si>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</si>
  <si>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</si>
  <si>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</si>
  <si>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</si>
  <si>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</si>
  <si>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</si>
  <si>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</si>
  <si>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</si>
  <si>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</si>
  <si>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</si>
  <si>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</si>
  <si>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</si>
  <si>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</si>
  <si>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</si>
  <si>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</si>
  <si>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</si>
  <si>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</si>
  <si>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</si>
  <si>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</si>
  <si>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</si>
  <si>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</si>
  <si>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</si>
  <si>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</si>
  <si>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</si>
  <si>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</si>
  <si>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</si>
  <si>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</si>
  <si>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</si>
  <si>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</si>
  <si>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</si>
  <si>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</si>
  <si>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</si>
  <si>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</si>
  <si>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</si>
  <si>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</si>
  <si>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</si>
  <si>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</si>
  <si>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</si>
  <si>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</si>
  <si>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</si>
  <si>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</si>
  <si>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</si>
  <si>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</si>
  <si>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</si>
  <si>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</si>
  <si>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</si>
  <si>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</si>
  <si>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</si>
  <si>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</si>
  <si>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</si>
  <si>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</si>
  <si>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</si>
  <si>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</si>
  <si>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</si>
  <si>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</si>
  <si>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</si>
  <si>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</si>
  <si>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</si>
  <si>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</si>
  <si>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</si>
  <si>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</si>
  <si>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</si>
  <si>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</si>
  <si>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</si>
  <si>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</si>
  <si>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</si>
  <si>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</si>
  <si>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</si>
  <si>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</si>
  <si>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</si>
  <si>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</si>
  <si>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</si>
  <si>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</si>
  <si>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</si>
  <si>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</si>
  <si>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</si>
  <si>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</si>
  <si>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</si>
  <si>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</si>
  <si>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</si>
  <si>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</si>
  <si>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</si>
  <si>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</si>
  <si>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</si>
  <si>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</si>
  <si>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</si>
  <si>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</si>
  <si>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</si>
  <si>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</si>
  <si>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</si>
  <si>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</si>
  <si>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</si>
  <si>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</si>
  <si>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</si>
  <si>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</si>
  <si>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</si>
  <si>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</si>
  <si>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</si>
  <si>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</si>
  <si>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</si>
  <si>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</si>
  <si>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</si>
  <si>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</si>
  <si>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</si>
  <si>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</si>
  <si>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</si>
  <si>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</si>
  <si>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</si>
  <si>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</si>
  <si>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</si>
  <si>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</si>
  <si>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</si>
  <si>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</si>
  <si>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</si>
  <si>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</si>
  <si>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</si>
  <si>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</si>
  <si>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</si>
  <si>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</si>
  <si>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</si>
  <si>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</si>
  <si>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</si>
  <si>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</si>
  <si>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</si>
  <si>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</si>
  <si>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</si>
  <si>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</si>
  <si>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</si>
  <si>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</si>
  <si>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</si>
  <si>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</si>
  <si>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</si>
  <si>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</si>
  <si>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</si>
  <si>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</si>
  <si>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</si>
  <si>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</si>
  <si>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</si>
  <si>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</si>
  <si>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</si>
  <si>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</si>
  <si>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</si>
  <si>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</si>
  <si>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</si>
  <si>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</si>
  <si>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</si>
  <si>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</si>
  <si>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</si>
  <si>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</si>
  <si>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</si>
  <si>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</si>
  <si>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</si>
  <si>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</si>
  <si>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</si>
  <si>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</si>
  <si>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</si>
  <si>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</si>
  <si>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</si>
  <si>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</si>
  <si>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</si>
  <si>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</si>
  <si>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</si>
  <si>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</si>
  <si>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</si>
  <si>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</si>
  <si>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</si>
  <si>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</si>
  <si>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</si>
  <si>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</si>
  <si>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</si>
  <si>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</si>
  <si>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</si>
  <si>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</si>
  <si>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</si>
  <si>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</si>
  <si>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</si>
  <si>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</si>
  <si>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</si>
  <si>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</si>
  <si>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</si>
  <si>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</si>
  <si>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</si>
  <si>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</si>
  <si>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</si>
  <si>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</si>
  <si>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</si>
  <si>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</si>
  <si>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</si>
  <si>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</si>
  <si>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</si>
  <si>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</si>
  <si>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</si>
  <si>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</si>
  <si>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</si>
  <si>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</si>
  <si>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</si>
  <si>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</si>
  <si>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</si>
  <si>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</si>
  <si>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</si>
  <si>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</si>
  <si>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</si>
  <si>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</si>
  <si>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</si>
  <si>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</si>
  <si>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</si>
  <si>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</si>
  <si>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</si>
  <si>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</si>
  <si>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</si>
  <si>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</si>
  <si>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</si>
  <si>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</si>
  <si>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</si>
  <si>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</si>
  <si>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</si>
  <si>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</si>
  <si>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</si>
  <si>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</si>
  <si>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</si>
  <si>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</si>
  <si>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</si>
  <si>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</si>
  <si>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</si>
  <si>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</si>
  <si>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</si>
  <si>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</si>
  <si>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</si>
  <si>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</si>
  <si>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</si>
  <si>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</si>
  <si>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</si>
  <si>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</si>
  <si>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</si>
  <si>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</si>
  <si>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</si>
  <si>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</si>
  <si>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</si>
  <si>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</si>
  <si>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</si>
  <si>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</si>
  <si>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</si>
  <si>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</si>
  <si>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</si>
  <si>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</si>
  <si>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</si>
  <si>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</si>
  <si>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</si>
  <si>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</si>
  <si>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</si>
  <si>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</si>
  <si>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</si>
  <si>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</si>
  <si>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</si>
  <si>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</si>
  <si>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</si>
  <si>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</si>
  <si>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</si>
  <si>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</si>
  <si>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</si>
  <si>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</si>
  <si>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</si>
  <si>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</si>
  <si>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</si>
  <si>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</si>
  <si>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</si>
  <si>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</si>
  <si>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</si>
  <si>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</si>
  <si>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</si>
  <si>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</si>
  <si>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</si>
  <si>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</si>
  <si>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</si>
  <si>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</si>
  <si>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</si>
  <si>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</si>
  <si>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</si>
  <si>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</si>
  <si>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</si>
  <si>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</si>
  <si>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</si>
  <si>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</si>
  <si>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</si>
  <si>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</si>
  <si>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</si>
  <si>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</si>
  <si>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</si>
  <si>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</si>
  <si>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</si>
  <si>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</si>
  <si>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</si>
  <si>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</si>
  <si>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</si>
  <si>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</si>
  <si>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</si>
  <si>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</si>
  <si>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</si>
  <si>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</si>
  <si>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</si>
  <si>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</si>
  <si>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</si>
  <si>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</si>
  <si>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</si>
  <si>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</si>
  <si>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</si>
  <si>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</si>
  <si>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</si>
  <si>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</si>
  <si>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</si>
  <si>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</si>
  <si>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</si>
  <si>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</si>
  <si>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</si>
  <si>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</si>
  <si>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</si>
  <si>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</si>
  <si>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</si>
  <si>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</si>
  <si>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</si>
  <si>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</si>
  <si>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</si>
  <si>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</si>
  <si>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</si>
  <si>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</si>
  <si>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</si>
  <si>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</si>
  <si>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</si>
  <si>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</si>
  <si>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</si>
  <si>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</si>
  <si>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</si>
  <si>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</si>
  <si>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</si>
  <si>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</si>
  <si>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</si>
  <si>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</si>
  <si>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</si>
  <si>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</si>
  <si>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</si>
  <si>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</si>
  <si>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</si>
  <si>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</si>
  <si>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</si>
  <si>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</si>
  <si>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</si>
  <si>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</si>
  <si>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</si>
  <si>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</si>
  <si>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</si>
  <si>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</si>
  <si>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</si>
  <si>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</si>
  <si>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</si>
  <si>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</si>
  <si>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</si>
  <si>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</si>
  <si>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</si>
  <si>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</si>
  <si>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</si>
  <si>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</si>
  <si>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</si>
  <si>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</si>
  <si>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</si>
  <si>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</si>
  <si>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</si>
  <si>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</si>
  <si>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</si>
  <si>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</si>
  <si>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</si>
  <si>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</si>
  <si>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</si>
  <si>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</si>
  <si>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</si>
  <si>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</si>
  <si>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</si>
  <si>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</si>
  <si>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</si>
  <si>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</si>
  <si>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</si>
  <si>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</si>
  <si>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</si>
  <si>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</si>
  <si>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</si>
  <si>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</si>
  <si>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</si>
  <si>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</si>
  <si>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</si>
  <si>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</si>
  <si>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</si>
  <si>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</si>
  <si>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</si>
  <si>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</si>
  <si>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</si>
  <si>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</si>
  <si>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</si>
  <si>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</si>
  <si>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</si>
  <si>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</si>
  <si>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</si>
  <si>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</si>
  <si>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</si>
  <si>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</si>
  <si>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</si>
  <si>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</si>
  <si>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</si>
  <si>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</si>
  <si>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</si>
  <si>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</si>
  <si>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</si>
  <si>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</si>
  <si>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</si>
  <si>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</si>
  <si>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</si>
  <si>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</si>
  <si>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</si>
  <si>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</si>
  <si>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</si>
  <si>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</si>
  <si>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</si>
  <si>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</si>
  <si>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</si>
  <si>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</si>
  <si>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</si>
  <si>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</si>
  <si>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</si>
  <si>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</si>
  <si>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</si>
  <si>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</si>
  <si>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</si>
  <si>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</si>
  <si>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</si>
  <si>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</si>
  <si>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</si>
  <si>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</si>
  <si>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</si>
  <si>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</si>
  <si>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</si>
  <si>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</si>
  <si>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</si>
  <si>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</si>
  <si>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</si>
  <si>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</si>
  <si>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</si>
  <si>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</si>
  <si>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</si>
  <si>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</si>
  <si>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</si>
  <si>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</si>
  <si>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</si>
  <si>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</si>
  <si>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</si>
  <si>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</si>
  <si>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</si>
  <si>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</si>
  <si>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</si>
  <si>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</si>
  <si>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</si>
  <si>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</si>
  <si>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</si>
  <si>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</si>
  <si>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</si>
  <si>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</si>
  <si>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</si>
  <si>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</si>
  <si>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</si>
  <si>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</si>
  <si>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</si>
  <si>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</si>
  <si>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</si>
  <si>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</si>
  <si>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</si>
  <si>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</si>
  <si>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</si>
  <si>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</si>
  <si>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</si>
  <si>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</si>
  <si>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</si>
  <si>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</si>
  <si>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</si>
  <si>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</si>
  <si>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</si>
  <si>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</si>
  <si>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</si>
  <si>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</si>
  <si>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</si>
  <si>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</si>
  <si>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</si>
  <si>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</si>
  <si>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</si>
  <si>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</si>
  <si>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</si>
  <si>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</si>
  <si>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</si>
  <si>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</si>
  <si>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</si>
  <si>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</si>
  <si>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</si>
  <si>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</si>
  <si>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</si>
  <si>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</si>
  <si>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</si>
  <si>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</si>
  <si>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</si>
  <si>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</si>
  <si>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</si>
  <si>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</si>
  <si>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</si>
  <si>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</si>
  <si>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</si>
  <si>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</si>
  <si>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</si>
  <si>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</si>
  <si>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</si>
  <si>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</si>
  <si>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</si>
  <si>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</si>
  <si>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</si>
  <si>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</si>
  <si>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</si>
  <si>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</si>
  <si>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</si>
  <si>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</si>
  <si>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</si>
  <si>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</si>
  <si>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</si>
  <si>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</si>
  <si>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</si>
  <si>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</si>
  <si>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</si>
  <si>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</si>
  <si>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</si>
  <si>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</si>
  <si>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</si>
  <si>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</si>
  <si>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</si>
  <si>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</si>
  <si>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</si>
  <si>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</si>
  <si>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</si>
  <si>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</si>
  <si>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</si>
  <si>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</si>
  <si>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</si>
  <si>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</si>
  <si>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</si>
  <si>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</si>
  <si>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</si>
  <si>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</si>
  <si>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</si>
  <si>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</si>
  <si>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</si>
  <si>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</si>
  <si>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</si>
  <si>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</si>
  <si>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</si>
  <si>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</si>
  <si>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</si>
  <si>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</si>
  <si>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</si>
  <si>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</si>
  <si>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</si>
  <si>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</si>
  <si>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</si>
  <si>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</si>
  <si>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</si>
  <si>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</si>
  <si>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</si>
  <si>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</si>
  <si>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</si>
  <si>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</si>
  <si>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</si>
  <si>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</si>
  <si>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</si>
  <si>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</si>
  <si>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</si>
  <si>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</si>
  <si>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</si>
  <si>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</si>
  <si>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</si>
  <si>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</si>
  <si>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</si>
  <si>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</si>
  <si>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</si>
  <si>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</si>
  <si>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</si>
  <si>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</si>
  <si>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</si>
  <si>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</si>
  <si>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</si>
  <si>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</si>
  <si>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</si>
  <si>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</si>
  <si>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</si>
  <si>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</si>
  <si>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</si>
  <si>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</si>
  <si>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</si>
  <si>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</si>
  <si>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</si>
  <si>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</si>
  <si>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</si>
  <si>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</si>
  <si>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</si>
  <si>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</si>
  <si>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</si>
  <si>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</si>
  <si>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</si>
  <si>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</si>
  <si>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</si>
  <si>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</si>
  <si>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</si>
  <si>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</si>
  <si>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</si>
  <si>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</si>
  <si>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</si>
  <si>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</si>
  <si>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</si>
  <si>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</si>
  <si>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</si>
  <si>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</si>
  <si>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</si>
  <si>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</si>
  <si>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</si>
  <si>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</si>
  <si>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</si>
  <si>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</si>
  <si>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</si>
  <si>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</si>
  <si>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</si>
  <si>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</si>
  <si>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</si>
  <si>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</si>
  <si>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</si>
  <si>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</si>
  <si>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</si>
  <si>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</si>
  <si>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</si>
  <si>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</si>
  <si>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</si>
  <si>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</si>
  <si>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</si>
  <si>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</si>
  <si>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</si>
  <si>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</si>
  <si>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</si>
  <si>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</si>
  <si>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</si>
  <si>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</si>
  <si>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</si>
  <si>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</si>
  <si>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</si>
  <si>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</si>
  <si>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</si>
  <si>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</si>
  <si>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</si>
  <si>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</si>
  <si>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</si>
  <si>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</si>
  <si>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</si>
  <si>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</si>
  <si>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</si>
  <si>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</si>
  <si>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</si>
  <si>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</si>
  <si>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</si>
  <si>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</si>
  <si>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</si>
  <si>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</si>
  <si>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</si>
  <si>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</si>
  <si>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</si>
  <si>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</si>
  <si>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</si>
  <si>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</si>
  <si>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</si>
  <si>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</si>
  <si>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</si>
  <si>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</si>
  <si>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</si>
  <si>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</si>
  <si>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</si>
  <si>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</si>
  <si>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</si>
  <si>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</si>
  <si>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</si>
  <si>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</si>
  <si>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</si>
  <si>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</si>
  <si>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</si>
  <si>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</si>
  <si>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</si>
  <si>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</si>
  <si>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</si>
  <si>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</si>
  <si>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</si>
  <si>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</si>
  <si>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</si>
  <si>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</si>
  <si>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</si>
  <si>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</si>
  <si>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</si>
  <si>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</si>
  <si>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</si>
  <si>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</si>
  <si>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</si>
  <si>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</si>
  <si>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</si>
  <si>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</si>
  <si>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</si>
  <si>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</si>
  <si>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</si>
  <si>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</si>
  <si>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</si>
  <si>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</si>
  <si>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</si>
  <si>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</si>
  <si>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</si>
  <si>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</si>
  <si>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</si>
  <si>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</si>
  <si>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</si>
  <si>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</si>
  <si>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</si>
  <si>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</si>
  <si>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</si>
  <si>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</si>
  <si>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</si>
  <si>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</si>
  <si>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</si>
  <si>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</si>
  <si>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</si>
  <si>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</si>
  <si>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</si>
  <si>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</si>
  <si>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</si>
  <si>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</si>
  <si>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</si>
  <si>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</si>
  <si>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</si>
  <si>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</si>
  <si>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</si>
  <si>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</si>
  <si>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</si>
  <si>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</si>
  <si>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</si>
  <si>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</si>
  <si>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</si>
  <si>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</si>
  <si>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</si>
  <si>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</si>
  <si>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</si>
  <si>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</si>
  <si>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</si>
  <si>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</si>
  <si>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</si>
  <si>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</si>
  <si>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</si>
  <si>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</si>
  <si>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</si>
  <si>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</si>
  <si>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</si>
  <si>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</si>
  <si>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</si>
  <si>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</si>
  <si>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</si>
  <si>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</si>
  <si>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</si>
  <si>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</si>
  <si>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</si>
  <si>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</si>
  <si>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</si>
  <si>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</si>
  <si>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</si>
  <si>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</si>
  <si>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</si>
  <si>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</si>
  <si>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</si>
  <si>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</si>
  <si>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</si>
  <si>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</si>
  <si>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</si>
  <si>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</si>
  <si>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</si>
  <si>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</si>
  <si>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</si>
  <si>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</si>
  <si>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</si>
  <si>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</si>
  <si>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</si>
  <si>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</si>
  <si>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</si>
  <si>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</si>
  <si>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</si>
  <si>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</si>
  <si>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</si>
  <si>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</si>
  <si>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</si>
  <si>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</si>
  <si>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</si>
  <si>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</si>
  <si>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</si>
  <si>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</si>
  <si>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</si>
  <si>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</si>
  <si>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</si>
  <si>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</si>
  <si>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</si>
  <si>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</si>
  <si>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</si>
  <si>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</si>
  <si>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</si>
  <si>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</si>
  <si>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</si>
  <si>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</si>
  <si>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</si>
  <si>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</si>
  <si>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</si>
  <si>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</si>
  <si>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</si>
  <si>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</si>
  <si>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</si>
  <si>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</si>
  <si>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</si>
  <si>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</si>
  <si>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</si>
  <si>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</si>
  <si>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</si>
  <si>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</si>
  <si>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</si>
  <si>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</si>
  <si>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</si>
  <si>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</si>
  <si>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</si>
  <si>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</si>
  <si>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</si>
  <si>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</si>
  <si>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</si>
  <si>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</si>
  <si>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</si>
  <si>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</si>
  <si>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</si>
  <si>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</si>
  <si>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</si>
  <si>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</si>
  <si>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</si>
  <si>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</si>
  <si>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</si>
  <si>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</si>
  <si>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</si>
  <si>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</si>
  <si>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</si>
  <si>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</si>
  <si>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</si>
  <si>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</si>
  <si>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</si>
  <si>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</si>
  <si>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</si>
  <si>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</si>
  <si>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</si>
  <si>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</si>
  <si>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</si>
  <si>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</si>
  <si>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</si>
  <si>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</si>
  <si>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</si>
  <si>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</si>
  <si>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</si>
  <si>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</si>
  <si>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</si>
  <si>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</si>
  <si>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</si>
  <si>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</si>
  <si>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</si>
  <si>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</si>
  <si>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</si>
  <si>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</si>
  <si>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</si>
  <si>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</si>
  <si>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</si>
  <si>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</si>
  <si>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</si>
  <si>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</si>
  <si>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</si>
  <si>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</si>
  <si>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</si>
  <si>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</si>
  <si>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</si>
  <si>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</si>
  <si>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</si>
  <si>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</si>
  <si>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</si>
  <si>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</si>
  <si>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</si>
  <si>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</si>
  <si>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</si>
  <si>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</si>
  <si>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</si>
  <si>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</si>
  <si>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</si>
  <si>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</si>
  <si>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</si>
  <si>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</si>
  <si>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</si>
  <si>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</si>
  <si>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</si>
  <si>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</si>
  <si>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</si>
  <si>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</si>
  <si>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</si>
  <si>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</si>
  <si>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</si>
  <si>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</si>
  <si>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</si>
  <si>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</si>
  <si>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</si>
  <si>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</si>
  <si>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</si>
  <si>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</si>
  <si>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</si>
  <si>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</si>
  <si>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</si>
  <si>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</si>
  <si>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</si>
  <si>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</si>
  <si>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</si>
  <si>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</si>
  <si>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</si>
  <si>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</si>
  <si>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</si>
  <si>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</si>
  <si>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</si>
  <si>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</si>
  <si>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</si>
  <si>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</si>
  <si>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</si>
  <si>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</si>
  <si>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</si>
  <si>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</si>
  <si>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</si>
  <si>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</si>
  <si>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</si>
  <si>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</si>
  <si>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</si>
  <si>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</si>
  <si>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</si>
  <si>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</si>
  <si>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</si>
  <si>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</si>
  <si>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</si>
  <si>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</si>
  <si>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</si>
  <si>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</si>
  <si>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</si>
  <si>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</si>
  <si>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</si>
  <si>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</si>
  <si>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</si>
  <si>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</si>
  <si>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</si>
  <si>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</si>
  <si>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</si>
  <si>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</si>
  <si>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</si>
  <si>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</si>
  <si>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</si>
  <si>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</si>
  <si>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</si>
  <si>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</si>
  <si>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</si>
  <si>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</si>
  <si>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</si>
  <si>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</si>
  <si>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</si>
  <si>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</si>
  <si>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</si>
  <si>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</si>
  <si>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</si>
  <si>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</si>
  <si>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</si>
  <si>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</si>
  <si>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</si>
  <si>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</si>
  <si>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</si>
  <si>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</si>
  <si>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</si>
  <si>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</si>
  <si>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</si>
  <si>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</si>
  <si>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</si>
  <si>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</si>
  <si>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</si>
  <si>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</si>
  <si>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</si>
  <si>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</si>
  <si>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</si>
  <si>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</si>
  <si>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</si>
  <si>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</si>
  <si>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</si>
  <si>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</si>
  <si>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</si>
  <si>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</si>
  <si>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</si>
  <si>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</si>
  <si>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</si>
  <si>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</si>
  <si>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</si>
  <si>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</si>
  <si>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</si>
  <si>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</si>
  <si>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</si>
  <si>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</si>
  <si>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</si>
  <si>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</si>
  <si>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</si>
  <si>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</si>
  <si>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</si>
  <si>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</si>
  <si>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</si>
  <si>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</si>
  <si>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</si>
  <si>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</si>
  <si>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</si>
  <si>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</si>
  <si>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</si>
  <si>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</si>
  <si>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</si>
  <si>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</si>
  <si>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</si>
  <si>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</si>
  <si>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</si>
  <si>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</si>
  <si>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</si>
  <si>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</si>
  <si>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</si>
  <si>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</si>
  <si>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</si>
  <si>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</si>
  <si>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</si>
  <si>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</si>
  <si>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</si>
  <si>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</si>
  <si>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</si>
  <si>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</si>
  <si>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</si>
  <si>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</si>
  <si>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</si>
  <si>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</si>
  <si>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</si>
  <si>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</si>
  <si>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</si>
  <si>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</si>
  <si>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</si>
  <si>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</si>
  <si>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</si>
  <si>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</si>
  <si>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</si>
  <si>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</si>
  <si>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</si>
  <si>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</si>
  <si>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</si>
  <si>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</si>
  <si>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</si>
  <si>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</si>
  <si>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</si>
  <si>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</si>
  <si>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</si>
  <si>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</si>
  <si>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</si>
  <si>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</si>
  <si>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</si>
  <si>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</si>
  <si>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</si>
  <si>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</si>
  <si>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</si>
  <si>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</si>
  <si>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</si>
  <si>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</si>
  <si>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</si>
  <si>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</si>
  <si>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</si>
  <si>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</si>
  <si>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</si>
  <si>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</si>
  <si>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</si>
  <si>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</si>
  <si>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</si>
  <si>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</si>
  <si>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</si>
  <si>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</si>
  <si>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</si>
  <si>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</si>
  <si>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</si>
  <si>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</si>
  <si>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</si>
  <si>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</si>
  <si>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</si>
  <si>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</si>
  <si>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</si>
  <si>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</si>
  <si>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</si>
  <si>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</si>
  <si>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</si>
  <si>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</si>
  <si>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</si>
  <si>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</si>
  <si>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</si>
  <si>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</si>
  <si>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</si>
  <si>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</si>
  <si>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</si>
  <si>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</si>
  <si>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</si>
  <si>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</si>
  <si>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</si>
  <si>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</si>
  <si>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</si>
  <si>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</si>
  <si>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</si>
  <si>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</si>
  <si>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</si>
  <si>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</si>
  <si>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</si>
  <si>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</si>
  <si>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</si>
  <si>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</si>
  <si>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</si>
  <si>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</si>
  <si>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</si>
  <si>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</si>
  <si>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</si>
  <si>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</si>
  <si>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</si>
  <si>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</si>
  <si>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</si>
  <si>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</si>
  <si>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</si>
  <si>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</si>
  <si>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</si>
  <si>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</si>
  <si>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</si>
  <si>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</si>
  <si>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</si>
  <si>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</si>
  <si>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</si>
  <si>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</si>
  <si>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</si>
  <si>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</si>
  <si>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</si>
  <si>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</si>
  <si>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</si>
  <si>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</si>
  <si>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</si>
  <si>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</si>
  <si>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</si>
  <si>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</si>
  <si>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</si>
  <si>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</si>
  <si>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</si>
  <si>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</si>
  <si>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</si>
  <si>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</si>
  <si>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</si>
  <si>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</si>
  <si>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</si>
  <si>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</si>
  <si>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</si>
  <si>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</si>
  <si>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</si>
  <si>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</si>
  <si>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</si>
  <si>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</si>
  <si>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</si>
  <si>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</si>
  <si>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</si>
  <si>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</si>
  <si>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</si>
  <si>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</si>
  <si>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</si>
  <si>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</si>
  <si>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</si>
  <si>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</si>
  <si>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</si>
  <si>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</si>
  <si>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</si>
  <si>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</si>
  <si>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</si>
  <si>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</si>
  <si>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</si>
  <si>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</si>
  <si>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</si>
  <si>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</si>
  <si>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</si>
  <si>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</si>
  <si>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</si>
  <si>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</si>
  <si>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</si>
  <si>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</si>
  <si>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</si>
  <si>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</si>
  <si>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</si>
  <si>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</si>
  <si>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</si>
  <si>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</si>
  <si>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</si>
  <si>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</si>
  <si>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</si>
  <si>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</si>
  <si>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</si>
  <si>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</si>
  <si>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</si>
  <si>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</si>
  <si>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</si>
  <si>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</si>
  <si>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</si>
  <si>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</si>
  <si>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</si>
  <si>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</si>
  <si>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</si>
  <si>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</si>
  <si>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</si>
  <si>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</si>
  <si>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</si>
  <si>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</si>
  <si>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</si>
  <si>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</si>
  <si>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</si>
  <si>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</si>
  <si>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</si>
  <si>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</si>
  <si>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</si>
  <si>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</si>
  <si>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</si>
  <si>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</si>
  <si>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</si>
  <si>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</si>
  <si>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</si>
  <si>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</si>
  <si>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</si>
  <si>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</si>
  <si>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</si>
  <si>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</si>
  <si>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</si>
  <si>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</si>
  <si>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</si>
  <si>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</si>
  <si>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</si>
  <si>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</si>
  <si>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</si>
  <si>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</si>
  <si>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</si>
  <si>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</si>
  <si>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</si>
  <si>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</si>
  <si>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</si>
  <si>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</si>
  <si>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</si>
  <si>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</si>
  <si>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</si>
  <si>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</si>
  <si>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</si>
  <si>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</si>
  <si>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</si>
  <si>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</si>
  <si>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</si>
  <si>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</si>
  <si>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</si>
  <si>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</si>
  <si>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</si>
  <si>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</si>
  <si>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</si>
  <si>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</si>
  <si>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</si>
  <si>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</si>
  <si>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</si>
  <si>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</si>
  <si>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</si>
  <si>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</si>
  <si>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</si>
  <si>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</si>
  <si>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</si>
  <si>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</si>
  <si>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</si>
  <si>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</si>
  <si>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</si>
  <si>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</si>
  <si>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</si>
  <si>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</si>
  <si>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</si>
  <si>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</si>
  <si>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</si>
  <si>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</si>
  <si>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</si>
  <si>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</si>
  <si>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</si>
  <si>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</si>
  <si>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</si>
  <si>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</si>
  <si>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</si>
  <si>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</si>
  <si>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</si>
  <si>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</si>
  <si>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</si>
  <si>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</si>
  <si>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</si>
  <si>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</si>
  <si>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</si>
  <si>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</si>
  <si>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</si>
  <si>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</si>
  <si>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</si>
  <si>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</si>
  <si>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</si>
  <si>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</si>
  <si>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</si>
  <si>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</si>
  <si>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</si>
  <si>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</si>
  <si>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</si>
  <si>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</si>
  <si>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</si>
  <si>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</si>
  <si>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</si>
  <si>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</si>
  <si>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</si>
  <si>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</si>
  <si>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</si>
  <si>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</si>
  <si>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</si>
  <si>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</si>
  <si>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</si>
  <si>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</si>
  <si>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</si>
  <si>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</si>
  <si>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</si>
  <si>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</si>
  <si>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</si>
  <si>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</si>
  <si>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</si>
  <si>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</si>
  <si>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</si>
  <si>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</si>
  <si>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</si>
  <si>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</si>
  <si>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</si>
  <si>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</si>
  <si>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</si>
  <si>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</si>
  <si>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</si>
  <si>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</si>
  <si>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</si>
  <si>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</si>
  <si>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</si>
  <si>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</si>
  <si>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</si>
  <si>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</si>
  <si>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</si>
  <si>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</si>
  <si>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</si>
  <si>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</si>
  <si>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</si>
  <si>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</si>
  <si>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</si>
  <si>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</si>
  <si>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</si>
  <si>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</si>
  <si>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</si>
  <si>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</si>
  <si>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</si>
  <si>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</si>
  <si>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</si>
  <si>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</si>
  <si>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</si>
  <si>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</si>
  <si>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</si>
  <si>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</si>
  <si>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</si>
  <si>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</si>
  <si>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</si>
  <si>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</si>
  <si>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</si>
  <si>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</si>
  <si>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</si>
  <si>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</si>
  <si>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</si>
  <si>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</si>
  <si>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</si>
  <si>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</si>
  <si>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</si>
  <si>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</si>
  <si>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</si>
  <si>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</si>
  <si>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</si>
  <si>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</si>
  <si>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</si>
  <si>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</si>
  <si>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</si>
  <si>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</si>
  <si>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</si>
  <si>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</si>
  <si>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</si>
  <si>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</si>
  <si>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</si>
  <si>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</si>
  <si>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</si>
  <si>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</si>
  <si>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</si>
  <si>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</si>
  <si>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</si>
  <si>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</si>
  <si>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</si>
  <si>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</si>
  <si>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</si>
  <si>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</si>
  <si>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</si>
  <si>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</si>
  <si>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</si>
  <si>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</si>
  <si>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</si>
  <si>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</si>
  <si>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</si>
  <si>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</si>
  <si>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</si>
  <si>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</si>
  <si>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</si>
  <si>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</si>
  <si>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</si>
  <si>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</si>
  <si>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</si>
  <si>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</si>
  <si>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</si>
  <si>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</si>
  <si>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</si>
  <si>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</si>
  <si>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</si>
  <si>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</si>
  <si>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</si>
  <si>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</si>
  <si>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</si>
  <si>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</si>
  <si>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</si>
  <si>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</si>
  <si>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</si>
  <si>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</si>
  <si>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</si>
  <si>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</si>
  <si>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</si>
  <si>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</si>
  <si>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</si>
  <si>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</si>
  <si>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</si>
  <si>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</si>
  <si>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</si>
  <si>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</si>
  <si>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</si>
  <si>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</si>
  <si>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</si>
  <si>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</si>
  <si>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</si>
  <si>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</si>
  <si>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</si>
  <si>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</si>
  <si>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</si>
  <si>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</si>
  <si>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</si>
  <si>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</si>
  <si>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</si>
  <si>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</si>
  <si>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</si>
  <si>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</si>
  <si>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</si>
  <si>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</si>
  <si>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</si>
  <si>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</si>
  <si>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</si>
  <si>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</si>
  <si>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</si>
  <si>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</si>
  <si>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37, 46 - 3/29/2012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</si>
  <si>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and 71).</t>
  </si>
  <si>
    <t>For Period Ending April 4, 2012</t>
  </si>
  <si>
    <t>46/ On 06/22/2011, Treasury completed the sale of 2,850,000 shares of common stock at $12.590625 per share (which represents the $12.75 public offering price less underwriting discounts) for net proceeds of $35,883,281.25 pursuant to an underwriting agreement executed on 06/17/2011. On 4/4/2012, Treasury completed the sale of all of Treasury’s remaining 2,770,117 shares of Central Pacific Financial Corp. common stock at $13.01 per share (which represents the $13.15 public offering price less underwriting discounts) for net proceeds of $36,039,222.17, pursuant to an underwriting agreement executed on 03/29/2012.</t>
  </si>
  <si>
    <t>74/ On 4/3/2012, Treasury completed the sale of 124,000 shares of Banner Corporation preferred stock at $884.82 per share (less underwriting discounts) for net proceeds of $108,071,914.80 plus accrued and unpaid dividends, pursuant to an underwriting agreement executed on 3/28/2012.</t>
  </si>
  <si>
    <t>75/ On 4/3/2012, Treasury completed the sale of 65,000 shares of First Financial Holdings, Inc. preferred stock at $873.51 per share (less underwriting discounts) for net proceeds of $55,926,477.75 plus accrued and unpaid dividends, pursuant to an underwriting agreement executed on 3/28/2012.</t>
  </si>
  <si>
    <t>76/ On 4/3/2012, Treasury completed the sale of 62,158 shares of Wilshire Bancorp, Inc. preferred stock at $943.51 per share (less underwriting discounts) for net proceeds of $57,766,994.16 plus accrued and unpaid dividends, pursuant to an underwriting agreement executed on 3/28/2012.</t>
  </si>
  <si>
    <t>77/ On 4/3/2012, Treasury completed the sale of 2,000 shares of Seacoast Banking Corporation of Florida preferred stock at $20,510.00 per share (less underwriting discounts) for net proceeds of $40,404,700.00 plus accrued and unpaid dividends, pursuant to an underwriting agreement executed on 3/28/2012.</t>
  </si>
  <si>
    <t>78/ On 4/3/2012, Treasury completed the sale of 57,000 shares of MainSource Financial Group, Inc. preferred stock at $931.11 per share (less underwriting discounts) for net proceeds of $52,277,170.95 plus accrued and unpaid dividends, pursuant to an underwriting agreement executed on 3/28/2012.</t>
  </si>
  <si>
    <t>79/ On 4/3/2012, Treasury completed the sale of 52,625 shares of WSFS Financial Corporation preferred stock at $915.11 per share (less underwriting discounts) for net proceeds of $47,435,298.79 plus accrued and unpaid dividends, pursuant to an underwriting agreement executed on 3/28/2012.</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</si>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</sst>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0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65" fontId="50" fillId="0" borderId="88" xfId="2858" applyNumberFormat="1" applyFont="1" applyFill="1" applyBorder="1" applyAlignment="1">
      <alignment horizontal="center"/>
    </xf>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0" fontId="53" fillId="0" borderId="0" xfId="2858" applyNumberFormat="1" applyFont="1" applyFill="1" applyBorder="1"/>
    <xf numFmtId="0" fontId="53" fillId="0" borderId="0" xfId="3997" applyNumberFormat="1" applyFont="1" applyFill="1" applyBorder="1" applyAlignment="1">
      <alignment wrapText="1"/>
    </xf>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0" fontId="50" fillId="0" borderId="0" xfId="2858" applyFont="1" applyFill="1" applyAlignment="1">
      <alignment horizontal="right"/>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18" xfId="2858" applyNumberFormat="1" applyFont="1" applyFill="1" applyBorder="1"/>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69" xfId="2858" applyFont="1" applyFill="1" applyBorder="1" applyAlignment="1">
      <alignment horizontal="center" wrapText="1"/>
    </xf>
    <xf numFmtId="42" fontId="53" fillId="0" borderId="36"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22" customWidth="1"/>
    <col min="2" max="2" width="14.85546875" style="174" customWidth="1"/>
    <col min="3" max="3" width="46.42578125" style="1275" customWidth="1"/>
    <col min="4" max="4" width="22" style="1265" bestFit="1" customWidth="1"/>
    <col min="5" max="5" width="6.85546875" style="1248" bestFit="1" customWidth="1"/>
    <col min="6" max="6" width="39.42578125" style="1275" customWidth="1"/>
    <col min="7" max="7" width="26.42578125" style="176" bestFit="1" customWidth="1"/>
    <col min="8" max="8" width="13.7109375" style="1248" customWidth="1"/>
    <col min="9" max="9" width="14.140625" style="1248" customWidth="1"/>
    <col min="10" max="10" width="2.42578125" style="177" customWidth="1"/>
    <col min="11" max="11" width="20.140625" style="529" customWidth="1"/>
    <col min="12" max="12" width="20.85546875" style="178" bestFit="1" customWidth="1"/>
    <col min="13" max="13" width="21.140625" style="6" customWidth="1"/>
    <col min="14" max="14" width="13.5703125" style="1248" customWidth="1"/>
    <col min="15" max="15" width="17" style="6" customWidth="1"/>
    <col min="16" max="16" width="4.140625" style="177" customWidth="1"/>
    <col min="17" max="17" width="2.42578125" style="177" customWidth="1"/>
    <col min="18" max="18" width="18.7109375" style="271" customWidth="1"/>
    <col min="19" max="16384" width="9.140625" style="1275"/>
  </cols>
  <sheetData>
    <row r="1" spans="1:18" ht="15" customHeight="1">
      <c r="A1" s="2106" t="s">
        <v>2058</v>
      </c>
      <c r="B1" s="2106"/>
      <c r="C1" s="2106"/>
      <c r="D1" s="2106"/>
      <c r="E1" s="2106"/>
      <c r="F1" s="2106"/>
      <c r="G1" s="2106"/>
      <c r="H1" s="2106"/>
      <c r="I1" s="2106"/>
      <c r="J1" s="2106"/>
      <c r="K1" s="2106"/>
      <c r="L1" s="2106"/>
      <c r="M1" s="2106"/>
      <c r="N1" s="2106"/>
      <c r="O1" s="2106"/>
      <c r="P1" s="2106"/>
      <c r="Q1" s="2106"/>
      <c r="R1" s="2106"/>
    </row>
    <row r="2" spans="1:18" ht="15" customHeight="1">
      <c r="A2" s="1506"/>
      <c r="B2" s="1506"/>
      <c r="C2" s="1506"/>
      <c r="D2" s="1506"/>
      <c r="E2" s="1506"/>
      <c r="F2" s="1506"/>
      <c r="G2" s="1506"/>
      <c r="H2" s="1506"/>
      <c r="I2" s="1506"/>
      <c r="J2" s="1506"/>
      <c r="K2" s="1506"/>
      <c r="L2" s="1506"/>
      <c r="M2" s="1506"/>
      <c r="N2" s="1506"/>
      <c r="O2" s="1506"/>
      <c r="P2" s="1506"/>
      <c r="Q2" s="1506"/>
      <c r="R2" s="1506"/>
    </row>
    <row r="3" spans="1:18" ht="15">
      <c r="A3" s="1562" t="s">
        <v>1</v>
      </c>
      <c r="B3" s="1562"/>
      <c r="C3" s="1562"/>
      <c r="D3" s="1562"/>
      <c r="E3" s="1562"/>
      <c r="F3" s="1562"/>
      <c r="G3" s="1562"/>
      <c r="H3" s="1562"/>
      <c r="I3" s="1562"/>
      <c r="J3" s="1562"/>
      <c r="K3" s="1562"/>
      <c r="L3" s="1562"/>
      <c r="M3" s="1562"/>
      <c r="N3" s="1562"/>
      <c r="O3" s="1562"/>
      <c r="P3" s="1562"/>
      <c r="Q3" s="1562"/>
      <c r="R3" s="1562"/>
    </row>
    <row r="4" spans="1:18" ht="15">
      <c r="A4" s="1506"/>
      <c r="B4" s="1506"/>
      <c r="C4" s="1506"/>
      <c r="D4" s="1506"/>
      <c r="E4" s="1506"/>
      <c r="F4" s="1506"/>
      <c r="G4" s="1506"/>
      <c r="H4" s="1506"/>
      <c r="I4" s="1506"/>
      <c r="J4" s="1506"/>
      <c r="K4" s="1506"/>
      <c r="L4" s="1506"/>
      <c r="M4" s="1506"/>
      <c r="N4" s="1506"/>
      <c r="O4" s="1506"/>
      <c r="P4" s="1506"/>
      <c r="Q4" s="1506"/>
      <c r="R4" s="1506"/>
    </row>
    <row r="5" spans="1:18" ht="15">
      <c r="A5" s="1562" t="s">
        <v>1664</v>
      </c>
      <c r="B5" s="1562"/>
      <c r="C5" s="1562"/>
      <c r="D5" s="1562"/>
      <c r="E5" s="1562"/>
      <c r="F5" s="1562"/>
      <c r="G5" s="1562"/>
      <c r="H5" s="1562"/>
      <c r="I5" s="1562"/>
      <c r="J5" s="1562"/>
      <c r="K5" s="1562"/>
      <c r="L5" s="1562"/>
      <c r="M5" s="1562"/>
      <c r="N5" s="1562"/>
      <c r="O5" s="1562"/>
      <c r="P5" s="1562"/>
      <c r="Q5" s="1562"/>
      <c r="R5" s="1562"/>
    </row>
    <row r="6" spans="1:18" ht="15">
      <c r="A6" s="1506"/>
      <c r="B6" s="1506"/>
      <c r="C6" s="1506"/>
      <c r="D6" s="1506"/>
      <c r="E6" s="1506"/>
      <c r="F6" s="1506"/>
      <c r="G6" s="1506"/>
      <c r="H6" s="1506"/>
      <c r="I6" s="1506"/>
      <c r="J6" s="1506"/>
      <c r="K6" s="1506"/>
      <c r="L6" s="1506"/>
      <c r="M6" s="1506"/>
      <c r="N6" s="1506"/>
      <c r="O6" s="1506"/>
      <c r="P6" s="1506"/>
      <c r="Q6" s="1506"/>
      <c r="R6" s="1506"/>
    </row>
    <row r="7" spans="1:18" ht="15">
      <c r="A7" s="1563" t="s">
        <v>2036</v>
      </c>
      <c r="B7" s="1563"/>
      <c r="C7" s="1563"/>
      <c r="D7" s="1563"/>
      <c r="E7" s="1563"/>
      <c r="F7" s="1563"/>
      <c r="G7" s="1563"/>
      <c r="H7" s="1563"/>
      <c r="I7" s="1563"/>
      <c r="J7" s="1563"/>
      <c r="K7" s="1563"/>
      <c r="L7" s="1563"/>
      <c r="M7" s="1563"/>
      <c r="N7" s="1563"/>
      <c r="O7" s="1563"/>
      <c r="P7" s="1563"/>
      <c r="Q7" s="1563"/>
      <c r="R7" s="1563"/>
    </row>
    <row r="8" spans="1:18" ht="15">
      <c r="A8" s="1506"/>
      <c r="B8" s="1506"/>
      <c r="C8" s="1506"/>
      <c r="D8" s="1506"/>
      <c r="E8" s="1506"/>
      <c r="F8" s="1506"/>
      <c r="G8" s="1506"/>
      <c r="H8" s="1506"/>
      <c r="I8" s="1506"/>
      <c r="J8" s="1506"/>
      <c r="K8" s="1506"/>
      <c r="L8" s="1506"/>
      <c r="M8" s="1506"/>
      <c r="N8" s="1506"/>
      <c r="O8" s="1506"/>
      <c r="P8" s="1506"/>
      <c r="Q8" s="1506"/>
      <c r="R8" s="1506"/>
    </row>
    <row r="9" spans="1:18" ht="15">
      <c r="A9" s="1564" t="s">
        <v>3</v>
      </c>
      <c r="B9" s="1564"/>
      <c r="C9" s="1564"/>
      <c r="D9" s="1564"/>
      <c r="E9" s="1564"/>
      <c r="F9" s="1564"/>
      <c r="G9" s="1564"/>
      <c r="H9" s="1564"/>
      <c r="I9" s="1564"/>
      <c r="J9" s="1564"/>
      <c r="K9" s="1564"/>
      <c r="L9" s="1564"/>
      <c r="M9" s="1564"/>
      <c r="N9" s="1564"/>
      <c r="O9" s="1564"/>
      <c r="P9" s="1564"/>
      <c r="Q9" s="1564"/>
      <c r="R9" s="1564"/>
    </row>
    <row r="10" spans="1:18" ht="15">
      <c r="A10" s="1506"/>
      <c r="B10" s="1506"/>
      <c r="C10" s="1506"/>
      <c r="D10" s="1506"/>
      <c r="E10" s="1506"/>
      <c r="F10" s="1506"/>
      <c r="G10" s="1506"/>
      <c r="H10" s="1506"/>
      <c r="I10" s="1506"/>
      <c r="J10" s="1506"/>
      <c r="K10" s="1506"/>
      <c r="L10" s="1506"/>
      <c r="M10" s="1506"/>
      <c r="N10" s="1506"/>
      <c r="O10" s="1506"/>
      <c r="P10" s="1506"/>
      <c r="Q10" s="1506"/>
      <c r="R10" s="1506"/>
    </row>
    <row r="11" spans="1:18" ht="15.75" thickBot="1">
      <c r="A11" s="1565"/>
      <c r="B11" s="1565"/>
      <c r="C11" s="1565"/>
      <c r="D11" s="1565"/>
      <c r="E11" s="1565"/>
      <c r="F11" s="1565"/>
      <c r="G11" s="1565"/>
      <c r="H11" s="1565"/>
      <c r="I11" s="1565"/>
      <c r="J11" s="1565"/>
      <c r="K11" s="1565"/>
      <c r="L11" s="1565"/>
      <c r="M11" s="1565"/>
      <c r="N11" s="1565"/>
      <c r="O11" s="1565"/>
      <c r="P11" s="1565"/>
      <c r="Q11" s="1565"/>
      <c r="R11" s="1565"/>
    </row>
    <row r="12" spans="1:18" s="1265" customFormat="1" ht="30.75" customHeight="1">
      <c r="A12" s="1533" t="s">
        <v>682</v>
      </c>
      <c r="B12" s="1538" t="s">
        <v>1009</v>
      </c>
      <c r="C12" s="1540" t="s">
        <v>4</v>
      </c>
      <c r="D12" s="1541"/>
      <c r="E12" s="1542"/>
      <c r="F12" s="1544" t="s">
        <v>1010</v>
      </c>
      <c r="G12" s="1545"/>
      <c r="H12" s="1546"/>
      <c r="I12" s="1544" t="s">
        <v>1015</v>
      </c>
      <c r="J12" s="1545"/>
      <c r="K12" s="1546"/>
      <c r="L12" s="1544" t="s">
        <v>1022</v>
      </c>
      <c r="M12" s="1546"/>
      <c r="N12" s="1544" t="s">
        <v>1018</v>
      </c>
      <c r="O12" s="1545"/>
      <c r="P12" s="1545"/>
      <c r="Q12" s="1545"/>
      <c r="R12" s="1546"/>
    </row>
    <row r="13" spans="1:18" s="56" customFormat="1" ht="45.75" thickBot="1">
      <c r="A13" s="1534"/>
      <c r="B13" s="1539"/>
      <c r="C13" s="51" t="s">
        <v>6</v>
      </c>
      <c r="D13" s="51" t="s">
        <v>7</v>
      </c>
      <c r="E13" s="52" t="s">
        <v>8</v>
      </c>
      <c r="F13" s="53" t="s">
        <v>1011</v>
      </c>
      <c r="G13" s="54" t="s">
        <v>1014</v>
      </c>
      <c r="H13" s="52" t="s">
        <v>1012</v>
      </c>
      <c r="I13" s="1547" t="s">
        <v>1016</v>
      </c>
      <c r="J13" s="1548"/>
      <c r="K13" s="520" t="s">
        <v>1359</v>
      </c>
      <c r="L13" s="311" t="s">
        <v>1017</v>
      </c>
      <c r="M13" s="52" t="s">
        <v>1013</v>
      </c>
      <c r="N13" s="53" t="s">
        <v>1019</v>
      </c>
      <c r="O13" s="1549" t="s">
        <v>1020</v>
      </c>
      <c r="P13" s="1550"/>
      <c r="Q13" s="55">
        <v>15</v>
      </c>
      <c r="R13" s="306" t="s">
        <v>1055</v>
      </c>
    </row>
    <row r="14" spans="1:18">
      <c r="A14" s="875" t="s">
        <v>1362</v>
      </c>
      <c r="B14" s="817">
        <v>39749</v>
      </c>
      <c r="C14" s="818" t="s">
        <v>497</v>
      </c>
      <c r="D14" s="819" t="s">
        <v>11</v>
      </c>
      <c r="E14" s="820" t="s">
        <v>12</v>
      </c>
      <c r="F14" s="821" t="s">
        <v>287</v>
      </c>
      <c r="G14" s="822">
        <v>15000000000</v>
      </c>
      <c r="H14" s="823" t="s">
        <v>13</v>
      </c>
      <c r="I14" s="824">
        <v>40156</v>
      </c>
      <c r="J14" s="825">
        <v>4</v>
      </c>
      <c r="K14" s="826">
        <v>15000000000</v>
      </c>
      <c r="L14" s="1283">
        <f t="shared" ref="L14:L38" si="0">IF($K14&lt;&gt;0,$G14-$K14,"")</f>
        <v>0</v>
      </c>
      <c r="M14" s="827" t="s">
        <v>1021</v>
      </c>
      <c r="N14" s="828">
        <v>40240</v>
      </c>
      <c r="O14" s="286" t="s">
        <v>1021</v>
      </c>
      <c r="P14" s="829" t="s">
        <v>1362</v>
      </c>
      <c r="Q14" s="1274" t="s">
        <v>1286</v>
      </c>
      <c r="R14" s="830">
        <v>186342968.69999999</v>
      </c>
    </row>
    <row r="15" spans="1:18">
      <c r="A15" s="876"/>
      <c r="B15" s="63">
        <v>39749</v>
      </c>
      <c r="C15" s="64" t="s">
        <v>1672</v>
      </c>
      <c r="D15" s="65" t="s">
        <v>14</v>
      </c>
      <c r="E15" s="66" t="s">
        <v>15</v>
      </c>
      <c r="F15" s="67" t="s">
        <v>287</v>
      </c>
      <c r="G15" s="68">
        <v>3000000000</v>
      </c>
      <c r="H15" s="66" t="s">
        <v>13</v>
      </c>
      <c r="I15" s="69">
        <v>39981</v>
      </c>
      <c r="J15" s="70">
        <v>4</v>
      </c>
      <c r="K15" s="831">
        <v>3000000000</v>
      </c>
      <c r="L15" s="76">
        <f t="shared" si="0"/>
        <v>0</v>
      </c>
      <c r="M15" s="87" t="s">
        <v>1021</v>
      </c>
      <c r="N15" s="73">
        <v>40030</v>
      </c>
      <c r="O15" s="832" t="s">
        <v>1021</v>
      </c>
      <c r="P15" s="74"/>
      <c r="Q15" s="90" t="s">
        <v>1285</v>
      </c>
      <c r="R15" s="307">
        <v>136000000</v>
      </c>
    </row>
    <row r="16" spans="1:18" s="1265" customFormat="1" ht="28.5" customHeight="1">
      <c r="A16" s="1233" t="s">
        <v>1426</v>
      </c>
      <c r="B16" s="272">
        <v>39749</v>
      </c>
      <c r="C16" s="1240" t="s">
        <v>494</v>
      </c>
      <c r="D16" s="1240" t="s">
        <v>14</v>
      </c>
      <c r="E16" s="273" t="s">
        <v>15</v>
      </c>
      <c r="F16" s="274" t="s">
        <v>1199</v>
      </c>
      <c r="G16" s="275">
        <v>25000000000</v>
      </c>
      <c r="H16" s="72" t="s">
        <v>13</v>
      </c>
      <c r="I16" s="634" t="s">
        <v>1460</v>
      </c>
      <c r="J16" s="635">
        <v>23</v>
      </c>
      <c r="K16" s="521">
        <v>25000000000</v>
      </c>
      <c r="L16" s="76">
        <f t="shared" si="0"/>
        <v>0</v>
      </c>
      <c r="M16" s="87" t="s">
        <v>1021</v>
      </c>
      <c r="N16" s="790">
        <v>40568</v>
      </c>
      <c r="O16" s="1273" t="s">
        <v>1021</v>
      </c>
      <c r="P16" s="791"/>
      <c r="Q16" s="279" t="s">
        <v>1286</v>
      </c>
      <c r="R16" s="307">
        <v>54621848.840000004</v>
      </c>
    </row>
    <row r="17" spans="1:18">
      <c r="A17" s="876"/>
      <c r="B17" s="63">
        <v>39749</v>
      </c>
      <c r="C17" s="64" t="s">
        <v>1155</v>
      </c>
      <c r="D17" s="65" t="s">
        <v>14</v>
      </c>
      <c r="E17" s="66" t="s">
        <v>15</v>
      </c>
      <c r="F17" s="67" t="s">
        <v>287</v>
      </c>
      <c r="G17" s="68">
        <v>10000000000</v>
      </c>
      <c r="H17" s="66" t="s">
        <v>13</v>
      </c>
      <c r="I17" s="69">
        <v>39981</v>
      </c>
      <c r="J17" s="70">
        <v>4</v>
      </c>
      <c r="K17" s="831">
        <v>10000000000</v>
      </c>
      <c r="L17" s="76">
        <f t="shared" si="0"/>
        <v>0</v>
      </c>
      <c r="M17" s="87" t="s">
        <v>1021</v>
      </c>
      <c r="N17" s="73">
        <v>40016</v>
      </c>
      <c r="O17" s="832" t="s">
        <v>1021</v>
      </c>
      <c r="P17" s="74"/>
      <c r="Q17" s="90" t="s">
        <v>1285</v>
      </c>
      <c r="R17" s="307">
        <v>1100000000</v>
      </c>
    </row>
    <row r="18" spans="1:18">
      <c r="A18" s="876"/>
      <c r="B18" s="63">
        <v>39749</v>
      </c>
      <c r="C18" s="64" t="s">
        <v>1673</v>
      </c>
      <c r="D18" s="65" t="s">
        <v>14</v>
      </c>
      <c r="E18" s="66" t="s">
        <v>15</v>
      </c>
      <c r="F18" s="67" t="s">
        <v>287</v>
      </c>
      <c r="G18" s="68">
        <v>25000000000</v>
      </c>
      <c r="H18" s="66" t="s">
        <v>13</v>
      </c>
      <c r="I18" s="69">
        <v>39981</v>
      </c>
      <c r="J18" s="70">
        <v>4</v>
      </c>
      <c r="K18" s="831">
        <v>25000000000</v>
      </c>
      <c r="L18" s="76">
        <f t="shared" si="0"/>
        <v>0</v>
      </c>
      <c r="M18" s="87" t="s">
        <v>1021</v>
      </c>
      <c r="N18" s="73">
        <v>40157</v>
      </c>
      <c r="O18" s="1273" t="s">
        <v>1021</v>
      </c>
      <c r="P18" s="74"/>
      <c r="Q18" s="428" t="s">
        <v>1286</v>
      </c>
      <c r="R18" s="307">
        <v>950318242.75</v>
      </c>
    </row>
    <row r="19" spans="1:18">
      <c r="A19" s="876"/>
      <c r="B19" s="63">
        <v>39749</v>
      </c>
      <c r="C19" s="64" t="s">
        <v>1674</v>
      </c>
      <c r="D19" s="65" t="s">
        <v>14</v>
      </c>
      <c r="E19" s="66" t="s">
        <v>15</v>
      </c>
      <c r="F19" s="67" t="s">
        <v>287</v>
      </c>
      <c r="G19" s="68">
        <v>10000000000</v>
      </c>
      <c r="H19" s="66" t="s">
        <v>13</v>
      </c>
      <c r="I19" s="69">
        <v>39981</v>
      </c>
      <c r="J19" s="70">
        <v>4</v>
      </c>
      <c r="K19" s="831">
        <v>10000000000</v>
      </c>
      <c r="L19" s="76">
        <f t="shared" si="0"/>
        <v>0</v>
      </c>
      <c r="M19" s="87" t="s">
        <v>1021</v>
      </c>
      <c r="N19" s="73">
        <v>40037</v>
      </c>
      <c r="O19" s="832" t="s">
        <v>1021</v>
      </c>
      <c r="P19" s="74"/>
      <c r="Q19" s="90" t="s">
        <v>1285</v>
      </c>
      <c r="R19" s="307">
        <v>950000000</v>
      </c>
    </row>
    <row r="20" spans="1:18">
      <c r="A20" s="876"/>
      <c r="B20" s="63">
        <v>39749</v>
      </c>
      <c r="C20" s="64" t="s">
        <v>1675</v>
      </c>
      <c r="D20" s="65" t="s">
        <v>16</v>
      </c>
      <c r="E20" s="66" t="s">
        <v>17</v>
      </c>
      <c r="F20" s="67" t="s">
        <v>287</v>
      </c>
      <c r="G20" s="68">
        <v>2000000000</v>
      </c>
      <c r="H20" s="66" t="s">
        <v>13</v>
      </c>
      <c r="I20" s="69">
        <v>39981</v>
      </c>
      <c r="J20" s="70">
        <v>5</v>
      </c>
      <c r="K20" s="831">
        <v>2000000000</v>
      </c>
      <c r="L20" s="76">
        <f t="shared" si="0"/>
        <v>0</v>
      </c>
      <c r="M20" s="87" t="s">
        <v>1021</v>
      </c>
      <c r="N20" s="73">
        <v>40002</v>
      </c>
      <c r="O20" s="832" t="s">
        <v>1021</v>
      </c>
      <c r="P20" s="74">
        <v>9</v>
      </c>
      <c r="Q20" s="90" t="s">
        <v>1285</v>
      </c>
      <c r="R20" s="307">
        <v>60000000</v>
      </c>
    </row>
    <row r="21" spans="1:18">
      <c r="A21" s="876"/>
      <c r="B21" s="63">
        <v>39749</v>
      </c>
      <c r="C21" s="64" t="s">
        <v>1676</v>
      </c>
      <c r="D21" s="65" t="s">
        <v>18</v>
      </c>
      <c r="E21" s="66" t="s">
        <v>19</v>
      </c>
      <c r="F21" s="67" t="s">
        <v>287</v>
      </c>
      <c r="G21" s="68">
        <v>25000000000</v>
      </c>
      <c r="H21" s="66" t="s">
        <v>13</v>
      </c>
      <c r="I21" s="69">
        <v>40170</v>
      </c>
      <c r="J21" s="77">
        <v>4</v>
      </c>
      <c r="K21" s="522">
        <v>25000000000</v>
      </c>
      <c r="L21" s="76">
        <f t="shared" si="0"/>
        <v>0</v>
      </c>
      <c r="M21" s="87" t="s">
        <v>1021</v>
      </c>
      <c r="N21" s="73">
        <v>40318</v>
      </c>
      <c r="O21" s="1273" t="s">
        <v>1021</v>
      </c>
      <c r="P21" s="192"/>
      <c r="Q21" s="90" t="s">
        <v>1286</v>
      </c>
      <c r="R21" s="307">
        <v>849014997.60000002</v>
      </c>
    </row>
    <row r="22" spans="1:18">
      <c r="A22" s="876">
        <v>49</v>
      </c>
      <c r="B22" s="63">
        <v>39766</v>
      </c>
      <c r="C22" s="64" t="s">
        <v>1677</v>
      </c>
      <c r="D22" s="65" t="s">
        <v>20</v>
      </c>
      <c r="E22" s="66" t="s">
        <v>19</v>
      </c>
      <c r="F22" s="67" t="s">
        <v>287</v>
      </c>
      <c r="G22" s="68">
        <v>17000000</v>
      </c>
      <c r="H22" s="66" t="s">
        <v>13</v>
      </c>
      <c r="I22" s="69">
        <v>40813</v>
      </c>
      <c r="J22" s="77">
        <v>49</v>
      </c>
      <c r="K22" s="522">
        <v>17000000</v>
      </c>
      <c r="L22" s="76">
        <f t="shared" si="0"/>
        <v>0</v>
      </c>
      <c r="M22" s="87" t="s">
        <v>1021</v>
      </c>
      <c r="N22" s="73">
        <v>40842</v>
      </c>
      <c r="O22" s="1273" t="s">
        <v>1021</v>
      </c>
      <c r="P22" s="192"/>
      <c r="Q22" s="90" t="s">
        <v>1285</v>
      </c>
      <c r="R22" s="307">
        <v>125000</v>
      </c>
    </row>
    <row r="23" spans="1:18">
      <c r="A23" s="876"/>
      <c r="B23" s="63">
        <v>39766</v>
      </c>
      <c r="C23" s="64" t="s">
        <v>1678</v>
      </c>
      <c r="D23" s="65" t="s">
        <v>21</v>
      </c>
      <c r="E23" s="66" t="s">
        <v>12</v>
      </c>
      <c r="F23" s="67" t="s">
        <v>287</v>
      </c>
      <c r="G23" s="68">
        <v>16369000</v>
      </c>
      <c r="H23" s="66" t="s">
        <v>13</v>
      </c>
      <c r="I23" s="69"/>
      <c r="J23" s="77"/>
      <c r="K23" s="522"/>
      <c r="L23" s="76" t="str">
        <f t="shared" si="0"/>
        <v/>
      </c>
      <c r="M23" s="87"/>
      <c r="N23" s="73"/>
      <c r="O23" s="1273"/>
      <c r="P23" s="192"/>
      <c r="Q23" s="90"/>
      <c r="R23" s="307"/>
    </row>
    <row r="24" spans="1:18">
      <c r="A24" s="876">
        <v>14</v>
      </c>
      <c r="B24" s="63">
        <v>39766</v>
      </c>
      <c r="C24" s="64" t="s">
        <v>1679</v>
      </c>
      <c r="D24" s="65" t="s">
        <v>18</v>
      </c>
      <c r="E24" s="66" t="s">
        <v>19</v>
      </c>
      <c r="F24" s="67" t="s">
        <v>287</v>
      </c>
      <c r="G24" s="68">
        <v>298737000</v>
      </c>
      <c r="H24" s="66" t="s">
        <v>13</v>
      </c>
      <c r="I24" s="69"/>
      <c r="J24" s="77"/>
      <c r="K24" s="522"/>
      <c r="L24" s="76" t="str">
        <f t="shared" si="0"/>
        <v/>
      </c>
      <c r="M24" s="87"/>
      <c r="N24" s="73"/>
      <c r="O24" s="1273"/>
      <c r="P24" s="192"/>
      <c r="Q24" s="90"/>
      <c r="R24" s="307"/>
    </row>
    <row r="25" spans="1:18">
      <c r="A25" s="876"/>
      <c r="B25" s="63">
        <v>39766</v>
      </c>
      <c r="C25" s="64" t="s">
        <v>1680</v>
      </c>
      <c r="D25" s="65" t="s">
        <v>22</v>
      </c>
      <c r="E25" s="66" t="s">
        <v>23</v>
      </c>
      <c r="F25" s="67" t="s">
        <v>287</v>
      </c>
      <c r="G25" s="68">
        <v>1576000000</v>
      </c>
      <c r="H25" s="66" t="s">
        <v>13</v>
      </c>
      <c r="I25" s="69">
        <v>39981</v>
      </c>
      <c r="J25" s="70">
        <v>4</v>
      </c>
      <c r="K25" s="831">
        <v>1576000000</v>
      </c>
      <c r="L25" s="76">
        <f t="shared" si="0"/>
        <v>0</v>
      </c>
      <c r="M25" s="87" t="s">
        <v>1021</v>
      </c>
      <c r="N25" s="73">
        <v>40051</v>
      </c>
      <c r="O25" s="1273" t="s">
        <v>1021</v>
      </c>
      <c r="P25" s="74"/>
      <c r="Q25" s="90" t="s">
        <v>1285</v>
      </c>
      <c r="R25" s="307">
        <v>87000000</v>
      </c>
    </row>
    <row r="26" spans="1:18">
      <c r="A26" s="876"/>
      <c r="B26" s="63">
        <v>39766</v>
      </c>
      <c r="C26" s="64" t="s">
        <v>1681</v>
      </c>
      <c r="D26" s="65" t="s">
        <v>24</v>
      </c>
      <c r="E26" s="66" t="s">
        <v>25</v>
      </c>
      <c r="F26" s="67" t="s">
        <v>287</v>
      </c>
      <c r="G26" s="68">
        <v>3500000000</v>
      </c>
      <c r="H26" s="66" t="s">
        <v>13</v>
      </c>
      <c r="I26" s="69">
        <v>40632</v>
      </c>
      <c r="J26" s="77">
        <v>4</v>
      </c>
      <c r="K26" s="522">
        <v>3500000000</v>
      </c>
      <c r="L26" s="76">
        <f t="shared" si="0"/>
        <v>0</v>
      </c>
      <c r="M26" s="87" t="s">
        <v>1021</v>
      </c>
      <c r="N26" s="73">
        <v>40808</v>
      </c>
      <c r="O26" s="1273" t="s">
        <v>1021</v>
      </c>
      <c r="P26" s="192"/>
      <c r="Q26" s="90" t="s">
        <v>1286</v>
      </c>
      <c r="R26" s="307">
        <v>14269536</v>
      </c>
    </row>
    <row r="27" spans="1:18" ht="28.5">
      <c r="A27" s="877" t="s">
        <v>2018</v>
      </c>
      <c r="B27" s="63">
        <v>39766</v>
      </c>
      <c r="C27" s="64" t="s">
        <v>1290</v>
      </c>
      <c r="D27" s="65" t="s">
        <v>26</v>
      </c>
      <c r="E27" s="66" t="s">
        <v>19</v>
      </c>
      <c r="F27" s="67" t="s">
        <v>395</v>
      </c>
      <c r="G27" s="68">
        <v>9000000</v>
      </c>
      <c r="H27" s="66" t="s">
        <v>13</v>
      </c>
      <c r="I27" s="69"/>
      <c r="J27" s="77"/>
      <c r="K27" s="522"/>
      <c r="L27" s="76" t="str">
        <f t="shared" si="0"/>
        <v/>
      </c>
      <c r="M27" s="87"/>
      <c r="N27" s="73"/>
      <c r="O27" s="1273"/>
      <c r="P27" s="192"/>
      <c r="Q27" s="90"/>
      <c r="R27" s="307"/>
    </row>
    <row r="28" spans="1:18">
      <c r="A28" s="876"/>
      <c r="B28" s="63">
        <v>39766</v>
      </c>
      <c r="C28" s="64" t="s">
        <v>1682</v>
      </c>
      <c r="D28" s="65" t="s">
        <v>27</v>
      </c>
      <c r="E28" s="66" t="s">
        <v>28</v>
      </c>
      <c r="F28" s="67" t="s">
        <v>287</v>
      </c>
      <c r="G28" s="68">
        <v>200000000</v>
      </c>
      <c r="H28" s="66" t="s">
        <v>13</v>
      </c>
      <c r="I28" s="69">
        <v>39960</v>
      </c>
      <c r="J28" s="70">
        <v>4</v>
      </c>
      <c r="K28" s="522">
        <v>200000000</v>
      </c>
      <c r="L28" s="76">
        <f t="shared" si="0"/>
        <v>0</v>
      </c>
      <c r="M28" s="87" t="s">
        <v>1021</v>
      </c>
      <c r="N28" s="73">
        <v>40246</v>
      </c>
      <c r="O28" s="1273" t="s">
        <v>1021</v>
      </c>
      <c r="P28" s="74"/>
      <c r="Q28" s="90" t="s">
        <v>1286</v>
      </c>
      <c r="R28" s="307">
        <v>15623222.4</v>
      </c>
    </row>
    <row r="29" spans="1:18">
      <c r="A29" s="876"/>
      <c r="B29" s="63">
        <v>39766</v>
      </c>
      <c r="C29" s="64" t="s">
        <v>1683</v>
      </c>
      <c r="D29" s="65" t="s">
        <v>29</v>
      </c>
      <c r="E29" s="66" t="s">
        <v>12</v>
      </c>
      <c r="F29" s="67" t="s">
        <v>287</v>
      </c>
      <c r="G29" s="68">
        <v>3133640000</v>
      </c>
      <c r="H29" s="66" t="s">
        <v>13</v>
      </c>
      <c r="I29" s="69">
        <v>39981</v>
      </c>
      <c r="J29" s="70">
        <v>4</v>
      </c>
      <c r="K29" s="831">
        <v>3133640000</v>
      </c>
      <c r="L29" s="76">
        <f t="shared" si="0"/>
        <v>0</v>
      </c>
      <c r="M29" s="87" t="s">
        <v>1021</v>
      </c>
      <c r="N29" s="73">
        <v>40016</v>
      </c>
      <c r="O29" s="832" t="s">
        <v>1021</v>
      </c>
      <c r="P29" s="74"/>
      <c r="Q29" s="90" t="s">
        <v>1285</v>
      </c>
      <c r="R29" s="307">
        <v>67010401.859999999</v>
      </c>
    </row>
    <row r="30" spans="1:18" ht="28.5">
      <c r="A30" s="876"/>
      <c r="B30" s="63">
        <v>39766</v>
      </c>
      <c r="C30" s="65" t="s">
        <v>1684</v>
      </c>
      <c r="D30" s="65" t="s">
        <v>30</v>
      </c>
      <c r="E30" s="66" t="s">
        <v>31</v>
      </c>
      <c r="F30" s="67" t="s">
        <v>287</v>
      </c>
      <c r="G30" s="68">
        <v>151500000</v>
      </c>
      <c r="H30" s="66" t="s">
        <v>13</v>
      </c>
      <c r="I30" s="69"/>
      <c r="J30" s="77"/>
      <c r="K30" s="522"/>
      <c r="L30" s="76" t="str">
        <f t="shared" si="0"/>
        <v/>
      </c>
      <c r="M30" s="87"/>
      <c r="N30" s="73"/>
      <c r="O30" s="1273"/>
      <c r="P30" s="192"/>
      <c r="Q30" s="90"/>
      <c r="R30" s="307"/>
    </row>
    <row r="31" spans="1:18">
      <c r="A31" s="876"/>
      <c r="B31" s="63">
        <v>39766</v>
      </c>
      <c r="C31" s="64" t="s">
        <v>1685</v>
      </c>
      <c r="D31" s="65" t="s">
        <v>32</v>
      </c>
      <c r="E31" s="66" t="s">
        <v>33</v>
      </c>
      <c r="F31" s="67" t="s">
        <v>287</v>
      </c>
      <c r="G31" s="68">
        <v>214181000</v>
      </c>
      <c r="H31" s="66" t="s">
        <v>13</v>
      </c>
      <c r="I31" s="69">
        <v>40226</v>
      </c>
      <c r="J31" s="77">
        <v>5</v>
      </c>
      <c r="K31" s="522">
        <v>214181000</v>
      </c>
      <c r="L31" s="76">
        <f t="shared" si="0"/>
        <v>0</v>
      </c>
      <c r="M31" s="87" t="s">
        <v>1021</v>
      </c>
      <c r="N31" s="73">
        <v>40268</v>
      </c>
      <c r="O31" s="1273" t="s">
        <v>1021</v>
      </c>
      <c r="P31" s="192">
        <v>9</v>
      </c>
      <c r="Q31" s="90" t="s">
        <v>1285</v>
      </c>
      <c r="R31" s="307">
        <v>4500000</v>
      </c>
    </row>
    <row r="32" spans="1:18">
      <c r="A32" s="876"/>
      <c r="B32" s="63">
        <v>39766</v>
      </c>
      <c r="C32" s="64" t="s">
        <v>1686</v>
      </c>
      <c r="D32" s="65" t="s">
        <v>34</v>
      </c>
      <c r="E32" s="66" t="s">
        <v>35</v>
      </c>
      <c r="F32" s="67" t="s">
        <v>287</v>
      </c>
      <c r="G32" s="68">
        <v>2250000000</v>
      </c>
      <c r="H32" s="66" t="s">
        <v>13</v>
      </c>
      <c r="I32" s="69">
        <v>40254</v>
      </c>
      <c r="J32" s="77">
        <v>4</v>
      </c>
      <c r="K32" s="522">
        <v>2250000000</v>
      </c>
      <c r="L32" s="76">
        <f t="shared" si="0"/>
        <v>0</v>
      </c>
      <c r="M32" s="87" t="s">
        <v>1021</v>
      </c>
      <c r="N32" s="73">
        <v>40304</v>
      </c>
      <c r="O32" s="1273" t="s">
        <v>1021</v>
      </c>
      <c r="P32" s="192"/>
      <c r="Q32" s="90" t="s">
        <v>1286</v>
      </c>
      <c r="R32" s="307">
        <v>183673472</v>
      </c>
    </row>
    <row r="33" spans="1:18">
      <c r="A33" s="876"/>
      <c r="B33" s="63">
        <v>39766</v>
      </c>
      <c r="C33" s="64" t="s">
        <v>1289</v>
      </c>
      <c r="D33" s="65" t="s">
        <v>36</v>
      </c>
      <c r="E33" s="66" t="s">
        <v>37</v>
      </c>
      <c r="F33" s="67" t="s">
        <v>287</v>
      </c>
      <c r="G33" s="68">
        <v>3500000000</v>
      </c>
      <c r="H33" s="66" t="s">
        <v>13</v>
      </c>
      <c r="I33" s="69">
        <v>41003</v>
      </c>
      <c r="J33" s="77">
        <v>4</v>
      </c>
      <c r="K33" s="522">
        <v>3500000000</v>
      </c>
      <c r="L33" s="76">
        <f t="shared" si="0"/>
        <v>0</v>
      </c>
      <c r="M33" s="87" t="s">
        <v>1021</v>
      </c>
      <c r="N33" s="73"/>
      <c r="O33" s="1273"/>
      <c r="P33" s="192"/>
      <c r="Q33" s="90"/>
      <c r="R33" s="307"/>
    </row>
    <row r="34" spans="1:18">
      <c r="A34" s="876"/>
      <c r="B34" s="63">
        <v>39766</v>
      </c>
      <c r="C34" s="64" t="s">
        <v>1687</v>
      </c>
      <c r="D34" s="65" t="s">
        <v>38</v>
      </c>
      <c r="E34" s="66" t="s">
        <v>39</v>
      </c>
      <c r="F34" s="67" t="s">
        <v>287</v>
      </c>
      <c r="G34" s="68">
        <v>3555199000</v>
      </c>
      <c r="H34" s="66" t="s">
        <v>13</v>
      </c>
      <c r="I34" s="69">
        <v>39981</v>
      </c>
      <c r="J34" s="70">
        <v>4</v>
      </c>
      <c r="K34" s="831">
        <v>3555199000</v>
      </c>
      <c r="L34" s="76">
        <f t="shared" si="0"/>
        <v>0</v>
      </c>
      <c r="M34" s="87" t="s">
        <v>1021</v>
      </c>
      <c r="N34" s="73">
        <v>40150</v>
      </c>
      <c r="O34" s="1273" t="s">
        <v>1021</v>
      </c>
      <c r="P34" s="74"/>
      <c r="Q34" s="90" t="s">
        <v>1286</v>
      </c>
      <c r="R34" s="307">
        <v>148731030</v>
      </c>
    </row>
    <row r="35" spans="1:18">
      <c r="A35" s="876"/>
      <c r="B35" s="63">
        <v>39766</v>
      </c>
      <c r="C35" s="64" t="s">
        <v>1688</v>
      </c>
      <c r="D35" s="65" t="s">
        <v>40</v>
      </c>
      <c r="E35" s="66" t="s">
        <v>41</v>
      </c>
      <c r="F35" s="67" t="s">
        <v>287</v>
      </c>
      <c r="G35" s="68">
        <v>866540000</v>
      </c>
      <c r="H35" s="66" t="s">
        <v>13</v>
      </c>
      <c r="I35" s="833">
        <v>40534</v>
      </c>
      <c r="J35" s="77">
        <v>4</v>
      </c>
      <c r="K35" s="522">
        <v>866540000</v>
      </c>
      <c r="L35" s="76">
        <f t="shared" si="0"/>
        <v>0</v>
      </c>
      <c r="M35" s="87" t="s">
        <v>1021</v>
      </c>
      <c r="N35" s="73">
        <v>40611</v>
      </c>
      <c r="O35" s="1273" t="s">
        <v>1021</v>
      </c>
      <c r="P35" s="192"/>
      <c r="Q35" s="90" t="s">
        <v>1285</v>
      </c>
      <c r="R35" s="307">
        <v>79700000</v>
      </c>
    </row>
    <row r="36" spans="1:18">
      <c r="A36" s="876"/>
      <c r="B36" s="63">
        <v>39766</v>
      </c>
      <c r="C36" s="64" t="s">
        <v>1689</v>
      </c>
      <c r="D36" s="65" t="s">
        <v>42</v>
      </c>
      <c r="E36" s="66" t="s">
        <v>43</v>
      </c>
      <c r="F36" s="67" t="s">
        <v>287</v>
      </c>
      <c r="G36" s="68">
        <v>1398071000</v>
      </c>
      <c r="H36" s="66" t="s">
        <v>13</v>
      </c>
      <c r="I36" s="833">
        <v>40534</v>
      </c>
      <c r="J36" s="77">
        <v>4</v>
      </c>
      <c r="K36" s="522">
        <v>1398071000</v>
      </c>
      <c r="L36" s="76">
        <f t="shared" si="0"/>
        <v>0</v>
      </c>
      <c r="M36" s="87" t="s">
        <v>1021</v>
      </c>
      <c r="N36" s="73">
        <v>40562</v>
      </c>
      <c r="O36" s="1273" t="s">
        <v>1021</v>
      </c>
      <c r="P36" s="192"/>
      <c r="Q36" s="90" t="s">
        <v>1285</v>
      </c>
      <c r="R36" s="307">
        <v>49100000</v>
      </c>
    </row>
    <row r="37" spans="1:18">
      <c r="A37" s="876"/>
      <c r="B37" s="63">
        <v>39766</v>
      </c>
      <c r="C37" s="64" t="s">
        <v>1690</v>
      </c>
      <c r="D37" s="65" t="s">
        <v>44</v>
      </c>
      <c r="E37" s="66" t="s">
        <v>43</v>
      </c>
      <c r="F37" s="67" t="s">
        <v>287</v>
      </c>
      <c r="G37" s="68">
        <v>2500000000</v>
      </c>
      <c r="H37" s="66" t="s">
        <v>13</v>
      </c>
      <c r="I37" s="833">
        <v>40632</v>
      </c>
      <c r="J37" s="77">
        <v>4</v>
      </c>
      <c r="K37" s="522">
        <v>2500000000</v>
      </c>
      <c r="L37" s="76">
        <f t="shared" si="0"/>
        <v>0</v>
      </c>
      <c r="M37" s="87" t="s">
        <v>1021</v>
      </c>
      <c r="N37" s="73">
        <v>40653</v>
      </c>
      <c r="O37" s="1273" t="s">
        <v>1021</v>
      </c>
      <c r="P37" s="192"/>
      <c r="Q37" s="90" t="s">
        <v>1285</v>
      </c>
      <c r="R37" s="307">
        <v>70000000</v>
      </c>
    </row>
    <row r="38" spans="1:18" ht="28.5">
      <c r="A38" s="1361"/>
      <c r="B38" s="1447">
        <v>39766</v>
      </c>
      <c r="C38" s="1531" t="s">
        <v>1691</v>
      </c>
      <c r="D38" s="1507" t="s">
        <v>45</v>
      </c>
      <c r="E38" s="1373" t="s">
        <v>46</v>
      </c>
      <c r="F38" s="1404" t="s">
        <v>287</v>
      </c>
      <c r="G38" s="1463">
        <v>300000000</v>
      </c>
      <c r="H38" s="1373" t="s">
        <v>13</v>
      </c>
      <c r="I38" s="69">
        <v>39967</v>
      </c>
      <c r="J38" s="70">
        <v>4</v>
      </c>
      <c r="K38" s="522">
        <v>75000000</v>
      </c>
      <c r="L38" s="71">
        <f t="shared" si="0"/>
        <v>225000000</v>
      </c>
      <c r="M38" s="72" t="s">
        <v>287</v>
      </c>
      <c r="N38" s="1494">
        <v>40316</v>
      </c>
      <c r="O38" s="1385" t="s">
        <v>1021</v>
      </c>
      <c r="P38" s="1496"/>
      <c r="Q38" s="1392" t="s">
        <v>1286</v>
      </c>
      <c r="R38" s="1352">
        <v>5571592.4000000004</v>
      </c>
    </row>
    <row r="39" spans="1:18" ht="28.5">
      <c r="A39" s="1362"/>
      <c r="B39" s="1536"/>
      <c r="C39" s="1535"/>
      <c r="D39" s="1510"/>
      <c r="E39" s="1374"/>
      <c r="F39" s="1509"/>
      <c r="G39" s="1543"/>
      <c r="H39" s="1374"/>
      <c r="I39" s="69">
        <v>40079</v>
      </c>
      <c r="J39" s="70">
        <v>4</v>
      </c>
      <c r="K39" s="522">
        <v>125000000</v>
      </c>
      <c r="L39" s="71">
        <v>100000000</v>
      </c>
      <c r="M39" s="72" t="s">
        <v>287</v>
      </c>
      <c r="N39" s="1527"/>
      <c r="O39" s="1386"/>
      <c r="P39" s="1528"/>
      <c r="Q39" s="1418"/>
      <c r="R39" s="1353"/>
    </row>
    <row r="40" spans="1:18">
      <c r="A40" s="1363"/>
      <c r="B40" s="1448"/>
      <c r="C40" s="1532"/>
      <c r="D40" s="1508"/>
      <c r="E40" s="1375"/>
      <c r="F40" s="1405"/>
      <c r="G40" s="1464"/>
      <c r="H40" s="1375"/>
      <c r="I40" s="69">
        <v>40170</v>
      </c>
      <c r="J40" s="70">
        <v>4</v>
      </c>
      <c r="K40" s="522">
        <v>100000000</v>
      </c>
      <c r="L40" s="71">
        <v>0</v>
      </c>
      <c r="M40" s="72" t="s">
        <v>1021</v>
      </c>
      <c r="N40" s="1495"/>
      <c r="O40" s="1387"/>
      <c r="P40" s="1497"/>
      <c r="Q40" s="1393"/>
      <c r="R40" s="1354"/>
    </row>
    <row r="41" spans="1:18" ht="28.5">
      <c r="A41" s="876"/>
      <c r="B41" s="63">
        <v>39766</v>
      </c>
      <c r="C41" s="64" t="s">
        <v>1692</v>
      </c>
      <c r="D41" s="65" t="s">
        <v>47</v>
      </c>
      <c r="E41" s="66" t="s">
        <v>48</v>
      </c>
      <c r="F41" s="67" t="s">
        <v>287</v>
      </c>
      <c r="G41" s="68">
        <v>1400000000</v>
      </c>
      <c r="H41" s="66" t="s">
        <v>13</v>
      </c>
      <c r="I41" s="69">
        <v>40996</v>
      </c>
      <c r="J41" s="77">
        <v>4</v>
      </c>
      <c r="K41" s="522">
        <v>700000000</v>
      </c>
      <c r="L41" s="76">
        <f t="shared" ref="L41:L48" si="1">IF($K41&lt;&gt;0,$G41-$K41,"")</f>
        <v>700000000</v>
      </c>
      <c r="M41" s="72" t="s">
        <v>287</v>
      </c>
      <c r="N41" s="73"/>
      <c r="O41" s="1273"/>
      <c r="P41" s="192"/>
      <c r="Q41" s="90"/>
      <c r="R41" s="307"/>
    </row>
    <row r="42" spans="1:18" ht="28.5">
      <c r="A42" s="877" t="s">
        <v>1874</v>
      </c>
      <c r="B42" s="63">
        <v>39766</v>
      </c>
      <c r="C42" s="64" t="s">
        <v>1693</v>
      </c>
      <c r="D42" s="65" t="s">
        <v>49</v>
      </c>
      <c r="E42" s="66" t="s">
        <v>50</v>
      </c>
      <c r="F42" s="67" t="s">
        <v>287</v>
      </c>
      <c r="G42" s="68">
        <v>1715000000</v>
      </c>
      <c r="H42" s="66" t="s">
        <v>13</v>
      </c>
      <c r="I42" s="69">
        <v>40729</v>
      </c>
      <c r="J42" s="77">
        <v>44</v>
      </c>
      <c r="K42" s="522">
        <v>1715000000</v>
      </c>
      <c r="L42" s="76">
        <f t="shared" si="1"/>
        <v>0</v>
      </c>
      <c r="M42" s="87" t="s">
        <v>1021</v>
      </c>
      <c r="N42" s="73">
        <v>40729</v>
      </c>
      <c r="O42" s="1273" t="s">
        <v>1021</v>
      </c>
      <c r="P42" s="192">
        <v>44</v>
      </c>
      <c r="Q42" s="90" t="s">
        <v>1285</v>
      </c>
      <c r="R42" s="307">
        <v>3250000</v>
      </c>
    </row>
    <row r="43" spans="1:18">
      <c r="A43" s="876"/>
      <c r="B43" s="63">
        <v>39766</v>
      </c>
      <c r="C43" s="64" t="s">
        <v>1694</v>
      </c>
      <c r="D43" s="65" t="s">
        <v>51</v>
      </c>
      <c r="E43" s="66" t="s">
        <v>52</v>
      </c>
      <c r="F43" s="67" t="s">
        <v>287</v>
      </c>
      <c r="G43" s="68">
        <v>6599000000</v>
      </c>
      <c r="H43" s="66" t="s">
        <v>13</v>
      </c>
      <c r="I43" s="69">
        <v>39981</v>
      </c>
      <c r="J43" s="70">
        <v>4</v>
      </c>
      <c r="K43" s="831">
        <v>6599000000</v>
      </c>
      <c r="L43" s="76">
        <f t="shared" si="1"/>
        <v>0</v>
      </c>
      <c r="M43" s="87" t="s">
        <v>1021</v>
      </c>
      <c r="N43" s="73">
        <v>40009</v>
      </c>
      <c r="O43" s="1273" t="s">
        <v>1021</v>
      </c>
      <c r="P43" s="74"/>
      <c r="Q43" s="90" t="s">
        <v>1285</v>
      </c>
      <c r="R43" s="307">
        <v>139000000</v>
      </c>
    </row>
    <row r="44" spans="1:18">
      <c r="A44" s="876"/>
      <c r="B44" s="63">
        <v>39766</v>
      </c>
      <c r="C44" s="64" t="s">
        <v>1695</v>
      </c>
      <c r="D44" s="65" t="s">
        <v>53</v>
      </c>
      <c r="E44" s="66" t="s">
        <v>52</v>
      </c>
      <c r="F44" s="67" t="s">
        <v>287</v>
      </c>
      <c r="G44" s="68">
        <v>361172000</v>
      </c>
      <c r="H44" s="66" t="s">
        <v>13</v>
      </c>
      <c r="I44" s="69">
        <v>39925</v>
      </c>
      <c r="J44" s="70">
        <v>4</v>
      </c>
      <c r="K44" s="522">
        <v>361172000</v>
      </c>
      <c r="L44" s="76">
        <f t="shared" si="1"/>
        <v>0</v>
      </c>
      <c r="M44" s="87" t="s">
        <v>1021</v>
      </c>
      <c r="N44" s="73">
        <v>40162</v>
      </c>
      <c r="O44" s="1273" t="s">
        <v>1021</v>
      </c>
      <c r="P44" s="74"/>
      <c r="Q44" s="90" t="s">
        <v>1286</v>
      </c>
      <c r="R44" s="307">
        <v>9599964</v>
      </c>
    </row>
    <row r="45" spans="1:18">
      <c r="A45" s="876"/>
      <c r="B45" s="63">
        <v>39773</v>
      </c>
      <c r="C45" s="64" t="s">
        <v>1696</v>
      </c>
      <c r="D45" s="65" t="s">
        <v>54</v>
      </c>
      <c r="E45" s="66" t="s">
        <v>15</v>
      </c>
      <c r="F45" s="67" t="s">
        <v>287</v>
      </c>
      <c r="G45" s="68">
        <v>184011000</v>
      </c>
      <c r="H45" s="66" t="s">
        <v>13</v>
      </c>
      <c r="I45" s="69">
        <v>39960</v>
      </c>
      <c r="J45" s="70">
        <v>5</v>
      </c>
      <c r="K45" s="522">
        <v>184011000</v>
      </c>
      <c r="L45" s="76">
        <f t="shared" si="1"/>
        <v>0</v>
      </c>
      <c r="M45" s="87" t="s">
        <v>1021</v>
      </c>
      <c r="N45" s="73">
        <v>39988</v>
      </c>
      <c r="O45" s="1273" t="s">
        <v>1021</v>
      </c>
      <c r="P45" s="74">
        <v>9</v>
      </c>
      <c r="Q45" s="90" t="s">
        <v>1285</v>
      </c>
      <c r="R45" s="307">
        <v>2700000</v>
      </c>
    </row>
    <row r="46" spans="1:18">
      <c r="A46" s="876"/>
      <c r="B46" s="63">
        <v>39773</v>
      </c>
      <c r="C46" s="64" t="s">
        <v>1697</v>
      </c>
      <c r="D46" s="65" t="s">
        <v>55</v>
      </c>
      <c r="E46" s="66" t="s">
        <v>56</v>
      </c>
      <c r="F46" s="67" t="s">
        <v>287</v>
      </c>
      <c r="G46" s="68">
        <v>25000000</v>
      </c>
      <c r="H46" s="66" t="s">
        <v>13</v>
      </c>
      <c r="I46" s="69">
        <v>39967</v>
      </c>
      <c r="J46" s="70">
        <v>4</v>
      </c>
      <c r="K46" s="831">
        <v>25000000</v>
      </c>
      <c r="L46" s="76">
        <f t="shared" si="1"/>
        <v>0</v>
      </c>
      <c r="M46" s="87" t="s">
        <v>1021</v>
      </c>
      <c r="N46" s="73">
        <v>39994</v>
      </c>
      <c r="O46" s="1273" t="s">
        <v>1021</v>
      </c>
      <c r="P46" s="74"/>
      <c r="Q46" s="90" t="s">
        <v>1285</v>
      </c>
      <c r="R46" s="307">
        <v>650000</v>
      </c>
    </row>
    <row r="47" spans="1:18">
      <c r="A47" s="876"/>
      <c r="B47" s="63">
        <v>39773</v>
      </c>
      <c r="C47" s="64" t="s">
        <v>1698</v>
      </c>
      <c r="D47" s="65" t="s">
        <v>57</v>
      </c>
      <c r="E47" s="66" t="s">
        <v>58</v>
      </c>
      <c r="F47" s="67" t="s">
        <v>287</v>
      </c>
      <c r="G47" s="68">
        <v>27875000</v>
      </c>
      <c r="H47" s="66" t="s">
        <v>13</v>
      </c>
      <c r="I47" s="69">
        <v>40086</v>
      </c>
      <c r="J47" s="77">
        <v>5</v>
      </c>
      <c r="K47" s="522">
        <v>27875000</v>
      </c>
      <c r="L47" s="76">
        <f t="shared" si="1"/>
        <v>0</v>
      </c>
      <c r="M47" s="87" t="s">
        <v>1021</v>
      </c>
      <c r="N47" s="73">
        <v>40114</v>
      </c>
      <c r="O47" s="1273" t="s">
        <v>1021</v>
      </c>
      <c r="P47" s="192">
        <v>9</v>
      </c>
      <c r="Q47" s="90" t="s">
        <v>1285</v>
      </c>
      <c r="R47" s="307">
        <v>212000</v>
      </c>
    </row>
    <row r="48" spans="1:18" ht="28.5">
      <c r="A48" s="1361"/>
      <c r="B48" s="1447">
        <v>39773</v>
      </c>
      <c r="C48" s="1531" t="s">
        <v>1699</v>
      </c>
      <c r="D48" s="1507" t="s">
        <v>59</v>
      </c>
      <c r="E48" s="1373" t="s">
        <v>19</v>
      </c>
      <c r="F48" s="1404" t="s">
        <v>287</v>
      </c>
      <c r="G48" s="1463">
        <v>400000000</v>
      </c>
      <c r="H48" s="1373" t="s">
        <v>13</v>
      </c>
      <c r="I48" s="69">
        <v>40177</v>
      </c>
      <c r="J48" s="77">
        <v>4</v>
      </c>
      <c r="K48" s="522">
        <v>200000000</v>
      </c>
      <c r="L48" s="76">
        <f t="shared" si="1"/>
        <v>200000000</v>
      </c>
      <c r="M48" s="87" t="s">
        <v>190</v>
      </c>
      <c r="N48" s="1494">
        <v>40275</v>
      </c>
      <c r="O48" s="1385" t="s">
        <v>1021</v>
      </c>
      <c r="P48" s="1529"/>
      <c r="Q48" s="1392" t="s">
        <v>1285</v>
      </c>
      <c r="R48" s="1352">
        <v>18500000</v>
      </c>
    </row>
    <row r="49" spans="1:18">
      <c r="A49" s="1363"/>
      <c r="B49" s="1448"/>
      <c r="C49" s="1532"/>
      <c r="D49" s="1508"/>
      <c r="E49" s="1375"/>
      <c r="F49" s="1405"/>
      <c r="G49" s="1464"/>
      <c r="H49" s="1375"/>
      <c r="I49" s="69">
        <v>40240</v>
      </c>
      <c r="J49" s="77">
        <v>4</v>
      </c>
      <c r="K49" s="522">
        <v>200000000</v>
      </c>
      <c r="L49" s="76">
        <v>0</v>
      </c>
      <c r="M49" s="87" t="s">
        <v>1021</v>
      </c>
      <c r="N49" s="1495"/>
      <c r="O49" s="1387"/>
      <c r="P49" s="1530"/>
      <c r="Q49" s="1393"/>
      <c r="R49" s="1354"/>
    </row>
    <row r="50" spans="1:18">
      <c r="A50" s="876"/>
      <c r="B50" s="63">
        <v>39773</v>
      </c>
      <c r="C50" s="64" t="s">
        <v>1992</v>
      </c>
      <c r="D50" s="65" t="s">
        <v>60</v>
      </c>
      <c r="E50" s="66" t="s">
        <v>39</v>
      </c>
      <c r="F50" s="67" t="s">
        <v>287</v>
      </c>
      <c r="G50" s="68">
        <v>41500000</v>
      </c>
      <c r="H50" s="66" t="s">
        <v>13</v>
      </c>
      <c r="I50" s="69">
        <v>40002</v>
      </c>
      <c r="J50" s="70">
        <v>5</v>
      </c>
      <c r="K50" s="522">
        <v>41500000</v>
      </c>
      <c r="L50" s="76">
        <v>0</v>
      </c>
      <c r="M50" s="87" t="s">
        <v>1021</v>
      </c>
      <c r="N50" s="73">
        <v>40865</v>
      </c>
      <c r="O50" s="1273" t="s">
        <v>1021</v>
      </c>
      <c r="P50" s="74"/>
      <c r="Q50" s="90" t="s">
        <v>1996</v>
      </c>
      <c r="R50" s="307">
        <v>30600</v>
      </c>
    </row>
    <row r="51" spans="1:18">
      <c r="A51" s="876">
        <v>49</v>
      </c>
      <c r="B51" s="63">
        <v>39773</v>
      </c>
      <c r="C51" s="64" t="s">
        <v>1700</v>
      </c>
      <c r="D51" s="65" t="s">
        <v>61</v>
      </c>
      <c r="E51" s="66" t="s">
        <v>62</v>
      </c>
      <c r="F51" s="67" t="s">
        <v>287</v>
      </c>
      <c r="G51" s="68">
        <v>140000000</v>
      </c>
      <c r="H51" s="66" t="s">
        <v>13</v>
      </c>
      <c r="I51" s="69">
        <v>40813</v>
      </c>
      <c r="J51" s="77">
        <v>49</v>
      </c>
      <c r="K51" s="522">
        <v>140000000</v>
      </c>
      <c r="L51" s="76">
        <f t="shared" ref="L51:L91" si="2">IF($K51&lt;&gt;0,$G51-$K51,"")</f>
        <v>0</v>
      </c>
      <c r="M51" s="87" t="s">
        <v>1021</v>
      </c>
      <c r="N51" s="73">
        <v>40865</v>
      </c>
      <c r="O51" s="1273" t="s">
        <v>1021</v>
      </c>
      <c r="P51" s="192"/>
      <c r="Q51" s="90" t="s">
        <v>1996</v>
      </c>
      <c r="R51" s="307">
        <v>415000</v>
      </c>
    </row>
    <row r="52" spans="1:18" s="118" customFormat="1" ht="28.5">
      <c r="A52" s="1361"/>
      <c r="B52" s="1447">
        <v>39773</v>
      </c>
      <c r="C52" s="1531" t="s">
        <v>1701</v>
      </c>
      <c r="D52" s="1451" t="s">
        <v>63</v>
      </c>
      <c r="E52" s="1373" t="s">
        <v>64</v>
      </c>
      <c r="F52" s="1396" t="s">
        <v>287</v>
      </c>
      <c r="G52" s="1459">
        <v>400000000</v>
      </c>
      <c r="H52" s="1373" t="s">
        <v>13</v>
      </c>
      <c r="I52" s="69">
        <v>40240</v>
      </c>
      <c r="J52" s="77">
        <v>4</v>
      </c>
      <c r="K52" s="522">
        <v>100000000</v>
      </c>
      <c r="L52" s="76">
        <f>G52-K52</f>
        <v>300000000</v>
      </c>
      <c r="M52" s="87" t="s">
        <v>190</v>
      </c>
      <c r="N52" s="1494">
        <v>40696</v>
      </c>
      <c r="O52" s="1385" t="s">
        <v>1021</v>
      </c>
      <c r="P52" s="1529"/>
      <c r="Q52" s="1392" t="s">
        <v>1286</v>
      </c>
      <c r="R52" s="1352">
        <v>20678338.800000001</v>
      </c>
    </row>
    <row r="53" spans="1:18" s="118" customFormat="1" ht="28.5">
      <c r="A53" s="1362"/>
      <c r="B53" s="1536"/>
      <c r="C53" s="1535"/>
      <c r="D53" s="1537"/>
      <c r="E53" s="1374"/>
      <c r="F53" s="1567"/>
      <c r="G53" s="1566"/>
      <c r="H53" s="1374"/>
      <c r="I53" s="69">
        <v>40464</v>
      </c>
      <c r="J53" s="77">
        <v>4</v>
      </c>
      <c r="K53" s="522">
        <v>100000000</v>
      </c>
      <c r="L53" s="76">
        <f>G52-(K52+K53)</f>
        <v>200000000</v>
      </c>
      <c r="M53" s="87" t="s">
        <v>190</v>
      </c>
      <c r="N53" s="1527"/>
      <c r="O53" s="1386"/>
      <c r="P53" s="1553"/>
      <c r="Q53" s="1418"/>
      <c r="R53" s="1353"/>
    </row>
    <row r="54" spans="1:18" s="118" customFormat="1" ht="16.5" customHeight="1">
      <c r="A54" s="1363"/>
      <c r="B54" s="1448"/>
      <c r="C54" s="1532"/>
      <c r="D54" s="1452"/>
      <c r="E54" s="1375"/>
      <c r="F54" s="1397"/>
      <c r="G54" s="1460"/>
      <c r="H54" s="1375"/>
      <c r="I54" s="748">
        <v>40541</v>
      </c>
      <c r="J54" s="988">
        <v>4</v>
      </c>
      <c r="K54" s="989">
        <v>200000000</v>
      </c>
      <c r="L54" s="1283">
        <v>0</v>
      </c>
      <c r="M54" s="1243" t="s">
        <v>1021</v>
      </c>
      <c r="N54" s="1495"/>
      <c r="O54" s="1387"/>
      <c r="P54" s="1530"/>
      <c r="Q54" s="1393"/>
      <c r="R54" s="1354"/>
    </row>
    <row r="55" spans="1:18" s="118" customFormat="1" ht="28.5" customHeight="1">
      <c r="A55" s="877" t="s">
        <v>1538</v>
      </c>
      <c r="B55" s="63">
        <v>39773</v>
      </c>
      <c r="C55" s="64" t="s">
        <v>1702</v>
      </c>
      <c r="D55" s="65" t="s">
        <v>65</v>
      </c>
      <c r="E55" s="66" t="s">
        <v>19</v>
      </c>
      <c r="F55" s="519" t="s">
        <v>1199</v>
      </c>
      <c r="G55" s="68">
        <v>195045000</v>
      </c>
      <c r="H55" s="66" t="s">
        <v>13</v>
      </c>
      <c r="I55" s="69"/>
      <c r="J55" s="77"/>
      <c r="K55" s="522"/>
      <c r="L55" s="76" t="str">
        <f t="shared" si="2"/>
        <v/>
      </c>
      <c r="M55" s="87"/>
      <c r="N55" s="73"/>
      <c r="O55" s="1273"/>
      <c r="P55" s="192"/>
      <c r="Q55" s="90"/>
      <c r="R55" s="307"/>
    </row>
    <row r="56" spans="1:18">
      <c r="A56" s="876"/>
      <c r="B56" s="63">
        <v>39773</v>
      </c>
      <c r="C56" s="64" t="s">
        <v>1703</v>
      </c>
      <c r="D56" s="65" t="s">
        <v>66</v>
      </c>
      <c r="E56" s="66" t="s">
        <v>19</v>
      </c>
      <c r="F56" s="67" t="s">
        <v>287</v>
      </c>
      <c r="G56" s="68">
        <v>40000000</v>
      </c>
      <c r="H56" s="66" t="s">
        <v>13</v>
      </c>
      <c r="I56" s="69">
        <v>40975</v>
      </c>
      <c r="J56" s="77">
        <v>4</v>
      </c>
      <c r="K56" s="522">
        <v>40000000</v>
      </c>
      <c r="L56" s="76">
        <f t="shared" si="2"/>
        <v>0</v>
      </c>
      <c r="M56" s="87" t="s">
        <v>1021</v>
      </c>
      <c r="N56" s="73"/>
      <c r="O56" s="1273"/>
      <c r="P56" s="192"/>
      <c r="Q56" s="90"/>
      <c r="R56" s="307"/>
    </row>
    <row r="57" spans="1:18">
      <c r="A57" s="876"/>
      <c r="B57" s="63">
        <v>39773</v>
      </c>
      <c r="C57" s="64" t="s">
        <v>1704</v>
      </c>
      <c r="D57" s="65" t="s">
        <v>67</v>
      </c>
      <c r="E57" s="66" t="s">
        <v>25</v>
      </c>
      <c r="F57" s="67" t="s">
        <v>287</v>
      </c>
      <c r="G57" s="68">
        <v>52000000</v>
      </c>
      <c r="H57" s="66" t="s">
        <v>13</v>
      </c>
      <c r="I57" s="69"/>
      <c r="J57" s="77"/>
      <c r="K57" s="522"/>
      <c r="L57" s="76" t="str">
        <f t="shared" si="2"/>
        <v/>
      </c>
      <c r="M57" s="87"/>
      <c r="N57" s="73"/>
      <c r="O57" s="1273"/>
      <c r="P57" s="192"/>
      <c r="Q57" s="90"/>
      <c r="R57" s="307"/>
    </row>
    <row r="58" spans="1:18">
      <c r="A58" s="876"/>
      <c r="B58" s="63">
        <v>39773</v>
      </c>
      <c r="C58" s="64" t="s">
        <v>1705</v>
      </c>
      <c r="D58" s="65" t="s">
        <v>68</v>
      </c>
      <c r="E58" s="66" t="s">
        <v>69</v>
      </c>
      <c r="F58" s="67" t="s">
        <v>287</v>
      </c>
      <c r="G58" s="68">
        <v>35000000</v>
      </c>
      <c r="H58" s="66" t="s">
        <v>13</v>
      </c>
      <c r="I58" s="69"/>
      <c r="J58" s="77"/>
      <c r="K58" s="522"/>
      <c r="L58" s="76" t="str">
        <f t="shared" si="2"/>
        <v/>
      </c>
      <c r="M58" s="87"/>
      <c r="N58" s="73"/>
      <c r="O58" s="1273"/>
      <c r="P58" s="192"/>
      <c r="Q58" s="90"/>
      <c r="R58" s="307"/>
    </row>
    <row r="59" spans="1:18" ht="28.5">
      <c r="A59" s="877" t="s">
        <v>2028</v>
      </c>
      <c r="B59" s="63">
        <v>39773</v>
      </c>
      <c r="C59" s="64" t="s">
        <v>1706</v>
      </c>
      <c r="D59" s="65" t="s">
        <v>70</v>
      </c>
      <c r="E59" s="66" t="s">
        <v>28</v>
      </c>
      <c r="F59" s="67" t="s">
        <v>287</v>
      </c>
      <c r="G59" s="68">
        <v>124000000</v>
      </c>
      <c r="H59" s="66" t="s">
        <v>13</v>
      </c>
      <c r="I59" s="69">
        <v>40996</v>
      </c>
      <c r="J59" s="77">
        <v>74</v>
      </c>
      <c r="K59" s="522">
        <v>108071914.8</v>
      </c>
      <c r="L59" s="76">
        <v>0</v>
      </c>
      <c r="M59" s="87" t="s">
        <v>1021</v>
      </c>
      <c r="N59" s="73"/>
      <c r="O59" s="1273"/>
      <c r="P59" s="192"/>
      <c r="Q59" s="90"/>
      <c r="R59" s="307"/>
    </row>
    <row r="60" spans="1:18" ht="28.5">
      <c r="A60" s="877" t="s">
        <v>1906</v>
      </c>
      <c r="B60" s="63">
        <v>39773</v>
      </c>
      <c r="C60" s="64" t="s">
        <v>1707</v>
      </c>
      <c r="D60" s="65" t="s">
        <v>71</v>
      </c>
      <c r="E60" s="66" t="s">
        <v>28</v>
      </c>
      <c r="F60" s="67" t="s">
        <v>287</v>
      </c>
      <c r="G60" s="68">
        <v>38970000</v>
      </c>
      <c r="H60" s="66" t="s">
        <v>13</v>
      </c>
      <c r="I60" s="69">
        <v>40724</v>
      </c>
      <c r="J60" s="77">
        <v>47</v>
      </c>
      <c r="K60" s="522">
        <v>16250000</v>
      </c>
      <c r="L60" s="76">
        <v>0</v>
      </c>
      <c r="M60" s="87" t="s">
        <v>334</v>
      </c>
      <c r="N60" s="73" t="s">
        <v>334</v>
      </c>
      <c r="O60" s="1273" t="s">
        <v>334</v>
      </c>
      <c r="P60" s="192">
        <v>47</v>
      </c>
      <c r="Q60" s="1003" t="s">
        <v>1228</v>
      </c>
      <c r="R60" s="307" t="s">
        <v>334</v>
      </c>
    </row>
    <row r="61" spans="1:18">
      <c r="A61" s="876"/>
      <c r="B61" s="63">
        <v>39773</v>
      </c>
      <c r="C61" s="64" t="s">
        <v>1708</v>
      </c>
      <c r="D61" s="65" t="s">
        <v>72</v>
      </c>
      <c r="E61" s="66" t="s">
        <v>28</v>
      </c>
      <c r="F61" s="67" t="s">
        <v>287</v>
      </c>
      <c r="G61" s="68">
        <v>76898000</v>
      </c>
      <c r="H61" s="66" t="s">
        <v>13</v>
      </c>
      <c r="I61" s="69">
        <v>40401</v>
      </c>
      <c r="J61" s="77">
        <v>4</v>
      </c>
      <c r="K61" s="522">
        <v>76898000</v>
      </c>
      <c r="L61" s="76">
        <f t="shared" si="2"/>
        <v>0</v>
      </c>
      <c r="M61" s="87" t="s">
        <v>1021</v>
      </c>
      <c r="N61" s="73">
        <v>40422</v>
      </c>
      <c r="O61" s="1273" t="s">
        <v>1021</v>
      </c>
      <c r="P61" s="192">
        <v>9</v>
      </c>
      <c r="Q61" s="90" t="s">
        <v>1285</v>
      </c>
      <c r="R61" s="307">
        <v>3301647</v>
      </c>
    </row>
    <row r="62" spans="1:18">
      <c r="A62" s="876"/>
      <c r="B62" s="63">
        <v>39773</v>
      </c>
      <c r="C62" s="64" t="s">
        <v>1709</v>
      </c>
      <c r="D62" s="65" t="s">
        <v>73</v>
      </c>
      <c r="E62" s="66" t="s">
        <v>28</v>
      </c>
      <c r="F62" s="67" t="s">
        <v>287</v>
      </c>
      <c r="G62" s="68">
        <v>24000000</v>
      </c>
      <c r="H62" s="66" t="s">
        <v>13</v>
      </c>
      <c r="I62" s="69">
        <v>40534</v>
      </c>
      <c r="J62" s="77">
        <v>4</v>
      </c>
      <c r="K62" s="522">
        <v>24000000</v>
      </c>
      <c r="L62" s="76">
        <f t="shared" si="2"/>
        <v>0</v>
      </c>
      <c r="M62" s="87" t="s">
        <v>1021</v>
      </c>
      <c r="N62" s="73">
        <v>40772</v>
      </c>
      <c r="O62" s="1273" t="s">
        <v>1021</v>
      </c>
      <c r="P62" s="192">
        <v>9</v>
      </c>
      <c r="Q62" s="90" t="s">
        <v>1285</v>
      </c>
      <c r="R62" s="307">
        <v>450000</v>
      </c>
    </row>
    <row r="63" spans="1:18">
      <c r="A63" s="876"/>
      <c r="B63" s="63">
        <v>39773</v>
      </c>
      <c r="C63" s="64" t="s">
        <v>1710</v>
      </c>
      <c r="D63" s="65" t="s">
        <v>74</v>
      </c>
      <c r="E63" s="66" t="s">
        <v>19</v>
      </c>
      <c r="F63" s="67" t="s">
        <v>287</v>
      </c>
      <c r="G63" s="68">
        <v>19300000</v>
      </c>
      <c r="H63" s="66" t="s">
        <v>13</v>
      </c>
      <c r="I63" s="69">
        <v>40527</v>
      </c>
      <c r="J63" s="77">
        <v>4</v>
      </c>
      <c r="K63" s="522">
        <v>19300000</v>
      </c>
      <c r="L63" s="76">
        <f t="shared" si="2"/>
        <v>0</v>
      </c>
      <c r="M63" s="87" t="s">
        <v>1021</v>
      </c>
      <c r="N63" s="73">
        <v>40548</v>
      </c>
      <c r="O63" s="1273" t="s">
        <v>1021</v>
      </c>
      <c r="P63" s="192"/>
      <c r="Q63" s="90" t="s">
        <v>1285</v>
      </c>
      <c r="R63" s="307">
        <v>1003227</v>
      </c>
    </row>
    <row r="64" spans="1:18">
      <c r="A64" s="876"/>
      <c r="B64" s="63">
        <v>39773</v>
      </c>
      <c r="C64" s="64" t="s">
        <v>1711</v>
      </c>
      <c r="D64" s="65" t="s">
        <v>75</v>
      </c>
      <c r="E64" s="66" t="s">
        <v>31</v>
      </c>
      <c r="F64" s="67" t="s">
        <v>287</v>
      </c>
      <c r="G64" s="68">
        <v>23393000</v>
      </c>
      <c r="H64" s="66" t="s">
        <v>13</v>
      </c>
      <c r="I64" s="69"/>
      <c r="J64" s="77"/>
      <c r="K64" s="522"/>
      <c r="L64" s="76" t="str">
        <f t="shared" si="2"/>
        <v/>
      </c>
      <c r="M64" s="87"/>
      <c r="N64" s="73"/>
      <c r="O64" s="1273"/>
      <c r="P64" s="192"/>
      <c r="Q64" s="90"/>
      <c r="R64" s="307"/>
    </row>
    <row r="65" spans="1:18" ht="28.5">
      <c r="A65" s="1361"/>
      <c r="B65" s="1447">
        <v>39773</v>
      </c>
      <c r="C65" s="1531" t="s">
        <v>1712</v>
      </c>
      <c r="D65" s="1507" t="s">
        <v>16</v>
      </c>
      <c r="E65" s="1373" t="s">
        <v>17</v>
      </c>
      <c r="F65" s="1404" t="s">
        <v>287</v>
      </c>
      <c r="G65" s="1463">
        <v>154000000</v>
      </c>
      <c r="H65" s="1373" t="s">
        <v>13</v>
      </c>
      <c r="I65" s="69">
        <v>40191</v>
      </c>
      <c r="J65" s="77">
        <v>4</v>
      </c>
      <c r="K65" s="522">
        <v>50000000</v>
      </c>
      <c r="L65" s="76">
        <f t="shared" si="2"/>
        <v>104000000</v>
      </c>
      <c r="M65" s="87" t="s">
        <v>190</v>
      </c>
      <c r="N65" s="1494">
        <v>40575</v>
      </c>
      <c r="O65" s="1385" t="s">
        <v>1021</v>
      </c>
      <c r="P65" s="1529"/>
      <c r="Q65" s="1392" t="s">
        <v>1286</v>
      </c>
      <c r="R65" s="1352">
        <v>6352500</v>
      </c>
    </row>
    <row r="66" spans="1:18">
      <c r="A66" s="1363"/>
      <c r="B66" s="1448"/>
      <c r="C66" s="1532"/>
      <c r="D66" s="1508"/>
      <c r="E66" s="1375"/>
      <c r="F66" s="1405"/>
      <c r="G66" s="1464"/>
      <c r="H66" s="1375"/>
      <c r="I66" s="69">
        <v>40345</v>
      </c>
      <c r="J66" s="77">
        <v>4</v>
      </c>
      <c r="K66" s="522">
        <v>104000000</v>
      </c>
      <c r="L66" s="76">
        <v>0</v>
      </c>
      <c r="M66" s="87" t="s">
        <v>1021</v>
      </c>
      <c r="N66" s="1495"/>
      <c r="O66" s="1387"/>
      <c r="P66" s="1530"/>
      <c r="Q66" s="1393"/>
      <c r="R66" s="1354"/>
    </row>
    <row r="67" spans="1:18" ht="32.25" customHeight="1">
      <c r="A67" s="1361"/>
      <c r="B67" s="1447">
        <v>39773</v>
      </c>
      <c r="C67" s="1449" t="s">
        <v>1713</v>
      </c>
      <c r="D67" s="1451" t="s">
        <v>76</v>
      </c>
      <c r="E67" s="1373" t="s">
        <v>50</v>
      </c>
      <c r="F67" s="1396" t="s">
        <v>287</v>
      </c>
      <c r="G67" s="1459">
        <v>525000000</v>
      </c>
      <c r="H67" s="1373" t="s">
        <v>13</v>
      </c>
      <c r="I67" s="69">
        <v>40639</v>
      </c>
      <c r="J67" s="77">
        <v>4</v>
      </c>
      <c r="K67" s="522">
        <v>262500000</v>
      </c>
      <c r="L67" s="76">
        <f t="shared" si="2"/>
        <v>262500000</v>
      </c>
      <c r="M67" s="87" t="s">
        <v>190</v>
      </c>
      <c r="N67" s="1494">
        <v>40877</v>
      </c>
      <c r="O67" s="1385" t="s">
        <v>1021</v>
      </c>
      <c r="P67" s="1529"/>
      <c r="Q67" s="1392" t="s">
        <v>1286</v>
      </c>
      <c r="R67" s="1352">
        <v>3584977.2</v>
      </c>
    </row>
    <row r="68" spans="1:18" ht="27" customHeight="1">
      <c r="A68" s="1363"/>
      <c r="B68" s="1448"/>
      <c r="C68" s="1450"/>
      <c r="D68" s="1452"/>
      <c r="E68" s="1375"/>
      <c r="F68" s="1397"/>
      <c r="G68" s="1460"/>
      <c r="H68" s="1375"/>
      <c r="I68" s="69">
        <v>40800</v>
      </c>
      <c r="J68" s="77">
        <v>4</v>
      </c>
      <c r="K68" s="522">
        <v>262500000</v>
      </c>
      <c r="L68" s="76">
        <f>L67-K68</f>
        <v>0</v>
      </c>
      <c r="M68" s="87" t="s">
        <v>1021</v>
      </c>
      <c r="N68" s="1495"/>
      <c r="O68" s="1387"/>
      <c r="P68" s="1530"/>
      <c r="Q68" s="1393"/>
      <c r="R68" s="1354"/>
    </row>
    <row r="69" spans="1:18">
      <c r="A69" s="876"/>
      <c r="B69" s="63">
        <v>39773</v>
      </c>
      <c r="C69" s="64" t="s">
        <v>1714</v>
      </c>
      <c r="D69" s="65" t="s">
        <v>77</v>
      </c>
      <c r="E69" s="66" t="s">
        <v>78</v>
      </c>
      <c r="F69" s="67" t="s">
        <v>287</v>
      </c>
      <c r="G69" s="68">
        <v>215000000</v>
      </c>
      <c r="H69" s="66" t="s">
        <v>13</v>
      </c>
      <c r="I69" s="69">
        <v>40156</v>
      </c>
      <c r="J69" s="77">
        <v>4</v>
      </c>
      <c r="K69" s="522">
        <v>215000000</v>
      </c>
      <c r="L69" s="76">
        <f t="shared" si="2"/>
        <v>0</v>
      </c>
      <c r="M69" s="87" t="s">
        <v>1021</v>
      </c>
      <c r="N69" s="73">
        <v>40177</v>
      </c>
      <c r="O69" s="1273" t="s">
        <v>1021</v>
      </c>
      <c r="P69" s="192"/>
      <c r="Q69" s="90" t="s">
        <v>1285</v>
      </c>
      <c r="R69" s="307">
        <v>10000000</v>
      </c>
    </row>
    <row r="70" spans="1:18">
      <c r="A70" s="876"/>
      <c r="B70" s="63">
        <v>39773</v>
      </c>
      <c r="C70" s="64" t="s">
        <v>1715</v>
      </c>
      <c r="D70" s="65" t="s">
        <v>79</v>
      </c>
      <c r="E70" s="66" t="s">
        <v>80</v>
      </c>
      <c r="F70" s="67" t="s">
        <v>287</v>
      </c>
      <c r="G70" s="68">
        <v>11350000</v>
      </c>
      <c r="H70" s="66" t="s">
        <v>13</v>
      </c>
      <c r="I70" s="69"/>
      <c r="J70" s="77"/>
      <c r="K70" s="522"/>
      <c r="L70" s="76" t="str">
        <f t="shared" si="2"/>
        <v/>
      </c>
      <c r="M70" s="87"/>
      <c r="N70" s="73"/>
      <c r="O70" s="1273"/>
      <c r="P70" s="192"/>
      <c r="Q70" s="90"/>
      <c r="R70" s="307"/>
    </row>
    <row r="71" spans="1:18">
      <c r="A71" s="876"/>
      <c r="B71" s="63">
        <v>39773</v>
      </c>
      <c r="C71" s="64" t="s">
        <v>1716</v>
      </c>
      <c r="D71" s="65" t="s">
        <v>81</v>
      </c>
      <c r="E71" s="66" t="s">
        <v>23</v>
      </c>
      <c r="F71" s="67" t="s">
        <v>287</v>
      </c>
      <c r="G71" s="68">
        <v>104823000</v>
      </c>
      <c r="H71" s="66" t="s">
        <v>13</v>
      </c>
      <c r="I71" s="69"/>
      <c r="J71" s="77"/>
      <c r="K71" s="522"/>
      <c r="L71" s="76" t="str">
        <f t="shared" si="2"/>
        <v/>
      </c>
      <c r="M71" s="87"/>
      <c r="N71" s="73"/>
      <c r="O71" s="1273"/>
      <c r="P71" s="192"/>
      <c r="Q71" s="90"/>
      <c r="R71" s="307"/>
    </row>
    <row r="72" spans="1:18" ht="28.5">
      <c r="A72" s="877" t="s">
        <v>2002</v>
      </c>
      <c r="B72" s="63">
        <v>39773</v>
      </c>
      <c r="C72" s="65" t="s">
        <v>2000</v>
      </c>
      <c r="D72" s="65" t="s">
        <v>26</v>
      </c>
      <c r="E72" s="66" t="s">
        <v>19</v>
      </c>
      <c r="F72" s="67" t="s">
        <v>287</v>
      </c>
      <c r="G72" s="68">
        <v>67000000</v>
      </c>
      <c r="H72" s="66" t="s">
        <v>13</v>
      </c>
      <c r="I72" s="69"/>
      <c r="J72" s="77"/>
      <c r="K72" s="522"/>
      <c r="L72" s="76" t="str">
        <f t="shared" si="2"/>
        <v/>
      </c>
      <c r="M72" s="87"/>
      <c r="N72" s="73"/>
      <c r="O72" s="1273"/>
      <c r="P72" s="192"/>
      <c r="Q72" s="90"/>
      <c r="R72" s="307"/>
    </row>
    <row r="73" spans="1:18" s="118" customFormat="1" ht="28.5">
      <c r="A73" s="876" t="s">
        <v>1470</v>
      </c>
      <c r="B73" s="78">
        <v>39787</v>
      </c>
      <c r="C73" s="79" t="s">
        <v>1717</v>
      </c>
      <c r="D73" s="80" t="s">
        <v>87</v>
      </c>
      <c r="E73" s="66" t="s">
        <v>23</v>
      </c>
      <c r="F73" s="223" t="s">
        <v>1413</v>
      </c>
      <c r="G73" s="68">
        <v>89388000</v>
      </c>
      <c r="H73" s="82" t="s">
        <v>13</v>
      </c>
      <c r="I73" s="69"/>
      <c r="J73" s="70"/>
      <c r="K73" s="522"/>
      <c r="L73" s="76" t="str">
        <f t="shared" si="2"/>
        <v/>
      </c>
      <c r="M73" s="87"/>
      <c r="N73" s="224"/>
      <c r="O73" s="1273"/>
      <c r="P73" s="74"/>
      <c r="Q73" s="90"/>
      <c r="R73" s="307"/>
    </row>
    <row r="74" spans="1:18">
      <c r="A74" s="876"/>
      <c r="B74" s="78">
        <v>39787</v>
      </c>
      <c r="C74" s="79" t="s">
        <v>1718</v>
      </c>
      <c r="D74" s="80" t="s">
        <v>22</v>
      </c>
      <c r="E74" s="66" t="s">
        <v>23</v>
      </c>
      <c r="F74" s="81" t="s">
        <v>287</v>
      </c>
      <c r="G74" s="68">
        <v>196000000</v>
      </c>
      <c r="H74" s="82" t="s">
        <v>13</v>
      </c>
      <c r="I74" s="69">
        <v>40982</v>
      </c>
      <c r="J74" s="70">
        <v>4</v>
      </c>
      <c r="K74" s="522">
        <v>196000000</v>
      </c>
      <c r="L74" s="76">
        <f t="shared" si="2"/>
        <v>0</v>
      </c>
      <c r="M74" s="87" t="s">
        <v>1021</v>
      </c>
      <c r="N74" s="224"/>
      <c r="O74" s="1273"/>
      <c r="P74" s="74"/>
      <c r="Q74" s="90"/>
      <c r="R74" s="307"/>
    </row>
    <row r="75" spans="1:18">
      <c r="A75" s="876"/>
      <c r="B75" s="78">
        <v>39787</v>
      </c>
      <c r="C75" s="79" t="s">
        <v>1719</v>
      </c>
      <c r="D75" s="80" t="s">
        <v>88</v>
      </c>
      <c r="E75" s="66" t="s">
        <v>23</v>
      </c>
      <c r="F75" s="81" t="s">
        <v>287</v>
      </c>
      <c r="G75" s="68">
        <v>193000000</v>
      </c>
      <c r="H75" s="82" t="s">
        <v>13</v>
      </c>
      <c r="I75" s="69">
        <v>40870</v>
      </c>
      <c r="J75" s="70">
        <v>4</v>
      </c>
      <c r="K75" s="522">
        <v>193000000</v>
      </c>
      <c r="L75" s="76">
        <f t="shared" si="2"/>
        <v>0</v>
      </c>
      <c r="M75" s="87" t="s">
        <v>1021</v>
      </c>
      <c r="N75" s="224">
        <v>40898</v>
      </c>
      <c r="O75" s="1273" t="s">
        <v>1021</v>
      </c>
      <c r="P75" s="74"/>
      <c r="Q75" s="90" t="s">
        <v>1285</v>
      </c>
      <c r="R75" s="307">
        <v>900000</v>
      </c>
    </row>
    <row r="76" spans="1:18">
      <c r="A76" s="876"/>
      <c r="B76" s="78">
        <v>39787</v>
      </c>
      <c r="C76" s="79" t="s">
        <v>1720</v>
      </c>
      <c r="D76" s="80" t="s">
        <v>89</v>
      </c>
      <c r="E76" s="66" t="s">
        <v>25</v>
      </c>
      <c r="F76" s="81" t="s">
        <v>287</v>
      </c>
      <c r="G76" s="68">
        <v>180000000</v>
      </c>
      <c r="H76" s="82" t="s">
        <v>13</v>
      </c>
      <c r="I76" s="69"/>
      <c r="J76" s="70"/>
      <c r="K76" s="522"/>
      <c r="L76" s="76" t="str">
        <f t="shared" si="2"/>
        <v/>
      </c>
      <c r="M76" s="87"/>
      <c r="N76" s="224"/>
      <c r="O76" s="1273"/>
      <c r="P76" s="74"/>
      <c r="Q76" s="90"/>
      <c r="R76" s="307"/>
    </row>
    <row r="77" spans="1:18">
      <c r="A77" s="876"/>
      <c r="B77" s="78">
        <v>39787</v>
      </c>
      <c r="C77" s="79" t="s">
        <v>1721</v>
      </c>
      <c r="D77" s="80" t="s">
        <v>90</v>
      </c>
      <c r="E77" s="82" t="s">
        <v>91</v>
      </c>
      <c r="F77" s="81" t="s">
        <v>287</v>
      </c>
      <c r="G77" s="68">
        <v>75000000</v>
      </c>
      <c r="H77" s="82" t="s">
        <v>13</v>
      </c>
      <c r="I77" s="69">
        <v>40065</v>
      </c>
      <c r="J77" s="70">
        <v>4</v>
      </c>
      <c r="K77" s="522">
        <v>75000000</v>
      </c>
      <c r="L77" s="76">
        <f t="shared" si="2"/>
        <v>0</v>
      </c>
      <c r="M77" s="87" t="s">
        <v>1021</v>
      </c>
      <c r="N77" s="224">
        <v>40170</v>
      </c>
      <c r="O77" s="1273" t="s">
        <v>1021</v>
      </c>
      <c r="P77" s="74"/>
      <c r="Q77" s="90" t="s">
        <v>1285</v>
      </c>
      <c r="R77" s="307">
        <v>950000</v>
      </c>
    </row>
    <row r="78" spans="1:18">
      <c r="A78" s="876">
        <v>50</v>
      </c>
      <c r="B78" s="78">
        <v>39787</v>
      </c>
      <c r="C78" s="79" t="s">
        <v>1722</v>
      </c>
      <c r="D78" s="80" t="s">
        <v>92</v>
      </c>
      <c r="E78" s="66" t="s">
        <v>35</v>
      </c>
      <c r="F78" s="81" t="s">
        <v>287</v>
      </c>
      <c r="G78" s="68">
        <v>34000000</v>
      </c>
      <c r="H78" s="82" t="s">
        <v>13</v>
      </c>
      <c r="I78" s="69">
        <v>40813</v>
      </c>
      <c r="J78" s="70">
        <v>50</v>
      </c>
      <c r="K78" s="522">
        <v>34000000</v>
      </c>
      <c r="L78" s="76">
        <f t="shared" si="2"/>
        <v>0</v>
      </c>
      <c r="M78" s="87" t="s">
        <v>1021</v>
      </c>
      <c r="N78" s="224">
        <v>40865</v>
      </c>
      <c r="O78" s="1273" t="s">
        <v>1021</v>
      </c>
      <c r="P78" s="74"/>
      <c r="Q78" s="90" t="s">
        <v>1996</v>
      </c>
      <c r="R78" s="307">
        <v>637071</v>
      </c>
    </row>
    <row r="79" spans="1:18">
      <c r="A79" s="876"/>
      <c r="B79" s="78">
        <v>39787</v>
      </c>
      <c r="C79" s="79" t="s">
        <v>1723</v>
      </c>
      <c r="D79" s="80" t="s">
        <v>93</v>
      </c>
      <c r="E79" s="66" t="s">
        <v>19</v>
      </c>
      <c r="F79" s="81" t="s">
        <v>287</v>
      </c>
      <c r="G79" s="68">
        <v>1700000</v>
      </c>
      <c r="H79" s="82" t="s">
        <v>13</v>
      </c>
      <c r="I79" s="69">
        <v>40072</v>
      </c>
      <c r="J79" s="70">
        <v>4</v>
      </c>
      <c r="K79" s="522">
        <v>1700000</v>
      </c>
      <c r="L79" s="76">
        <f t="shared" si="2"/>
        <v>0</v>
      </c>
      <c r="M79" s="87" t="s">
        <v>1021</v>
      </c>
      <c r="N79" s="224">
        <v>40100</v>
      </c>
      <c r="O79" s="1273" t="s">
        <v>1021</v>
      </c>
      <c r="P79" s="74"/>
      <c r="Q79" s="90" t="s">
        <v>1285</v>
      </c>
      <c r="R79" s="307">
        <v>63363.9</v>
      </c>
    </row>
    <row r="80" spans="1:18">
      <c r="A80" s="876"/>
      <c r="B80" s="78">
        <v>39787</v>
      </c>
      <c r="C80" s="79" t="s">
        <v>1724</v>
      </c>
      <c r="D80" s="80" t="s">
        <v>94</v>
      </c>
      <c r="E80" s="82" t="s">
        <v>95</v>
      </c>
      <c r="F80" s="81" t="s">
        <v>287</v>
      </c>
      <c r="G80" s="68">
        <v>90000000</v>
      </c>
      <c r="H80" s="82" t="s">
        <v>13</v>
      </c>
      <c r="I80" s="69">
        <v>39903</v>
      </c>
      <c r="J80" s="70">
        <v>5</v>
      </c>
      <c r="K80" s="522">
        <v>90000000</v>
      </c>
      <c r="L80" s="76">
        <f t="shared" si="2"/>
        <v>0</v>
      </c>
      <c r="M80" s="87" t="s">
        <v>1021</v>
      </c>
      <c r="N80" s="224">
        <v>39953</v>
      </c>
      <c r="O80" s="832" t="s">
        <v>1021</v>
      </c>
      <c r="P80" s="74">
        <v>9</v>
      </c>
      <c r="Q80" s="90" t="s">
        <v>1285</v>
      </c>
      <c r="R80" s="307">
        <v>1200000</v>
      </c>
    </row>
    <row r="81" spans="1:18" ht="28.5">
      <c r="A81" s="1361">
        <v>49</v>
      </c>
      <c r="B81" s="1453">
        <v>39787</v>
      </c>
      <c r="C81" s="1465" t="s">
        <v>1725</v>
      </c>
      <c r="D81" s="1445" t="s">
        <v>96</v>
      </c>
      <c r="E81" s="1373" t="s">
        <v>31</v>
      </c>
      <c r="F81" s="1461" t="s">
        <v>287</v>
      </c>
      <c r="G81" s="1459">
        <v>38235000</v>
      </c>
      <c r="H81" s="1402" t="s">
        <v>13</v>
      </c>
      <c r="I81" s="69">
        <v>40170</v>
      </c>
      <c r="J81" s="70">
        <v>5</v>
      </c>
      <c r="K81" s="522">
        <v>15000000</v>
      </c>
      <c r="L81" s="76">
        <f t="shared" si="2"/>
        <v>23235000</v>
      </c>
      <c r="M81" s="87" t="s">
        <v>190</v>
      </c>
      <c r="N81" s="1504">
        <v>40865</v>
      </c>
      <c r="O81" s="1385" t="s">
        <v>1021</v>
      </c>
      <c r="P81" s="1496"/>
      <c r="Q81" s="1392" t="s">
        <v>1996</v>
      </c>
      <c r="R81" s="1352">
        <v>2794422</v>
      </c>
    </row>
    <row r="82" spans="1:18" ht="23.25" customHeight="1">
      <c r="A82" s="1363"/>
      <c r="B82" s="1454"/>
      <c r="C82" s="1466"/>
      <c r="D82" s="1446"/>
      <c r="E82" s="1375"/>
      <c r="F82" s="1462"/>
      <c r="G82" s="1460"/>
      <c r="H82" s="1403"/>
      <c r="I82" s="69">
        <v>40738</v>
      </c>
      <c r="J82" s="70">
        <v>49</v>
      </c>
      <c r="K82" s="522">
        <v>23235000</v>
      </c>
      <c r="L82" s="76">
        <v>0</v>
      </c>
      <c r="M82" s="87" t="s">
        <v>1021</v>
      </c>
      <c r="N82" s="1505"/>
      <c r="O82" s="1387"/>
      <c r="P82" s="1497"/>
      <c r="Q82" s="1393"/>
      <c r="R82" s="1354"/>
    </row>
    <row r="83" spans="1:18" ht="28.5">
      <c r="A83" s="1361"/>
      <c r="B83" s="1453">
        <v>39787</v>
      </c>
      <c r="C83" s="1554" t="s">
        <v>1726</v>
      </c>
      <c r="D83" s="1457" t="s">
        <v>97</v>
      </c>
      <c r="E83" s="1373" t="s">
        <v>31</v>
      </c>
      <c r="F83" s="1455" t="s">
        <v>287</v>
      </c>
      <c r="G83" s="1463">
        <v>83094000</v>
      </c>
      <c r="H83" s="1402" t="s">
        <v>13</v>
      </c>
      <c r="I83" s="69">
        <v>40380</v>
      </c>
      <c r="J83" s="70">
        <v>4</v>
      </c>
      <c r="K83" s="522">
        <v>41547000</v>
      </c>
      <c r="L83" s="76">
        <f t="shared" si="2"/>
        <v>41547000</v>
      </c>
      <c r="M83" s="87" t="s">
        <v>190</v>
      </c>
      <c r="N83" s="1504">
        <v>40597</v>
      </c>
      <c r="O83" s="1385" t="s">
        <v>1021</v>
      </c>
      <c r="P83" s="1496"/>
      <c r="Q83" s="1392" t="s">
        <v>1285</v>
      </c>
      <c r="R83" s="1352">
        <v>4450000</v>
      </c>
    </row>
    <row r="84" spans="1:18">
      <c r="A84" s="1363"/>
      <c r="B84" s="1454"/>
      <c r="C84" s="1555"/>
      <c r="D84" s="1458"/>
      <c r="E84" s="1375"/>
      <c r="F84" s="1456"/>
      <c r="G84" s="1464"/>
      <c r="H84" s="1403"/>
      <c r="I84" s="69">
        <v>40527</v>
      </c>
      <c r="J84" s="70">
        <v>4</v>
      </c>
      <c r="K84" s="522">
        <v>41547000</v>
      </c>
      <c r="L84" s="76">
        <v>0</v>
      </c>
      <c r="M84" s="87" t="s">
        <v>1021</v>
      </c>
      <c r="N84" s="1505"/>
      <c r="O84" s="1387"/>
      <c r="P84" s="1497"/>
      <c r="Q84" s="1393"/>
      <c r="R84" s="1354"/>
    </row>
    <row r="85" spans="1:18">
      <c r="A85" s="876"/>
      <c r="B85" s="78">
        <v>39787</v>
      </c>
      <c r="C85" s="79" t="s">
        <v>1727</v>
      </c>
      <c r="D85" s="80" t="s">
        <v>98</v>
      </c>
      <c r="E85" s="66" t="s">
        <v>58</v>
      </c>
      <c r="F85" s="81" t="s">
        <v>287</v>
      </c>
      <c r="G85" s="68">
        <v>9950000</v>
      </c>
      <c r="H85" s="82" t="s">
        <v>13</v>
      </c>
      <c r="I85" s="69"/>
      <c r="J85" s="70"/>
      <c r="K85" s="522"/>
      <c r="L85" s="76" t="str">
        <f t="shared" si="2"/>
        <v/>
      </c>
      <c r="M85" s="87"/>
      <c r="N85" s="224"/>
      <c r="O85" s="1273"/>
      <c r="P85" s="74"/>
      <c r="Q85" s="90"/>
      <c r="R85" s="307"/>
    </row>
    <row r="86" spans="1:18">
      <c r="A86" s="876"/>
      <c r="B86" s="78">
        <v>39787</v>
      </c>
      <c r="C86" s="79" t="s">
        <v>1728</v>
      </c>
      <c r="D86" s="80" t="s">
        <v>99</v>
      </c>
      <c r="E86" s="66" t="s">
        <v>19</v>
      </c>
      <c r="F86" s="81" t="s">
        <v>287</v>
      </c>
      <c r="G86" s="68">
        <v>306546000</v>
      </c>
      <c r="H86" s="82" t="s">
        <v>13</v>
      </c>
      <c r="I86" s="69">
        <v>40541</v>
      </c>
      <c r="J86" s="70">
        <v>4</v>
      </c>
      <c r="K86" s="522">
        <v>306546000</v>
      </c>
      <c r="L86" s="76">
        <f t="shared" si="2"/>
        <v>0</v>
      </c>
      <c r="M86" s="87" t="s">
        <v>1021</v>
      </c>
      <c r="N86" s="224">
        <v>40569</v>
      </c>
      <c r="O86" s="1273" t="s">
        <v>1021</v>
      </c>
      <c r="P86" s="74">
        <v>9</v>
      </c>
      <c r="Q86" s="90" t="s">
        <v>1285</v>
      </c>
      <c r="R86" s="307">
        <v>14500000</v>
      </c>
    </row>
    <row r="87" spans="1:18" ht="28.5">
      <c r="A87" s="877" t="s">
        <v>1592</v>
      </c>
      <c r="B87" s="78">
        <v>39787</v>
      </c>
      <c r="C87" s="79" t="s">
        <v>1729</v>
      </c>
      <c r="D87" s="80" t="s">
        <v>100</v>
      </c>
      <c r="E87" s="66" t="s">
        <v>80</v>
      </c>
      <c r="F87" s="81" t="s">
        <v>287</v>
      </c>
      <c r="G87" s="68">
        <v>347000000</v>
      </c>
      <c r="H87" s="82" t="s">
        <v>13</v>
      </c>
      <c r="I87" s="69">
        <v>40451</v>
      </c>
      <c r="J87" s="70">
        <v>26</v>
      </c>
      <c r="K87" s="522">
        <v>130179218.75</v>
      </c>
      <c r="L87" s="76">
        <v>0</v>
      </c>
      <c r="M87" s="87" t="s">
        <v>1021</v>
      </c>
      <c r="N87" s="224">
        <v>40451</v>
      </c>
      <c r="O87" s="1273" t="s">
        <v>1021</v>
      </c>
      <c r="P87" s="74">
        <v>26</v>
      </c>
      <c r="Q87" s="90" t="s">
        <v>1285</v>
      </c>
      <c r="R87" s="307">
        <v>400000</v>
      </c>
    </row>
    <row r="88" spans="1:18">
      <c r="A88" s="876">
        <v>50</v>
      </c>
      <c r="B88" s="78">
        <v>39787</v>
      </c>
      <c r="C88" s="79" t="s">
        <v>1730</v>
      </c>
      <c r="D88" s="80" t="s">
        <v>101</v>
      </c>
      <c r="E88" s="82" t="s">
        <v>102</v>
      </c>
      <c r="F88" s="81" t="s">
        <v>287</v>
      </c>
      <c r="G88" s="68">
        <v>58000000</v>
      </c>
      <c r="H88" s="82" t="s">
        <v>13</v>
      </c>
      <c r="I88" s="69">
        <v>40773</v>
      </c>
      <c r="J88" s="70">
        <v>50</v>
      </c>
      <c r="K88" s="522">
        <v>58000000</v>
      </c>
      <c r="L88" s="76">
        <f t="shared" si="2"/>
        <v>0</v>
      </c>
      <c r="M88" s="87" t="s">
        <v>1021</v>
      </c>
      <c r="N88" s="224">
        <v>40807</v>
      </c>
      <c r="O88" s="1273" t="s">
        <v>1021</v>
      </c>
      <c r="P88" s="74"/>
      <c r="Q88" s="90" t="s">
        <v>1285</v>
      </c>
      <c r="R88" s="307">
        <v>6436364</v>
      </c>
    </row>
    <row r="89" spans="1:18">
      <c r="A89" s="876"/>
      <c r="B89" s="78">
        <v>39787</v>
      </c>
      <c r="C89" s="79" t="s">
        <v>1731</v>
      </c>
      <c r="D89" s="80" t="s">
        <v>26</v>
      </c>
      <c r="E89" s="66" t="s">
        <v>19</v>
      </c>
      <c r="F89" s="81" t="s">
        <v>287</v>
      </c>
      <c r="G89" s="68">
        <v>258000000</v>
      </c>
      <c r="H89" s="82" t="s">
        <v>13</v>
      </c>
      <c r="I89" s="834"/>
      <c r="J89" s="1221"/>
      <c r="K89" s="522"/>
      <c r="L89" s="76" t="str">
        <f t="shared" si="2"/>
        <v/>
      </c>
      <c r="M89" s="87"/>
      <c r="N89" s="224"/>
      <c r="O89" s="1273"/>
      <c r="P89" s="74"/>
      <c r="Q89" s="90"/>
      <c r="R89" s="307"/>
    </row>
    <row r="90" spans="1:18">
      <c r="A90" s="876"/>
      <c r="B90" s="78">
        <v>39787</v>
      </c>
      <c r="C90" s="79" t="s">
        <v>1732</v>
      </c>
      <c r="D90" s="80" t="s">
        <v>29</v>
      </c>
      <c r="E90" s="66" t="s">
        <v>12</v>
      </c>
      <c r="F90" s="81" t="s">
        <v>287</v>
      </c>
      <c r="G90" s="68">
        <v>42750000</v>
      </c>
      <c r="H90" s="835" t="s">
        <v>13</v>
      </c>
      <c r="I90" s="69"/>
      <c r="J90" s="70"/>
      <c r="K90" s="522"/>
      <c r="L90" s="76" t="str">
        <f t="shared" si="2"/>
        <v/>
      </c>
      <c r="M90" s="87"/>
      <c r="N90" s="224"/>
      <c r="O90" s="1273"/>
      <c r="P90" s="74"/>
      <c r="Q90" s="90"/>
      <c r="R90" s="307"/>
    </row>
    <row r="91" spans="1:18" ht="28.5">
      <c r="A91" s="1361"/>
      <c r="B91" s="1453">
        <v>39787</v>
      </c>
      <c r="C91" s="1465" t="s">
        <v>1733</v>
      </c>
      <c r="D91" s="1445" t="s">
        <v>103</v>
      </c>
      <c r="E91" s="1373" t="s">
        <v>19</v>
      </c>
      <c r="F91" s="1461" t="s">
        <v>287</v>
      </c>
      <c r="G91" s="1459">
        <v>130000000</v>
      </c>
      <c r="H91" s="1402" t="s">
        <v>13</v>
      </c>
      <c r="I91" s="69">
        <v>40051</v>
      </c>
      <c r="J91" s="70">
        <v>4</v>
      </c>
      <c r="K91" s="522">
        <v>97500000</v>
      </c>
      <c r="L91" s="76">
        <f t="shared" si="2"/>
        <v>32500000</v>
      </c>
      <c r="M91" s="72" t="s">
        <v>287</v>
      </c>
      <c r="N91" s="1358">
        <v>40114</v>
      </c>
      <c r="O91" s="1385" t="s">
        <v>1021</v>
      </c>
      <c r="P91" s="1496">
        <v>9</v>
      </c>
      <c r="Q91" s="1392" t="s">
        <v>1285</v>
      </c>
      <c r="R91" s="1352">
        <v>1307000</v>
      </c>
    </row>
    <row r="92" spans="1:18">
      <c r="A92" s="1363"/>
      <c r="B92" s="1454"/>
      <c r="C92" s="1466"/>
      <c r="D92" s="1446"/>
      <c r="E92" s="1375"/>
      <c r="F92" s="1462"/>
      <c r="G92" s="1460"/>
      <c r="H92" s="1403"/>
      <c r="I92" s="69">
        <v>40058</v>
      </c>
      <c r="J92" s="70">
        <v>4</v>
      </c>
      <c r="K92" s="1222">
        <v>32500000</v>
      </c>
      <c r="L92" s="76">
        <v>0</v>
      </c>
      <c r="M92" s="72" t="s">
        <v>1021</v>
      </c>
      <c r="N92" s="1360"/>
      <c r="O92" s="1387"/>
      <c r="P92" s="1497"/>
      <c r="Q92" s="1393"/>
      <c r="R92" s="1354"/>
    </row>
    <row r="93" spans="1:18">
      <c r="A93" s="876"/>
      <c r="B93" s="78">
        <v>39787</v>
      </c>
      <c r="C93" s="79" t="s">
        <v>1734</v>
      </c>
      <c r="D93" s="80" t="s">
        <v>104</v>
      </c>
      <c r="E93" s="66" t="s">
        <v>43</v>
      </c>
      <c r="F93" s="81" t="s">
        <v>287</v>
      </c>
      <c r="G93" s="68">
        <v>37000000</v>
      </c>
      <c r="H93" s="835" t="s">
        <v>13</v>
      </c>
      <c r="I93" s="69"/>
      <c r="J93" s="70"/>
      <c r="K93" s="522"/>
      <c r="L93" s="76" t="str">
        <f t="shared" ref="L93:L106" si="3">IF($K93&lt;&gt;0,$G93-$K93,"")</f>
        <v/>
      </c>
      <c r="M93" s="87"/>
      <c r="N93" s="224"/>
      <c r="O93" s="1273"/>
      <c r="P93" s="74"/>
      <c r="Q93" s="90"/>
      <c r="R93" s="307"/>
    </row>
    <row r="94" spans="1:18" ht="28.5">
      <c r="A94" s="877" t="s">
        <v>2029</v>
      </c>
      <c r="B94" s="78">
        <v>39787</v>
      </c>
      <c r="C94" s="79" t="s">
        <v>1735</v>
      </c>
      <c r="D94" s="80" t="s">
        <v>105</v>
      </c>
      <c r="E94" s="66" t="s">
        <v>80</v>
      </c>
      <c r="F94" s="81" t="s">
        <v>287</v>
      </c>
      <c r="G94" s="68">
        <v>65000000</v>
      </c>
      <c r="H94" s="82" t="s">
        <v>13</v>
      </c>
      <c r="I94" s="69">
        <v>40996</v>
      </c>
      <c r="J94" s="1223">
        <v>75</v>
      </c>
      <c r="K94" s="522">
        <v>55926477.75</v>
      </c>
      <c r="L94" s="76">
        <v>0</v>
      </c>
      <c r="M94" s="87" t="s">
        <v>1021</v>
      </c>
      <c r="N94" s="224"/>
      <c r="O94" s="1273"/>
      <c r="P94" s="74"/>
      <c r="Q94" s="90"/>
      <c r="R94" s="307"/>
    </row>
    <row r="95" spans="1:18">
      <c r="A95" s="876" t="s">
        <v>1921</v>
      </c>
      <c r="B95" s="78">
        <v>39787</v>
      </c>
      <c r="C95" s="79" t="s">
        <v>1736</v>
      </c>
      <c r="D95" s="80" t="s">
        <v>36</v>
      </c>
      <c r="E95" s="66" t="s">
        <v>37</v>
      </c>
      <c r="F95" s="81" t="s">
        <v>1200</v>
      </c>
      <c r="G95" s="68">
        <v>69000000</v>
      </c>
      <c r="H95" s="82" t="s">
        <v>13</v>
      </c>
      <c r="I95" s="69"/>
      <c r="J95" s="70"/>
      <c r="K95" s="522"/>
      <c r="L95" s="76" t="str">
        <f t="shared" si="3"/>
        <v/>
      </c>
      <c r="M95" s="87"/>
      <c r="N95" s="224"/>
      <c r="O95" s="1273"/>
      <c r="P95" s="74"/>
      <c r="Q95" s="90"/>
      <c r="R95" s="307"/>
    </row>
    <row r="96" spans="1:18">
      <c r="A96" s="876"/>
      <c r="B96" s="78">
        <v>39787</v>
      </c>
      <c r="C96" s="79" t="s">
        <v>1737</v>
      </c>
      <c r="D96" s="80" t="s">
        <v>106</v>
      </c>
      <c r="E96" s="82" t="s">
        <v>107</v>
      </c>
      <c r="F96" s="81" t="s">
        <v>287</v>
      </c>
      <c r="G96" s="68">
        <v>70000000</v>
      </c>
      <c r="H96" s="82" t="s">
        <v>13</v>
      </c>
      <c r="I96" s="69"/>
      <c r="J96" s="70"/>
      <c r="K96" s="522"/>
      <c r="L96" s="76" t="str">
        <f t="shared" si="3"/>
        <v/>
      </c>
      <c r="M96" s="87"/>
      <c r="N96" s="224"/>
      <c r="O96" s="1273"/>
      <c r="P96" s="74"/>
      <c r="Q96" s="90"/>
      <c r="R96" s="307"/>
    </row>
    <row r="97" spans="1:18">
      <c r="A97" s="876">
        <v>12</v>
      </c>
      <c r="B97" s="78">
        <v>39787</v>
      </c>
      <c r="C97" s="79" t="s">
        <v>1738</v>
      </c>
      <c r="D97" s="80" t="s">
        <v>108</v>
      </c>
      <c r="E97" s="82" t="s">
        <v>109</v>
      </c>
      <c r="F97" s="81" t="s">
        <v>1200</v>
      </c>
      <c r="G97" s="68">
        <v>935000000</v>
      </c>
      <c r="H97" s="82" t="s">
        <v>13</v>
      </c>
      <c r="I97" s="69"/>
      <c r="J97" s="70"/>
      <c r="K97" s="522"/>
      <c r="L97" s="76" t="str">
        <f t="shared" si="3"/>
        <v/>
      </c>
      <c r="M97" s="87"/>
      <c r="N97" s="224"/>
      <c r="O97" s="1273"/>
      <c r="P97" s="74"/>
      <c r="Q97" s="90"/>
      <c r="R97" s="307"/>
    </row>
    <row r="98" spans="1:18">
      <c r="A98" s="876"/>
      <c r="B98" s="78">
        <v>39787</v>
      </c>
      <c r="C98" s="79" t="s">
        <v>1739</v>
      </c>
      <c r="D98" s="80" t="s">
        <v>110</v>
      </c>
      <c r="E98" s="82" t="s">
        <v>111</v>
      </c>
      <c r="F98" s="81" t="s">
        <v>287</v>
      </c>
      <c r="G98" s="68">
        <v>21750000</v>
      </c>
      <c r="H98" s="82" t="s">
        <v>13</v>
      </c>
      <c r="I98" s="69"/>
      <c r="J98" s="70"/>
      <c r="K98" s="522"/>
      <c r="L98" s="76" t="str">
        <f t="shared" si="3"/>
        <v/>
      </c>
      <c r="M98" s="87"/>
      <c r="N98" s="224"/>
      <c r="O98" s="1273"/>
      <c r="P98" s="74"/>
      <c r="Q98" s="90"/>
      <c r="R98" s="307"/>
    </row>
    <row r="99" spans="1:18">
      <c r="A99" s="876"/>
      <c r="B99" s="78">
        <v>39787</v>
      </c>
      <c r="C99" s="79" t="s">
        <v>1740</v>
      </c>
      <c r="D99" s="80" t="s">
        <v>112</v>
      </c>
      <c r="E99" s="66" t="s">
        <v>43</v>
      </c>
      <c r="F99" s="81" t="s">
        <v>287</v>
      </c>
      <c r="G99" s="68">
        <v>7225000</v>
      </c>
      <c r="H99" s="82" t="s">
        <v>13</v>
      </c>
      <c r="I99" s="69"/>
      <c r="J99" s="70"/>
      <c r="K99" s="522"/>
      <c r="L99" s="76" t="str">
        <f t="shared" si="3"/>
        <v/>
      </c>
      <c r="M99" s="87"/>
      <c r="N99" s="224"/>
      <c r="O99" s="1273"/>
      <c r="P99" s="74"/>
      <c r="Q99" s="90"/>
      <c r="R99" s="307"/>
    </row>
    <row r="100" spans="1:18">
      <c r="A100" s="876"/>
      <c r="B100" s="78">
        <v>39787</v>
      </c>
      <c r="C100" s="79" t="s">
        <v>1741</v>
      </c>
      <c r="D100" s="80" t="s">
        <v>113</v>
      </c>
      <c r="E100" s="66" t="s">
        <v>19</v>
      </c>
      <c r="F100" s="81" t="s">
        <v>287</v>
      </c>
      <c r="G100" s="68">
        <v>28000000</v>
      </c>
      <c r="H100" s="82" t="s">
        <v>13</v>
      </c>
      <c r="I100" s="69">
        <v>39903</v>
      </c>
      <c r="J100" s="70">
        <v>4</v>
      </c>
      <c r="K100" s="522">
        <v>28000000</v>
      </c>
      <c r="L100" s="76">
        <f t="shared" si="3"/>
        <v>0</v>
      </c>
      <c r="M100" s="87" t="s">
        <v>1021</v>
      </c>
      <c r="N100" s="224">
        <v>40865</v>
      </c>
      <c r="O100" s="1273" t="s">
        <v>1021</v>
      </c>
      <c r="P100" s="74"/>
      <c r="Q100" s="90" t="s">
        <v>1996</v>
      </c>
      <c r="R100" s="307">
        <v>1703984</v>
      </c>
    </row>
    <row r="101" spans="1:18">
      <c r="A101" s="876"/>
      <c r="B101" s="78">
        <v>39787</v>
      </c>
      <c r="C101" s="79" t="s">
        <v>1288</v>
      </c>
      <c r="D101" s="80" t="s">
        <v>114</v>
      </c>
      <c r="E101" s="66" t="s">
        <v>12</v>
      </c>
      <c r="F101" s="81" t="s">
        <v>287</v>
      </c>
      <c r="G101" s="68">
        <v>31260000</v>
      </c>
      <c r="H101" s="82" t="s">
        <v>13</v>
      </c>
      <c r="I101" s="69"/>
      <c r="J101" s="70"/>
      <c r="K101" s="522"/>
      <c r="L101" s="76" t="str">
        <f t="shared" si="3"/>
        <v/>
      </c>
      <c r="M101" s="87"/>
      <c r="N101" s="224"/>
      <c r="O101" s="1273"/>
      <c r="P101" s="74"/>
      <c r="Q101" s="90"/>
      <c r="R101" s="307"/>
    </row>
    <row r="102" spans="1:18">
      <c r="A102" s="876">
        <v>50</v>
      </c>
      <c r="B102" s="78">
        <v>39787</v>
      </c>
      <c r="C102" s="1050" t="s">
        <v>1742</v>
      </c>
      <c r="D102" s="80" t="s">
        <v>116</v>
      </c>
      <c r="E102" s="66" t="s">
        <v>17</v>
      </c>
      <c r="F102" s="81" t="s">
        <v>287</v>
      </c>
      <c r="G102" s="68">
        <v>10000000</v>
      </c>
      <c r="H102" s="82" t="s">
        <v>13</v>
      </c>
      <c r="I102" s="69">
        <v>40780</v>
      </c>
      <c r="J102" s="70">
        <v>50</v>
      </c>
      <c r="K102" s="522">
        <v>10000000</v>
      </c>
      <c r="L102" s="76">
        <f t="shared" si="3"/>
        <v>0</v>
      </c>
      <c r="M102" s="87" t="s">
        <v>1021</v>
      </c>
      <c r="N102" s="224">
        <v>40835</v>
      </c>
      <c r="O102" s="1273" t="s">
        <v>1021</v>
      </c>
      <c r="P102" s="74"/>
      <c r="Q102" s="90" t="s">
        <v>1285</v>
      </c>
      <c r="R102" s="307">
        <v>2525000</v>
      </c>
    </row>
    <row r="103" spans="1:18">
      <c r="A103" s="876">
        <v>49</v>
      </c>
      <c r="B103" s="78">
        <v>39787</v>
      </c>
      <c r="C103" s="79" t="s">
        <v>1743</v>
      </c>
      <c r="D103" s="80" t="s">
        <v>117</v>
      </c>
      <c r="E103" s="82" t="s">
        <v>102</v>
      </c>
      <c r="F103" s="81" t="s">
        <v>287</v>
      </c>
      <c r="G103" s="68">
        <v>9550000</v>
      </c>
      <c r="H103" s="82" t="s">
        <v>13</v>
      </c>
      <c r="I103" s="69">
        <v>40745</v>
      </c>
      <c r="J103" s="70">
        <v>49</v>
      </c>
      <c r="K103" s="522">
        <v>9550000</v>
      </c>
      <c r="L103" s="76">
        <f t="shared" si="3"/>
        <v>0</v>
      </c>
      <c r="M103" s="87" t="s">
        <v>1021</v>
      </c>
      <c r="N103" s="224"/>
      <c r="O103" s="1273"/>
      <c r="P103" s="74"/>
      <c r="Q103" s="90"/>
      <c r="R103" s="307"/>
    </row>
    <row r="104" spans="1:18" ht="28.5">
      <c r="A104" s="877" t="s">
        <v>2008</v>
      </c>
      <c r="B104" s="78">
        <v>39787</v>
      </c>
      <c r="C104" s="79" t="s">
        <v>2009</v>
      </c>
      <c r="D104" s="80" t="s">
        <v>1063</v>
      </c>
      <c r="E104" s="66" t="s">
        <v>46</v>
      </c>
      <c r="F104" s="81" t="s">
        <v>287</v>
      </c>
      <c r="G104" s="68">
        <v>36842000</v>
      </c>
      <c r="H104" s="82" t="s">
        <v>13</v>
      </c>
      <c r="I104" s="69">
        <v>40891</v>
      </c>
      <c r="J104" s="70">
        <v>4</v>
      </c>
      <c r="K104" s="522">
        <v>36842000</v>
      </c>
      <c r="L104" s="76">
        <f t="shared" si="3"/>
        <v>0</v>
      </c>
      <c r="M104" s="87" t="s">
        <v>1021</v>
      </c>
      <c r="N104" s="224"/>
      <c r="O104" s="1273"/>
      <c r="P104" s="74"/>
      <c r="Q104" s="90"/>
      <c r="R104" s="307"/>
    </row>
    <row r="105" spans="1:18" s="118" customFormat="1" ht="28.5">
      <c r="A105" s="877" t="s">
        <v>1593</v>
      </c>
      <c r="B105" s="78">
        <v>39787</v>
      </c>
      <c r="C105" s="79" t="s">
        <v>1744</v>
      </c>
      <c r="D105" s="80" t="s">
        <v>118</v>
      </c>
      <c r="E105" s="66" t="s">
        <v>58</v>
      </c>
      <c r="F105" s="81" t="s">
        <v>287</v>
      </c>
      <c r="G105" s="68">
        <v>37000000</v>
      </c>
      <c r="H105" s="82" t="s">
        <v>13</v>
      </c>
      <c r="I105" s="69">
        <v>40451</v>
      </c>
      <c r="J105" s="70">
        <v>32</v>
      </c>
      <c r="K105" s="1224">
        <v>12119637.369999999</v>
      </c>
      <c r="L105" s="76">
        <v>0</v>
      </c>
      <c r="M105" s="87" t="s">
        <v>1021</v>
      </c>
      <c r="N105" s="224">
        <v>40451</v>
      </c>
      <c r="O105" s="1273" t="s">
        <v>1021</v>
      </c>
      <c r="P105" s="74">
        <v>32</v>
      </c>
      <c r="Q105" s="90" t="s">
        <v>1285</v>
      </c>
      <c r="R105" s="307">
        <v>40000</v>
      </c>
    </row>
    <row r="106" spans="1:18">
      <c r="A106" s="876"/>
      <c r="B106" s="78">
        <v>39787</v>
      </c>
      <c r="C106" s="79" t="s">
        <v>1745</v>
      </c>
      <c r="D106" s="80" t="s">
        <v>119</v>
      </c>
      <c r="E106" s="66" t="s">
        <v>46</v>
      </c>
      <c r="F106" s="81" t="s">
        <v>287</v>
      </c>
      <c r="G106" s="68">
        <v>20649000</v>
      </c>
      <c r="H106" s="82" t="s">
        <v>13</v>
      </c>
      <c r="I106" s="69"/>
      <c r="J106" s="70"/>
      <c r="K106" s="522"/>
      <c r="L106" s="76" t="str">
        <f t="shared" si="3"/>
        <v/>
      </c>
      <c r="M106" s="87"/>
      <c r="N106" s="224"/>
      <c r="O106" s="1273"/>
      <c r="P106" s="74"/>
      <c r="Q106" s="90"/>
      <c r="R106" s="307"/>
    </row>
    <row r="107" spans="1:18">
      <c r="A107" s="876"/>
      <c r="B107" s="78">
        <v>39787</v>
      </c>
      <c r="C107" s="79" t="s">
        <v>1746</v>
      </c>
      <c r="D107" s="80" t="s">
        <v>120</v>
      </c>
      <c r="E107" s="66" t="s">
        <v>31</v>
      </c>
      <c r="F107" s="81" t="s">
        <v>287</v>
      </c>
      <c r="G107" s="68">
        <v>7000000</v>
      </c>
      <c r="H107" s="82" t="s">
        <v>13</v>
      </c>
      <c r="I107" s="69">
        <v>40009</v>
      </c>
      <c r="J107" s="70">
        <v>4</v>
      </c>
      <c r="K107" s="522">
        <v>7000000</v>
      </c>
      <c r="L107" s="76">
        <v>0</v>
      </c>
      <c r="M107" s="87" t="s">
        <v>1021</v>
      </c>
      <c r="N107" s="224">
        <v>40058</v>
      </c>
      <c r="O107" s="1273" t="s">
        <v>1021</v>
      </c>
      <c r="P107" s="74"/>
      <c r="Q107" s="90" t="s">
        <v>1285</v>
      </c>
      <c r="R107" s="307">
        <v>225000</v>
      </c>
    </row>
    <row r="108" spans="1:18">
      <c r="A108" s="876">
        <v>55</v>
      </c>
      <c r="B108" s="78">
        <v>39787</v>
      </c>
      <c r="C108" s="79" t="s">
        <v>1747</v>
      </c>
      <c r="D108" s="80" t="s">
        <v>121</v>
      </c>
      <c r="E108" s="66" t="s">
        <v>58</v>
      </c>
      <c r="F108" s="81" t="s">
        <v>287</v>
      </c>
      <c r="G108" s="68">
        <v>5800000</v>
      </c>
      <c r="H108" s="82" t="s">
        <v>13</v>
      </c>
      <c r="I108" s="69"/>
      <c r="J108" s="70"/>
      <c r="K108" s="522"/>
      <c r="L108" s="76" t="str">
        <f t="shared" ref="L108:L140" si="4">IF($K108&lt;&gt;0,$G108-$K108,"")</f>
        <v/>
      </c>
      <c r="M108" s="87"/>
      <c r="N108" s="224"/>
      <c r="O108" s="1273"/>
      <c r="P108" s="74"/>
      <c r="Q108" s="90"/>
      <c r="R108" s="307"/>
    </row>
    <row r="109" spans="1:18">
      <c r="A109" s="876">
        <v>24</v>
      </c>
      <c r="B109" s="78">
        <v>39787</v>
      </c>
      <c r="C109" s="79" t="s">
        <v>1748</v>
      </c>
      <c r="D109" s="80" t="s">
        <v>122</v>
      </c>
      <c r="E109" s="66" t="s">
        <v>28</v>
      </c>
      <c r="F109" s="81" t="s">
        <v>1199</v>
      </c>
      <c r="G109" s="68">
        <v>303000000</v>
      </c>
      <c r="H109" s="82" t="s">
        <v>13</v>
      </c>
      <c r="I109" s="69"/>
      <c r="J109" s="70"/>
      <c r="K109" s="522"/>
      <c r="L109" s="76" t="str">
        <f t="shared" si="4"/>
        <v/>
      </c>
      <c r="M109" s="87"/>
      <c r="N109" s="224"/>
      <c r="O109" s="1273"/>
      <c r="P109" s="74"/>
      <c r="Q109" s="90"/>
      <c r="R109" s="307"/>
    </row>
    <row r="110" spans="1:18">
      <c r="A110" s="876">
        <v>50</v>
      </c>
      <c r="B110" s="78">
        <v>39787</v>
      </c>
      <c r="C110" s="79" t="s">
        <v>1749</v>
      </c>
      <c r="D110" s="80" t="s">
        <v>123</v>
      </c>
      <c r="E110" s="66" t="s">
        <v>19</v>
      </c>
      <c r="F110" s="81" t="s">
        <v>287</v>
      </c>
      <c r="G110" s="68">
        <v>13500000</v>
      </c>
      <c r="H110" s="82" t="s">
        <v>13</v>
      </c>
      <c r="I110" s="69">
        <v>40766</v>
      </c>
      <c r="J110" s="70">
        <v>50</v>
      </c>
      <c r="K110" s="522">
        <v>13500000</v>
      </c>
      <c r="L110" s="76">
        <f t="shared" si="4"/>
        <v>0</v>
      </c>
      <c r="M110" s="87" t="s">
        <v>1021</v>
      </c>
      <c r="N110" s="224">
        <v>40814</v>
      </c>
      <c r="O110" s="1273" t="s">
        <v>1021</v>
      </c>
      <c r="P110" s="74"/>
      <c r="Q110" s="90" t="s">
        <v>1285</v>
      </c>
      <c r="R110" s="307">
        <v>560000</v>
      </c>
    </row>
    <row r="111" spans="1:18">
      <c r="A111" s="876"/>
      <c r="B111" s="356">
        <v>39794</v>
      </c>
      <c r="C111" s="357" t="s">
        <v>1750</v>
      </c>
      <c r="D111" s="358" t="s">
        <v>124</v>
      </c>
      <c r="E111" s="359" t="s">
        <v>125</v>
      </c>
      <c r="F111" s="836" t="s">
        <v>287</v>
      </c>
      <c r="G111" s="68">
        <v>100000000</v>
      </c>
      <c r="H111" s="359" t="s">
        <v>13</v>
      </c>
      <c r="I111" s="69">
        <v>39903</v>
      </c>
      <c r="J111" s="70">
        <v>4</v>
      </c>
      <c r="K111" s="522">
        <v>100000000</v>
      </c>
      <c r="L111" s="76">
        <f t="shared" si="4"/>
        <v>0</v>
      </c>
      <c r="M111" s="87" t="s">
        <v>1021</v>
      </c>
      <c r="N111" s="364">
        <v>39941</v>
      </c>
      <c r="O111" s="837" t="s">
        <v>1021</v>
      </c>
      <c r="P111" s="74"/>
      <c r="Q111" s="90" t="s">
        <v>1285</v>
      </c>
      <c r="R111" s="307">
        <v>1200000</v>
      </c>
    </row>
    <row r="112" spans="1:18">
      <c r="A112" s="876">
        <v>35</v>
      </c>
      <c r="B112" s="356">
        <v>39794</v>
      </c>
      <c r="C112" s="357" t="s">
        <v>1751</v>
      </c>
      <c r="D112" s="358" t="s">
        <v>1043</v>
      </c>
      <c r="E112" s="66" t="s">
        <v>12</v>
      </c>
      <c r="F112" s="836" t="s">
        <v>287</v>
      </c>
      <c r="G112" s="68">
        <v>41279000</v>
      </c>
      <c r="H112" s="359" t="s">
        <v>13</v>
      </c>
      <c r="I112" s="69">
        <v>40571</v>
      </c>
      <c r="J112" s="1225">
        <v>35</v>
      </c>
      <c r="K112" s="522">
        <v>41279000</v>
      </c>
      <c r="L112" s="76">
        <f t="shared" si="4"/>
        <v>0</v>
      </c>
      <c r="M112" s="87" t="s">
        <v>334</v>
      </c>
      <c r="N112" s="361" t="s">
        <v>334</v>
      </c>
      <c r="O112" s="1273" t="s">
        <v>334</v>
      </c>
      <c r="P112" s="362">
        <v>35</v>
      </c>
      <c r="Q112" s="90" t="s">
        <v>1228</v>
      </c>
      <c r="R112" s="307" t="s">
        <v>334</v>
      </c>
    </row>
    <row r="113" spans="1:18">
      <c r="A113" s="876"/>
      <c r="B113" s="356">
        <v>39794</v>
      </c>
      <c r="C113" s="357" t="s">
        <v>1752</v>
      </c>
      <c r="D113" s="358" t="s">
        <v>27</v>
      </c>
      <c r="E113" s="66" t="s">
        <v>28</v>
      </c>
      <c r="F113" s="836" t="s">
        <v>287</v>
      </c>
      <c r="G113" s="68">
        <v>6500000</v>
      </c>
      <c r="H113" s="359" t="s">
        <v>13</v>
      </c>
      <c r="I113" s="69"/>
      <c r="J113" s="1225"/>
      <c r="K113" s="522"/>
      <c r="L113" s="76" t="str">
        <f t="shared" si="4"/>
        <v/>
      </c>
      <c r="M113" s="87"/>
      <c r="N113" s="361"/>
      <c r="O113" s="1273"/>
      <c r="P113" s="362"/>
      <c r="Q113" s="90"/>
      <c r="R113" s="307"/>
    </row>
    <row r="114" spans="1:18">
      <c r="A114" s="876"/>
      <c r="B114" s="356">
        <v>39794</v>
      </c>
      <c r="C114" s="357" t="s">
        <v>1753</v>
      </c>
      <c r="D114" s="358" t="s">
        <v>126</v>
      </c>
      <c r="E114" s="66" t="s">
        <v>19</v>
      </c>
      <c r="F114" s="836" t="s">
        <v>287</v>
      </c>
      <c r="G114" s="68">
        <v>235000000</v>
      </c>
      <c r="H114" s="359" t="s">
        <v>13</v>
      </c>
      <c r="I114" s="69">
        <v>40170</v>
      </c>
      <c r="J114" s="1225">
        <v>5</v>
      </c>
      <c r="K114" s="522">
        <v>235000000</v>
      </c>
      <c r="L114" s="76">
        <f t="shared" si="4"/>
        <v>0</v>
      </c>
      <c r="M114" s="87" t="s">
        <v>1021</v>
      </c>
      <c r="N114" s="361">
        <v>40345</v>
      </c>
      <c r="O114" s="1273" t="s">
        <v>1021</v>
      </c>
      <c r="P114" s="362">
        <v>9</v>
      </c>
      <c r="Q114" s="90" t="s">
        <v>1285</v>
      </c>
      <c r="R114" s="307">
        <v>6820000</v>
      </c>
    </row>
    <row r="115" spans="1:18">
      <c r="A115" s="876"/>
      <c r="B115" s="356">
        <v>39794</v>
      </c>
      <c r="C115" s="357" t="s">
        <v>1754</v>
      </c>
      <c r="D115" s="358" t="s">
        <v>127</v>
      </c>
      <c r="E115" s="66" t="s">
        <v>43</v>
      </c>
      <c r="F115" s="836" t="s">
        <v>287</v>
      </c>
      <c r="G115" s="68">
        <v>25223000</v>
      </c>
      <c r="H115" s="359" t="s">
        <v>13</v>
      </c>
      <c r="I115" s="69"/>
      <c r="J115" s="1225"/>
      <c r="K115" s="522"/>
      <c r="L115" s="76" t="str">
        <f t="shared" si="4"/>
        <v/>
      </c>
      <c r="M115" s="87"/>
      <c r="N115" s="361"/>
      <c r="O115" s="1273"/>
      <c r="P115" s="362"/>
      <c r="Q115" s="90"/>
      <c r="R115" s="307"/>
    </row>
    <row r="116" spans="1:18" ht="28.5">
      <c r="A116" s="877" t="s">
        <v>1872</v>
      </c>
      <c r="B116" s="356">
        <v>39794</v>
      </c>
      <c r="C116" s="358" t="s">
        <v>1873</v>
      </c>
      <c r="D116" s="358" t="s">
        <v>128</v>
      </c>
      <c r="E116" s="359" t="s">
        <v>129</v>
      </c>
      <c r="F116" s="836" t="s">
        <v>287</v>
      </c>
      <c r="G116" s="68">
        <v>330000000</v>
      </c>
      <c r="H116" s="359" t="s">
        <v>13</v>
      </c>
      <c r="I116" s="69">
        <v>40676</v>
      </c>
      <c r="J116" s="1225">
        <v>43</v>
      </c>
      <c r="K116" s="522">
        <f>G116</f>
        <v>330000000</v>
      </c>
      <c r="L116" s="76">
        <f t="shared" si="4"/>
        <v>0</v>
      </c>
      <c r="M116" s="87" t="s">
        <v>1021</v>
      </c>
      <c r="N116" s="361"/>
      <c r="O116" s="1273"/>
      <c r="P116" s="362"/>
      <c r="Q116" s="90"/>
      <c r="R116" s="307"/>
    </row>
    <row r="117" spans="1:18" ht="28.5">
      <c r="A117" s="1361"/>
      <c r="B117" s="1467">
        <v>39794</v>
      </c>
      <c r="C117" s="1551" t="s">
        <v>1755</v>
      </c>
      <c r="D117" s="1560" t="s">
        <v>130</v>
      </c>
      <c r="E117" s="1469" t="s">
        <v>131</v>
      </c>
      <c r="F117" s="1556" t="s">
        <v>287</v>
      </c>
      <c r="G117" s="1463">
        <v>300000000</v>
      </c>
      <c r="H117" s="1469" t="s">
        <v>13</v>
      </c>
      <c r="I117" s="69">
        <v>40289</v>
      </c>
      <c r="J117" s="1225">
        <v>4</v>
      </c>
      <c r="K117" s="522">
        <v>200000000</v>
      </c>
      <c r="L117" s="76">
        <f t="shared" si="4"/>
        <v>100000000</v>
      </c>
      <c r="M117" s="87" t="s">
        <v>190</v>
      </c>
      <c r="N117" s="1498">
        <v>40562</v>
      </c>
      <c r="O117" s="1385" t="s">
        <v>1021</v>
      </c>
      <c r="P117" s="1558"/>
      <c r="Q117" s="1392" t="s">
        <v>1285</v>
      </c>
      <c r="R117" s="1352">
        <v>5269179.3600000003</v>
      </c>
    </row>
    <row r="118" spans="1:18">
      <c r="A118" s="1363"/>
      <c r="B118" s="1468"/>
      <c r="C118" s="1552"/>
      <c r="D118" s="1561"/>
      <c r="E118" s="1470"/>
      <c r="F118" s="1557"/>
      <c r="G118" s="1464"/>
      <c r="H118" s="1470"/>
      <c r="I118" s="69">
        <v>40534</v>
      </c>
      <c r="J118" s="1225">
        <v>4</v>
      </c>
      <c r="K118" s="522">
        <v>100000000</v>
      </c>
      <c r="L118" s="76">
        <v>0</v>
      </c>
      <c r="M118" s="87" t="s">
        <v>1021</v>
      </c>
      <c r="N118" s="1499"/>
      <c r="O118" s="1387"/>
      <c r="P118" s="1559"/>
      <c r="Q118" s="1393"/>
      <c r="R118" s="1354"/>
    </row>
    <row r="119" spans="1:18">
      <c r="A119" s="876"/>
      <c r="B119" s="356">
        <v>39794</v>
      </c>
      <c r="C119" s="357" t="s">
        <v>1756</v>
      </c>
      <c r="D119" s="358" t="s">
        <v>14</v>
      </c>
      <c r="E119" s="66" t="s">
        <v>15</v>
      </c>
      <c r="F119" s="836" t="s">
        <v>287</v>
      </c>
      <c r="G119" s="68">
        <v>120000000</v>
      </c>
      <c r="H119" s="359" t="s">
        <v>13</v>
      </c>
      <c r="I119" s="69">
        <v>39903</v>
      </c>
      <c r="J119" s="70">
        <v>4</v>
      </c>
      <c r="K119" s="522">
        <v>120000000</v>
      </c>
      <c r="L119" s="76">
        <f t="shared" si="4"/>
        <v>0</v>
      </c>
      <c r="M119" s="87" t="s">
        <v>1021</v>
      </c>
      <c r="N119" s="361">
        <v>40247</v>
      </c>
      <c r="O119" s="1273" t="s">
        <v>1021</v>
      </c>
      <c r="P119" s="74"/>
      <c r="Q119" s="90" t="s">
        <v>1286</v>
      </c>
      <c r="R119" s="307">
        <v>11320751</v>
      </c>
    </row>
    <row r="120" spans="1:18">
      <c r="A120" s="876"/>
      <c r="B120" s="356">
        <v>39794</v>
      </c>
      <c r="C120" s="357" t="s">
        <v>1757</v>
      </c>
      <c r="D120" s="358" t="s">
        <v>132</v>
      </c>
      <c r="E120" s="66" t="s">
        <v>69</v>
      </c>
      <c r="F120" s="836" t="s">
        <v>287</v>
      </c>
      <c r="G120" s="68">
        <v>18400000</v>
      </c>
      <c r="H120" s="359" t="s">
        <v>13</v>
      </c>
      <c r="I120" s="69"/>
      <c r="J120" s="1225"/>
      <c r="K120" s="522"/>
      <c r="L120" s="76" t="str">
        <f t="shared" si="4"/>
        <v/>
      </c>
      <c r="M120" s="87"/>
      <c r="N120" s="361"/>
      <c r="O120" s="1273"/>
      <c r="P120" s="362"/>
      <c r="Q120" s="90"/>
      <c r="R120" s="307"/>
    </row>
    <row r="121" spans="1:18">
      <c r="A121" s="876"/>
      <c r="B121" s="356">
        <v>39794</v>
      </c>
      <c r="C121" s="357" t="s">
        <v>1758</v>
      </c>
      <c r="D121" s="358" t="s">
        <v>133</v>
      </c>
      <c r="E121" s="359" t="s">
        <v>134</v>
      </c>
      <c r="F121" s="836" t="s">
        <v>287</v>
      </c>
      <c r="G121" s="68">
        <v>300000000</v>
      </c>
      <c r="H121" s="359" t="s">
        <v>13</v>
      </c>
      <c r="I121" s="69"/>
      <c r="J121" s="1225"/>
      <c r="K121" s="522"/>
      <c r="L121" s="76" t="str">
        <f t="shared" si="4"/>
        <v/>
      </c>
      <c r="M121" s="87"/>
      <c r="N121" s="361"/>
      <c r="O121" s="1273"/>
      <c r="P121" s="362"/>
      <c r="Q121" s="90"/>
      <c r="R121" s="307"/>
    </row>
    <row r="122" spans="1:18">
      <c r="A122" s="876"/>
      <c r="B122" s="356">
        <v>39794</v>
      </c>
      <c r="C122" s="357" t="s">
        <v>1759</v>
      </c>
      <c r="D122" s="358" t="s">
        <v>42</v>
      </c>
      <c r="E122" s="359" t="s">
        <v>125</v>
      </c>
      <c r="F122" s="836" t="s">
        <v>287</v>
      </c>
      <c r="G122" s="68">
        <v>21500000</v>
      </c>
      <c r="H122" s="359" t="s">
        <v>13</v>
      </c>
      <c r="I122" s="69"/>
      <c r="J122" s="1225"/>
      <c r="K122" s="522"/>
      <c r="L122" s="76" t="str">
        <f t="shared" si="4"/>
        <v/>
      </c>
      <c r="M122" s="87"/>
      <c r="N122" s="361"/>
      <c r="O122" s="1273"/>
      <c r="P122" s="362"/>
      <c r="Q122" s="90"/>
      <c r="R122" s="307"/>
    </row>
    <row r="123" spans="1:18">
      <c r="A123" s="876"/>
      <c r="B123" s="356">
        <v>39794</v>
      </c>
      <c r="C123" s="357" t="s">
        <v>1760</v>
      </c>
      <c r="D123" s="358" t="s">
        <v>135</v>
      </c>
      <c r="E123" s="359" t="s">
        <v>136</v>
      </c>
      <c r="F123" s="836" t="s">
        <v>287</v>
      </c>
      <c r="G123" s="68">
        <v>75000000</v>
      </c>
      <c r="H123" s="359" t="s">
        <v>13</v>
      </c>
      <c r="I123" s="69">
        <v>40121</v>
      </c>
      <c r="J123" s="1225">
        <v>4</v>
      </c>
      <c r="K123" s="522">
        <v>75000000</v>
      </c>
      <c r="L123" s="76">
        <f t="shared" si="4"/>
        <v>0</v>
      </c>
      <c r="M123" s="87" t="s">
        <v>1021</v>
      </c>
      <c r="N123" s="361">
        <v>40141</v>
      </c>
      <c r="O123" s="1273" t="s">
        <v>1021</v>
      </c>
      <c r="P123" s="362"/>
      <c r="Q123" s="90" t="s">
        <v>1285</v>
      </c>
      <c r="R123" s="307">
        <v>2650000</v>
      </c>
    </row>
    <row r="124" spans="1:18" ht="28.5">
      <c r="A124" s="877" t="s">
        <v>2002</v>
      </c>
      <c r="B124" s="356">
        <v>39794</v>
      </c>
      <c r="C124" s="358" t="s">
        <v>2001</v>
      </c>
      <c r="D124" s="358" t="s">
        <v>26</v>
      </c>
      <c r="E124" s="66" t="s">
        <v>19</v>
      </c>
      <c r="F124" s="836" t="s">
        <v>287</v>
      </c>
      <c r="G124" s="68">
        <v>55000000</v>
      </c>
      <c r="H124" s="359" t="s">
        <v>13</v>
      </c>
      <c r="I124" s="69"/>
      <c r="J124" s="1225"/>
      <c r="K124" s="522"/>
      <c r="L124" s="76" t="str">
        <f t="shared" si="4"/>
        <v/>
      </c>
      <c r="M124" s="87"/>
      <c r="N124" s="361"/>
      <c r="O124" s="1273"/>
      <c r="P124" s="362"/>
      <c r="Q124" s="90"/>
      <c r="R124" s="307"/>
    </row>
    <row r="125" spans="1:18">
      <c r="A125" s="876"/>
      <c r="B125" s="356">
        <v>39794</v>
      </c>
      <c r="C125" s="357" t="s">
        <v>1761</v>
      </c>
      <c r="D125" s="358" t="s">
        <v>137</v>
      </c>
      <c r="E125" s="66" t="s">
        <v>12</v>
      </c>
      <c r="F125" s="836" t="s">
        <v>287</v>
      </c>
      <c r="G125" s="68">
        <v>52372000</v>
      </c>
      <c r="H125" s="359" t="s">
        <v>13</v>
      </c>
      <c r="I125" s="69"/>
      <c r="J125" s="1225"/>
      <c r="K125" s="522"/>
      <c r="L125" s="76" t="str">
        <f t="shared" si="4"/>
        <v/>
      </c>
      <c r="M125" s="87"/>
      <c r="N125" s="361"/>
      <c r="O125" s="1273"/>
      <c r="P125" s="362"/>
      <c r="Q125" s="90"/>
      <c r="R125" s="307"/>
    </row>
    <row r="126" spans="1:18">
      <c r="A126" s="876"/>
      <c r="B126" s="356">
        <v>39794</v>
      </c>
      <c r="C126" s="357" t="s">
        <v>1762</v>
      </c>
      <c r="D126" s="358" t="s">
        <v>92</v>
      </c>
      <c r="E126" s="66" t="s">
        <v>35</v>
      </c>
      <c r="F126" s="836" t="s">
        <v>287</v>
      </c>
      <c r="G126" s="68">
        <v>125198000</v>
      </c>
      <c r="H126" s="359" t="s">
        <v>13</v>
      </c>
      <c r="I126" s="69">
        <v>39938</v>
      </c>
      <c r="J126" s="70">
        <v>4</v>
      </c>
      <c r="K126" s="522">
        <v>125198000</v>
      </c>
      <c r="L126" s="76">
        <f t="shared" si="4"/>
        <v>0</v>
      </c>
      <c r="M126" s="87" t="s">
        <v>1021</v>
      </c>
      <c r="N126" s="361">
        <v>40338</v>
      </c>
      <c r="O126" s="1273" t="s">
        <v>1021</v>
      </c>
      <c r="P126" s="74"/>
      <c r="Q126" s="90" t="s">
        <v>1286</v>
      </c>
      <c r="R126" s="307">
        <v>3007890.55</v>
      </c>
    </row>
    <row r="127" spans="1:18">
      <c r="A127" s="876"/>
      <c r="B127" s="356">
        <v>39794</v>
      </c>
      <c r="C127" s="357" t="s">
        <v>1763</v>
      </c>
      <c r="D127" s="358" t="s">
        <v>128</v>
      </c>
      <c r="E127" s="359" t="s">
        <v>129</v>
      </c>
      <c r="F127" s="836" t="s">
        <v>287</v>
      </c>
      <c r="G127" s="68">
        <v>45220000</v>
      </c>
      <c r="H127" s="359" t="s">
        <v>13</v>
      </c>
      <c r="I127" s="69">
        <v>40247</v>
      </c>
      <c r="J127" s="1225">
        <v>5</v>
      </c>
      <c r="K127" s="522">
        <v>45220000</v>
      </c>
      <c r="L127" s="76">
        <f t="shared" si="4"/>
        <v>0</v>
      </c>
      <c r="M127" s="87" t="s">
        <v>1021</v>
      </c>
      <c r="N127" s="361">
        <v>40429</v>
      </c>
      <c r="O127" s="1273" t="s">
        <v>1021</v>
      </c>
      <c r="P127" s="362">
        <v>9</v>
      </c>
      <c r="Q127" s="90" t="s">
        <v>1285</v>
      </c>
      <c r="R127" s="307">
        <v>4753984.55</v>
      </c>
    </row>
    <row r="128" spans="1:18">
      <c r="A128" s="876">
        <v>50</v>
      </c>
      <c r="B128" s="356">
        <v>39794</v>
      </c>
      <c r="C128" s="357" t="s">
        <v>1764</v>
      </c>
      <c r="D128" s="358" t="s">
        <v>138</v>
      </c>
      <c r="E128" s="66" t="s">
        <v>39</v>
      </c>
      <c r="F128" s="836" t="s">
        <v>287</v>
      </c>
      <c r="G128" s="68">
        <v>76458000</v>
      </c>
      <c r="H128" s="359" t="s">
        <v>13</v>
      </c>
      <c r="I128" s="69">
        <v>40808</v>
      </c>
      <c r="J128" s="1225">
        <v>50</v>
      </c>
      <c r="K128" s="522">
        <v>76458000</v>
      </c>
      <c r="L128" s="76">
        <f t="shared" si="4"/>
        <v>0</v>
      </c>
      <c r="M128" s="87" t="s">
        <v>1021</v>
      </c>
      <c r="N128" s="361"/>
      <c r="O128" s="1273"/>
      <c r="P128" s="362"/>
      <c r="Q128" s="90"/>
      <c r="R128" s="307"/>
    </row>
    <row r="129" spans="1:18" ht="28.5">
      <c r="A129" s="877" t="s">
        <v>2030</v>
      </c>
      <c r="B129" s="356">
        <v>39794</v>
      </c>
      <c r="C129" s="357" t="s">
        <v>1765</v>
      </c>
      <c r="D129" s="358" t="s">
        <v>26</v>
      </c>
      <c r="E129" s="66" t="s">
        <v>19</v>
      </c>
      <c r="F129" s="836" t="s">
        <v>287</v>
      </c>
      <c r="G129" s="68">
        <v>62158000</v>
      </c>
      <c r="H129" s="359" t="s">
        <v>13</v>
      </c>
      <c r="I129" s="69">
        <v>40996</v>
      </c>
      <c r="J129" s="1225">
        <v>76</v>
      </c>
      <c r="K129" s="522">
        <v>57766994.159999996</v>
      </c>
      <c r="L129" s="76">
        <v>0</v>
      </c>
      <c r="M129" s="87" t="s">
        <v>1021</v>
      </c>
      <c r="N129" s="361"/>
      <c r="O129" s="1273"/>
      <c r="P129" s="362"/>
      <c r="Q129" s="90"/>
      <c r="R129" s="307"/>
    </row>
    <row r="130" spans="1:18">
      <c r="A130" s="876"/>
      <c r="B130" s="356">
        <v>39794</v>
      </c>
      <c r="C130" s="357" t="s">
        <v>1766</v>
      </c>
      <c r="D130" s="358" t="s">
        <v>139</v>
      </c>
      <c r="E130" s="66" t="s">
        <v>39</v>
      </c>
      <c r="F130" s="836" t="s">
        <v>287</v>
      </c>
      <c r="G130" s="68">
        <v>16019000</v>
      </c>
      <c r="H130" s="359" t="s">
        <v>13</v>
      </c>
      <c r="I130" s="69"/>
      <c r="J130" s="1225"/>
      <c r="K130" s="522"/>
      <c r="L130" s="76" t="str">
        <f t="shared" si="4"/>
        <v/>
      </c>
      <c r="M130" s="87"/>
      <c r="N130" s="361"/>
      <c r="O130" s="1273"/>
      <c r="P130" s="362"/>
      <c r="Q130" s="90"/>
      <c r="R130" s="307"/>
    </row>
    <row r="131" spans="1:18" s="118" customFormat="1" ht="28.5">
      <c r="A131" s="876">
        <v>22</v>
      </c>
      <c r="B131" s="356">
        <v>39794</v>
      </c>
      <c r="C131" s="357" t="s">
        <v>1767</v>
      </c>
      <c r="D131" s="358" t="s">
        <v>140</v>
      </c>
      <c r="E131" s="359" t="s">
        <v>134</v>
      </c>
      <c r="F131" s="360" t="s">
        <v>1413</v>
      </c>
      <c r="G131" s="68">
        <v>74426000</v>
      </c>
      <c r="H131" s="359" t="s">
        <v>13</v>
      </c>
      <c r="I131" s="69"/>
      <c r="J131" s="1225"/>
      <c r="K131" s="522"/>
      <c r="L131" s="76" t="str">
        <f t="shared" si="4"/>
        <v/>
      </c>
      <c r="M131" s="87"/>
      <c r="N131" s="361"/>
      <c r="O131" s="1273"/>
      <c r="P131" s="362"/>
      <c r="Q131" s="90"/>
      <c r="R131" s="307"/>
    </row>
    <row r="132" spans="1:18" ht="28.5">
      <c r="A132" s="876"/>
      <c r="B132" s="356">
        <v>39794</v>
      </c>
      <c r="C132" s="357" t="s">
        <v>1768</v>
      </c>
      <c r="D132" s="358" t="s">
        <v>141</v>
      </c>
      <c r="E132" s="66" t="s">
        <v>41</v>
      </c>
      <c r="F132" s="836" t="s">
        <v>287</v>
      </c>
      <c r="G132" s="68">
        <v>95000000</v>
      </c>
      <c r="H132" s="359" t="s">
        <v>13</v>
      </c>
      <c r="I132" s="69">
        <v>40905</v>
      </c>
      <c r="J132" s="1225">
        <v>4</v>
      </c>
      <c r="K132" s="522">
        <v>23750000</v>
      </c>
      <c r="L132" s="76">
        <f t="shared" si="4"/>
        <v>71250000</v>
      </c>
      <c r="M132" s="87" t="s">
        <v>190</v>
      </c>
      <c r="N132" s="361"/>
      <c r="O132" s="1273"/>
      <c r="P132" s="362"/>
      <c r="Q132" s="90"/>
      <c r="R132" s="307"/>
    </row>
    <row r="133" spans="1:18">
      <c r="A133" s="876"/>
      <c r="B133" s="356">
        <v>39794</v>
      </c>
      <c r="C133" s="357" t="s">
        <v>1769</v>
      </c>
      <c r="D133" s="358" t="s">
        <v>142</v>
      </c>
      <c r="E133" s="66" t="s">
        <v>64</v>
      </c>
      <c r="F133" s="836" t="s">
        <v>287</v>
      </c>
      <c r="G133" s="68">
        <v>10000000</v>
      </c>
      <c r="H133" s="359" t="s">
        <v>13</v>
      </c>
      <c r="I133" s="69">
        <v>40275</v>
      </c>
      <c r="J133" s="1225">
        <v>4</v>
      </c>
      <c r="K133" s="522">
        <v>10000000</v>
      </c>
      <c r="L133" s="76">
        <f t="shared" si="4"/>
        <v>0</v>
      </c>
      <c r="M133" s="87" t="s">
        <v>1021</v>
      </c>
      <c r="N133" s="361">
        <v>40275</v>
      </c>
      <c r="O133" s="1273" t="s">
        <v>1021</v>
      </c>
      <c r="P133" s="362"/>
      <c r="Q133" s="90" t="s">
        <v>1285</v>
      </c>
      <c r="R133" s="307">
        <v>1488046.41</v>
      </c>
    </row>
    <row r="134" spans="1:18">
      <c r="A134" s="876"/>
      <c r="B134" s="356">
        <v>39794</v>
      </c>
      <c r="C134" s="357" t="s">
        <v>1770</v>
      </c>
      <c r="D134" s="358" t="s">
        <v>143</v>
      </c>
      <c r="E134" s="359" t="s">
        <v>131</v>
      </c>
      <c r="F134" s="836" t="s">
        <v>287</v>
      </c>
      <c r="G134" s="68">
        <v>150000000</v>
      </c>
      <c r="H134" s="359" t="s">
        <v>13</v>
      </c>
      <c r="I134" s="69">
        <v>40618</v>
      </c>
      <c r="J134" s="1225">
        <v>4</v>
      </c>
      <c r="K134" s="522">
        <v>150000000</v>
      </c>
      <c r="L134" s="76">
        <f t="shared" si="4"/>
        <v>0</v>
      </c>
      <c r="M134" s="87" t="s">
        <v>1021</v>
      </c>
      <c r="N134" s="361">
        <v>40646</v>
      </c>
      <c r="O134" s="1273" t="s">
        <v>1021</v>
      </c>
      <c r="P134" s="362">
        <v>9</v>
      </c>
      <c r="Q134" s="90" t="s">
        <v>1285</v>
      </c>
      <c r="R134" s="307">
        <v>1000000</v>
      </c>
    </row>
    <row r="135" spans="1:18">
      <c r="A135" s="876"/>
      <c r="B135" s="356">
        <v>39794</v>
      </c>
      <c r="C135" s="357" t="s">
        <v>1771</v>
      </c>
      <c r="D135" s="358" t="s">
        <v>144</v>
      </c>
      <c r="E135" s="359" t="s">
        <v>145</v>
      </c>
      <c r="F135" s="836" t="s">
        <v>287</v>
      </c>
      <c r="G135" s="68">
        <v>4227000</v>
      </c>
      <c r="H135" s="359" t="s">
        <v>13</v>
      </c>
      <c r="I135" s="69"/>
      <c r="J135" s="1225"/>
      <c r="K135" s="522"/>
      <c r="L135" s="76" t="str">
        <f t="shared" si="4"/>
        <v/>
      </c>
      <c r="M135" s="87"/>
      <c r="N135" s="361"/>
      <c r="O135" s="1273"/>
      <c r="P135" s="362"/>
      <c r="Q135" s="90"/>
      <c r="R135" s="307"/>
    </row>
    <row r="136" spans="1:18">
      <c r="A136" s="876">
        <v>50</v>
      </c>
      <c r="B136" s="356">
        <v>39794</v>
      </c>
      <c r="C136" s="357" t="s">
        <v>1772</v>
      </c>
      <c r="D136" s="358" t="s">
        <v>146</v>
      </c>
      <c r="E136" s="66" t="s">
        <v>12</v>
      </c>
      <c r="F136" s="836" t="s">
        <v>287</v>
      </c>
      <c r="G136" s="68">
        <v>20500000</v>
      </c>
      <c r="H136" s="359" t="s">
        <v>13</v>
      </c>
      <c r="I136" s="69">
        <v>40808</v>
      </c>
      <c r="J136" s="1225">
        <v>50</v>
      </c>
      <c r="K136" s="522">
        <v>20500000</v>
      </c>
      <c r="L136" s="76">
        <f t="shared" si="4"/>
        <v>0</v>
      </c>
      <c r="M136" s="87" t="s">
        <v>1021</v>
      </c>
      <c r="N136" s="361">
        <v>40856</v>
      </c>
      <c r="O136" s="1273" t="s">
        <v>1021</v>
      </c>
      <c r="P136" s="362"/>
      <c r="Q136" s="90" t="s">
        <v>1285</v>
      </c>
      <c r="R136" s="307">
        <v>225157</v>
      </c>
    </row>
    <row r="137" spans="1:18">
      <c r="A137" s="876"/>
      <c r="B137" s="356">
        <v>39794</v>
      </c>
      <c r="C137" s="357" t="s">
        <v>1773</v>
      </c>
      <c r="D137" s="358" t="s">
        <v>147</v>
      </c>
      <c r="E137" s="66" t="s">
        <v>39</v>
      </c>
      <c r="F137" s="836" t="s">
        <v>287</v>
      </c>
      <c r="G137" s="68">
        <v>71000000</v>
      </c>
      <c r="H137" s="359" t="s">
        <v>13</v>
      </c>
      <c r="I137" s="69"/>
      <c r="J137" s="1225"/>
      <c r="K137" s="522"/>
      <c r="L137" s="76" t="str">
        <f t="shared" si="4"/>
        <v/>
      </c>
      <c r="M137" s="87"/>
      <c r="N137" s="361"/>
      <c r="O137" s="1273"/>
      <c r="P137" s="362"/>
      <c r="Q137" s="90"/>
      <c r="R137" s="307"/>
    </row>
    <row r="138" spans="1:18">
      <c r="A138" s="876"/>
      <c r="B138" s="356">
        <v>39794</v>
      </c>
      <c r="C138" s="357" t="s">
        <v>1774</v>
      </c>
      <c r="D138" s="358" t="s">
        <v>148</v>
      </c>
      <c r="E138" s="359" t="s">
        <v>131</v>
      </c>
      <c r="F138" s="836" t="s">
        <v>287</v>
      </c>
      <c r="G138" s="68">
        <v>7000000</v>
      </c>
      <c r="H138" s="359" t="s">
        <v>13</v>
      </c>
      <c r="I138" s="69"/>
      <c r="J138" s="1225"/>
      <c r="K138" s="522"/>
      <c r="L138" s="76" t="str">
        <f t="shared" si="4"/>
        <v/>
      </c>
      <c r="M138" s="87"/>
      <c r="N138" s="361"/>
      <c r="O138" s="1273"/>
      <c r="P138" s="362"/>
      <c r="Q138" s="90"/>
      <c r="R138" s="307"/>
    </row>
    <row r="139" spans="1:18">
      <c r="A139" s="876"/>
      <c r="B139" s="356">
        <v>39794</v>
      </c>
      <c r="C139" s="357" t="s">
        <v>1775</v>
      </c>
      <c r="D139" s="358" t="s">
        <v>149</v>
      </c>
      <c r="E139" s="66" t="s">
        <v>17</v>
      </c>
      <c r="F139" s="836" t="s">
        <v>287</v>
      </c>
      <c r="G139" s="68">
        <v>15000000</v>
      </c>
      <c r="H139" s="359" t="s">
        <v>13</v>
      </c>
      <c r="I139" s="69">
        <v>40135</v>
      </c>
      <c r="J139" s="1225">
        <v>4</v>
      </c>
      <c r="K139" s="522">
        <v>15000000</v>
      </c>
      <c r="L139" s="76">
        <f t="shared" si="4"/>
        <v>0</v>
      </c>
      <c r="M139" s="87" t="s">
        <v>1021</v>
      </c>
      <c r="N139" s="361">
        <v>40163</v>
      </c>
      <c r="O139" s="1273" t="s">
        <v>1021</v>
      </c>
      <c r="P139" s="362"/>
      <c r="Q139" s="90" t="s">
        <v>1285</v>
      </c>
      <c r="R139" s="307">
        <v>560000</v>
      </c>
    </row>
    <row r="140" spans="1:18">
      <c r="A140" s="876"/>
      <c r="B140" s="83">
        <v>39801</v>
      </c>
      <c r="C140" s="571" t="s">
        <v>1776</v>
      </c>
      <c r="D140" s="84" t="s">
        <v>150</v>
      </c>
      <c r="E140" s="86" t="s">
        <v>151</v>
      </c>
      <c r="F140" s="85" t="s">
        <v>287</v>
      </c>
      <c r="G140" s="68">
        <v>27000000</v>
      </c>
      <c r="H140" s="86" t="s">
        <v>13</v>
      </c>
      <c r="I140" s="69"/>
      <c r="J140" s="1226"/>
      <c r="K140" s="522"/>
      <c r="L140" s="76" t="str">
        <f t="shared" si="4"/>
        <v/>
      </c>
      <c r="M140" s="87"/>
      <c r="N140" s="88"/>
      <c r="O140" s="1273"/>
      <c r="P140" s="89"/>
      <c r="Q140" s="90"/>
      <c r="R140" s="307"/>
    </row>
    <row r="141" spans="1:18">
      <c r="A141" s="876"/>
      <c r="B141" s="83">
        <v>39801</v>
      </c>
      <c r="C141" s="571" t="s">
        <v>1777</v>
      </c>
      <c r="D141" s="84" t="s">
        <v>152</v>
      </c>
      <c r="E141" s="66" t="s">
        <v>19</v>
      </c>
      <c r="F141" s="85" t="s">
        <v>287</v>
      </c>
      <c r="G141" s="68">
        <v>15600000</v>
      </c>
      <c r="H141" s="86" t="s">
        <v>13</v>
      </c>
      <c r="I141" s="69"/>
      <c r="J141" s="1226"/>
      <c r="K141" s="522"/>
      <c r="L141" s="76" t="str">
        <f t="shared" ref="L141:L174" si="5">IF($K141&lt;&gt;0,$G141-$K141,"")</f>
        <v/>
      </c>
      <c r="M141" s="87"/>
      <c r="N141" s="88"/>
      <c r="O141" s="1273"/>
      <c r="P141" s="89"/>
      <c r="Q141" s="90"/>
      <c r="R141" s="307"/>
    </row>
    <row r="142" spans="1:18">
      <c r="A142" s="876"/>
      <c r="B142" s="83">
        <v>39801</v>
      </c>
      <c r="C142" s="571" t="s">
        <v>1778</v>
      </c>
      <c r="D142" s="84" t="s">
        <v>42</v>
      </c>
      <c r="E142" s="66" t="s">
        <v>25</v>
      </c>
      <c r="F142" s="85" t="s">
        <v>287</v>
      </c>
      <c r="G142" s="68">
        <v>967870000</v>
      </c>
      <c r="H142" s="86" t="s">
        <v>13</v>
      </c>
      <c r="I142" s="69"/>
      <c r="J142" s="1226"/>
      <c r="K142" s="522"/>
      <c r="L142" s="76" t="str">
        <f t="shared" si="5"/>
        <v/>
      </c>
      <c r="M142" s="87"/>
      <c r="N142" s="88"/>
      <c r="O142" s="1273"/>
      <c r="P142" s="89"/>
      <c r="Q142" s="90"/>
      <c r="R142" s="307"/>
    </row>
    <row r="143" spans="1:18">
      <c r="A143" s="876">
        <v>70</v>
      </c>
      <c r="B143" s="83">
        <v>39801</v>
      </c>
      <c r="C143" s="571" t="s">
        <v>1779</v>
      </c>
      <c r="D143" s="84" t="s">
        <v>153</v>
      </c>
      <c r="E143" s="66" t="s">
        <v>41</v>
      </c>
      <c r="F143" s="85" t="s">
        <v>287</v>
      </c>
      <c r="G143" s="68">
        <v>30000000</v>
      </c>
      <c r="H143" s="86" t="s">
        <v>13</v>
      </c>
      <c r="I143" s="69"/>
      <c r="J143" s="1226"/>
      <c r="K143" s="522"/>
      <c r="L143" s="76" t="str">
        <f t="shared" si="5"/>
        <v/>
      </c>
      <c r="M143" s="87"/>
      <c r="N143" s="88"/>
      <c r="O143" s="1273"/>
      <c r="P143" s="89"/>
      <c r="Q143" s="90"/>
      <c r="R143" s="307"/>
    </row>
    <row r="144" spans="1:18">
      <c r="A144" s="876"/>
      <c r="B144" s="83">
        <v>39801</v>
      </c>
      <c r="C144" s="571" t="s">
        <v>1780</v>
      </c>
      <c r="D144" s="84" t="s">
        <v>154</v>
      </c>
      <c r="E144" s="66" t="s">
        <v>39</v>
      </c>
      <c r="F144" s="85" t="s">
        <v>287</v>
      </c>
      <c r="G144" s="68">
        <v>17680000</v>
      </c>
      <c r="H144" s="86" t="s">
        <v>13</v>
      </c>
      <c r="I144" s="69"/>
      <c r="J144" s="1226"/>
      <c r="K144" s="522"/>
      <c r="L144" s="76" t="str">
        <f t="shared" si="5"/>
        <v/>
      </c>
      <c r="M144" s="87"/>
      <c r="N144" s="88"/>
      <c r="O144" s="1273"/>
      <c r="P144" s="89"/>
      <c r="Q144" s="90"/>
      <c r="R144" s="307"/>
    </row>
    <row r="145" spans="1:18">
      <c r="A145" s="876"/>
      <c r="B145" s="83">
        <v>39801</v>
      </c>
      <c r="C145" s="571" t="s">
        <v>1781</v>
      </c>
      <c r="D145" s="84" t="s">
        <v>212</v>
      </c>
      <c r="E145" s="66" t="s">
        <v>37</v>
      </c>
      <c r="F145" s="85" t="s">
        <v>287</v>
      </c>
      <c r="G145" s="68">
        <v>50000000</v>
      </c>
      <c r="H145" s="86" t="s">
        <v>13</v>
      </c>
      <c r="I145" s="69"/>
      <c r="J145" s="1226"/>
      <c r="K145" s="522"/>
      <c r="L145" s="76" t="str">
        <f t="shared" si="5"/>
        <v/>
      </c>
      <c r="M145" s="87"/>
      <c r="N145" s="88"/>
      <c r="O145" s="1273"/>
      <c r="P145" s="89"/>
      <c r="Q145" s="90"/>
      <c r="R145" s="307"/>
    </row>
    <row r="146" spans="1:18">
      <c r="A146" s="876"/>
      <c r="B146" s="83">
        <v>39801</v>
      </c>
      <c r="C146" s="571" t="s">
        <v>1782</v>
      </c>
      <c r="D146" s="84" t="s">
        <v>213</v>
      </c>
      <c r="E146" s="82" t="s">
        <v>102</v>
      </c>
      <c r="F146" s="85" t="s">
        <v>287</v>
      </c>
      <c r="G146" s="68">
        <v>35000000</v>
      </c>
      <c r="H146" s="86" t="s">
        <v>13</v>
      </c>
      <c r="I146" s="69"/>
      <c r="J146" s="1226"/>
      <c r="K146" s="522"/>
      <c r="L146" s="76" t="str">
        <f t="shared" si="5"/>
        <v/>
      </c>
      <c r="M146" s="87"/>
      <c r="N146" s="88"/>
      <c r="O146" s="1273"/>
      <c r="P146" s="89"/>
      <c r="Q146" s="90"/>
      <c r="R146" s="307"/>
    </row>
    <row r="147" spans="1:18">
      <c r="A147" s="876"/>
      <c r="B147" s="83">
        <v>39801</v>
      </c>
      <c r="C147" s="571" t="s">
        <v>1783</v>
      </c>
      <c r="D147" s="84" t="s">
        <v>214</v>
      </c>
      <c r="E147" s="359" t="s">
        <v>131</v>
      </c>
      <c r="F147" s="85" t="s">
        <v>287</v>
      </c>
      <c r="G147" s="68">
        <v>10000000</v>
      </c>
      <c r="H147" s="86" t="s">
        <v>13</v>
      </c>
      <c r="I147" s="69"/>
      <c r="J147" s="1226"/>
      <c r="K147" s="522"/>
      <c r="L147" s="76" t="str">
        <f t="shared" si="5"/>
        <v/>
      </c>
      <c r="M147" s="87"/>
      <c r="N147" s="88"/>
      <c r="O147" s="1273"/>
      <c r="P147" s="89"/>
      <c r="Q147" s="90"/>
      <c r="R147" s="307"/>
    </row>
    <row r="148" spans="1:18">
      <c r="A148" s="876">
        <v>49</v>
      </c>
      <c r="B148" s="83">
        <v>39801</v>
      </c>
      <c r="C148" s="571" t="s">
        <v>1784</v>
      </c>
      <c r="D148" s="84" t="s">
        <v>215</v>
      </c>
      <c r="E148" s="66" t="s">
        <v>19</v>
      </c>
      <c r="F148" s="85" t="s">
        <v>287</v>
      </c>
      <c r="G148" s="68">
        <v>8500000</v>
      </c>
      <c r="H148" s="86" t="s">
        <v>13</v>
      </c>
      <c r="I148" s="69">
        <v>40759</v>
      </c>
      <c r="J148" s="1226">
        <v>49</v>
      </c>
      <c r="K148" s="522">
        <v>8500000</v>
      </c>
      <c r="L148" s="76">
        <f t="shared" si="5"/>
        <v>0</v>
      </c>
      <c r="M148" s="87" t="s">
        <v>1021</v>
      </c>
      <c r="N148" s="88">
        <v>40800</v>
      </c>
      <c r="O148" s="1273" t="s">
        <v>1021</v>
      </c>
      <c r="P148" s="89"/>
      <c r="Q148" s="90" t="s">
        <v>1285</v>
      </c>
      <c r="R148" s="307">
        <v>315000</v>
      </c>
    </row>
    <row r="149" spans="1:18">
      <c r="A149" s="876"/>
      <c r="B149" s="83">
        <v>39801</v>
      </c>
      <c r="C149" s="571" t="s">
        <v>1785</v>
      </c>
      <c r="D149" s="84" t="s">
        <v>216</v>
      </c>
      <c r="E149" s="359" t="s">
        <v>131</v>
      </c>
      <c r="F149" s="85" t="s">
        <v>287</v>
      </c>
      <c r="G149" s="68">
        <v>25000000</v>
      </c>
      <c r="H149" s="86" t="s">
        <v>13</v>
      </c>
      <c r="I149" s="69"/>
      <c r="J149" s="1226"/>
      <c r="K149" s="522"/>
      <c r="L149" s="76" t="str">
        <f t="shared" si="5"/>
        <v/>
      </c>
      <c r="M149" s="87"/>
      <c r="N149" s="88"/>
      <c r="O149" s="1273"/>
      <c r="P149" s="89"/>
      <c r="Q149" s="90"/>
      <c r="R149" s="307"/>
    </row>
    <row r="150" spans="1:18">
      <c r="A150" s="876"/>
      <c r="B150" s="83">
        <v>39801</v>
      </c>
      <c r="C150" s="571" t="s">
        <v>1786</v>
      </c>
      <c r="D150" s="84" t="s">
        <v>16</v>
      </c>
      <c r="E150" s="66" t="s">
        <v>17</v>
      </c>
      <c r="F150" s="85" t="s">
        <v>287</v>
      </c>
      <c r="G150" s="68">
        <v>22000000</v>
      </c>
      <c r="H150" s="86" t="s">
        <v>13</v>
      </c>
      <c r="I150" s="69">
        <v>40141</v>
      </c>
      <c r="J150" s="1226">
        <v>4</v>
      </c>
      <c r="K150" s="522">
        <v>22000000</v>
      </c>
      <c r="L150" s="76">
        <f t="shared" si="5"/>
        <v>0</v>
      </c>
      <c r="M150" s="87" t="s">
        <v>1021</v>
      </c>
      <c r="N150" s="88">
        <v>40163</v>
      </c>
      <c r="O150" s="1273" t="s">
        <v>1021</v>
      </c>
      <c r="P150" s="89"/>
      <c r="Q150" s="90" t="s">
        <v>1285</v>
      </c>
      <c r="R150" s="307">
        <v>568700</v>
      </c>
    </row>
    <row r="151" spans="1:18" ht="28.5">
      <c r="A151" s="877" t="s">
        <v>1893</v>
      </c>
      <c r="B151" s="83">
        <v>39801</v>
      </c>
      <c r="C151" s="571" t="s">
        <v>1787</v>
      </c>
      <c r="D151" s="84" t="s">
        <v>217</v>
      </c>
      <c r="E151" s="82" t="s">
        <v>95</v>
      </c>
      <c r="F151" s="85" t="s">
        <v>287</v>
      </c>
      <c r="G151" s="68">
        <v>300000000</v>
      </c>
      <c r="H151" s="86" t="s">
        <v>13</v>
      </c>
      <c r="I151" s="69">
        <v>40697</v>
      </c>
      <c r="J151" s="1226"/>
      <c r="K151" s="522">
        <v>300000000</v>
      </c>
      <c r="L151" s="76">
        <f t="shared" si="5"/>
        <v>0</v>
      </c>
      <c r="M151" s="87" t="s">
        <v>1021</v>
      </c>
      <c r="N151" s="88">
        <v>40697</v>
      </c>
      <c r="O151" s="1273" t="s">
        <v>1021</v>
      </c>
      <c r="P151" s="89">
        <v>45</v>
      </c>
      <c r="Q151" s="90" t="s">
        <v>1285</v>
      </c>
      <c r="R151" s="307">
        <v>6900000</v>
      </c>
    </row>
    <row r="152" spans="1:18">
      <c r="A152" s="876"/>
      <c r="B152" s="83">
        <v>39801</v>
      </c>
      <c r="C152" s="571" t="s">
        <v>1788</v>
      </c>
      <c r="D152" s="84" t="s">
        <v>218</v>
      </c>
      <c r="E152" s="66" t="s">
        <v>64</v>
      </c>
      <c r="F152" s="85" t="s">
        <v>287</v>
      </c>
      <c r="G152" s="68">
        <v>5448000</v>
      </c>
      <c r="H152" s="86" t="s">
        <v>13</v>
      </c>
      <c r="I152" s="69"/>
      <c r="J152" s="1226"/>
      <c r="K152" s="522"/>
      <c r="L152" s="76" t="str">
        <f t="shared" si="5"/>
        <v/>
      </c>
      <c r="M152" s="87"/>
      <c r="N152" s="88"/>
      <c r="O152" s="1273"/>
      <c r="P152" s="89"/>
      <c r="Q152" s="90"/>
      <c r="R152" s="307"/>
    </row>
    <row r="153" spans="1:18">
      <c r="A153" s="876">
        <v>50</v>
      </c>
      <c r="B153" s="83">
        <v>39801</v>
      </c>
      <c r="C153" s="571" t="s">
        <v>1789</v>
      </c>
      <c r="D153" s="84" t="s">
        <v>219</v>
      </c>
      <c r="E153" s="86" t="s">
        <v>220</v>
      </c>
      <c r="F153" s="85" t="s">
        <v>287</v>
      </c>
      <c r="G153" s="68">
        <v>64450000</v>
      </c>
      <c r="H153" s="86" t="s">
        <v>13</v>
      </c>
      <c r="I153" s="69">
        <v>40794</v>
      </c>
      <c r="J153" s="1226">
        <v>50</v>
      </c>
      <c r="K153" s="522">
        <v>64450000</v>
      </c>
      <c r="L153" s="76">
        <f t="shared" si="5"/>
        <v>0</v>
      </c>
      <c r="M153" s="87" t="s">
        <v>1021</v>
      </c>
      <c r="N153" s="88">
        <v>40865</v>
      </c>
      <c r="O153" s="1273" t="s">
        <v>1021</v>
      </c>
      <c r="P153" s="89"/>
      <c r="Q153" s="90" t="s">
        <v>1996</v>
      </c>
      <c r="R153" s="307">
        <v>143677</v>
      </c>
    </row>
    <row r="154" spans="1:18" ht="28.5">
      <c r="A154" s="877" t="s">
        <v>1959</v>
      </c>
      <c r="B154" s="83">
        <v>39801</v>
      </c>
      <c r="C154" s="571" t="s">
        <v>1790</v>
      </c>
      <c r="D154" s="84" t="s">
        <v>221</v>
      </c>
      <c r="E154" s="66" t="s">
        <v>19</v>
      </c>
      <c r="F154" s="85" t="s">
        <v>287</v>
      </c>
      <c r="G154" s="68">
        <v>4000000</v>
      </c>
      <c r="H154" s="86" t="s">
        <v>13</v>
      </c>
      <c r="I154" s="69">
        <v>40837</v>
      </c>
      <c r="J154" s="1226">
        <v>64</v>
      </c>
      <c r="K154" s="522">
        <v>2800000</v>
      </c>
      <c r="L154" s="76">
        <v>0</v>
      </c>
      <c r="M154" s="87" t="s">
        <v>334</v>
      </c>
      <c r="N154" s="73" t="s">
        <v>334</v>
      </c>
      <c r="O154" s="1273" t="s">
        <v>334</v>
      </c>
      <c r="P154" s="192">
        <v>64</v>
      </c>
      <c r="Q154" s="1003" t="s">
        <v>1228</v>
      </c>
      <c r="R154" s="307" t="s">
        <v>334</v>
      </c>
    </row>
    <row r="155" spans="1:18" ht="28.5">
      <c r="A155" s="877" t="s">
        <v>2031</v>
      </c>
      <c r="B155" s="83">
        <v>39801</v>
      </c>
      <c r="C155" s="571" t="s">
        <v>1791</v>
      </c>
      <c r="D155" s="84" t="s">
        <v>222</v>
      </c>
      <c r="E155" s="66" t="s">
        <v>58</v>
      </c>
      <c r="F155" s="85" t="s">
        <v>287</v>
      </c>
      <c r="G155" s="68">
        <v>50000000</v>
      </c>
      <c r="H155" s="86" t="s">
        <v>13</v>
      </c>
      <c r="I155" s="69">
        <v>40996</v>
      </c>
      <c r="J155" s="1226">
        <v>77</v>
      </c>
      <c r="K155" s="522">
        <v>40404700</v>
      </c>
      <c r="L155" s="76">
        <v>0</v>
      </c>
      <c r="M155" s="87" t="s">
        <v>1021</v>
      </c>
      <c r="N155" s="88"/>
      <c r="O155" s="1273"/>
      <c r="P155" s="89"/>
      <c r="Q155" s="90"/>
      <c r="R155" s="307"/>
    </row>
    <row r="156" spans="1:18">
      <c r="A156" s="1361">
        <v>50</v>
      </c>
      <c r="B156" s="1478">
        <v>39801</v>
      </c>
      <c r="C156" s="1480" t="s">
        <v>1792</v>
      </c>
      <c r="D156" s="1482" t="s">
        <v>223</v>
      </c>
      <c r="E156" s="1469" t="s">
        <v>125</v>
      </c>
      <c r="F156" s="1398" t="s">
        <v>287</v>
      </c>
      <c r="G156" s="1459">
        <v>25000000</v>
      </c>
      <c r="H156" s="1394" t="s">
        <v>13</v>
      </c>
      <c r="I156" s="69">
        <v>40492</v>
      </c>
      <c r="J156" s="1226">
        <v>4</v>
      </c>
      <c r="K156" s="522">
        <v>6250000</v>
      </c>
      <c r="L156" s="76">
        <f>IF($K156&lt;&gt;0,$G156-$K156,"")</f>
        <v>18750000</v>
      </c>
      <c r="M156" s="1414" t="s">
        <v>1021</v>
      </c>
      <c r="N156" s="1500">
        <v>40865</v>
      </c>
      <c r="O156" s="1385" t="s">
        <v>1021</v>
      </c>
      <c r="P156" s="1502"/>
      <c r="Q156" s="1392" t="s">
        <v>1996</v>
      </c>
      <c r="R156" s="1352">
        <v>1750551</v>
      </c>
    </row>
    <row r="157" spans="1:18" s="118" customFormat="1">
      <c r="A157" s="1363"/>
      <c r="B157" s="1479"/>
      <c r="C157" s="1481"/>
      <c r="D157" s="1483"/>
      <c r="E157" s="1470"/>
      <c r="F157" s="1399"/>
      <c r="G157" s="1460"/>
      <c r="H157" s="1395"/>
      <c r="I157" s="69">
        <v>40780</v>
      </c>
      <c r="J157" s="1226">
        <v>50</v>
      </c>
      <c r="K157" s="522">
        <v>18750000</v>
      </c>
      <c r="L157" s="76">
        <f>L156-K157</f>
        <v>0</v>
      </c>
      <c r="M157" s="1415"/>
      <c r="N157" s="1501"/>
      <c r="O157" s="1387"/>
      <c r="P157" s="1503"/>
      <c r="Q157" s="1393"/>
      <c r="R157" s="1354"/>
    </row>
    <row r="158" spans="1:18">
      <c r="A158" s="876"/>
      <c r="B158" s="83">
        <v>39801</v>
      </c>
      <c r="C158" s="571" t="s">
        <v>1793</v>
      </c>
      <c r="D158" s="84" t="s">
        <v>24</v>
      </c>
      <c r="E158" s="66" t="s">
        <v>25</v>
      </c>
      <c r="F158" s="85" t="s">
        <v>287</v>
      </c>
      <c r="G158" s="68">
        <v>48200000</v>
      </c>
      <c r="H158" s="86" t="s">
        <v>13</v>
      </c>
      <c r="I158" s="69"/>
      <c r="J158" s="1226"/>
      <c r="K158" s="522"/>
      <c r="L158" s="76" t="str">
        <f t="shared" si="5"/>
        <v/>
      </c>
      <c r="M158" s="87"/>
      <c r="N158" s="88"/>
      <c r="O158" s="1273"/>
      <c r="P158" s="89"/>
      <c r="Q158" s="90"/>
      <c r="R158" s="307"/>
    </row>
    <row r="159" spans="1:18">
      <c r="A159" s="876"/>
      <c r="B159" s="83">
        <v>39801</v>
      </c>
      <c r="C159" s="571" t="s">
        <v>1794</v>
      </c>
      <c r="D159" s="84" t="s">
        <v>224</v>
      </c>
      <c r="E159" s="66" t="s">
        <v>39</v>
      </c>
      <c r="F159" s="85" t="s">
        <v>287</v>
      </c>
      <c r="G159" s="68">
        <v>12643000</v>
      </c>
      <c r="H159" s="86" t="s">
        <v>13</v>
      </c>
      <c r="I159" s="69"/>
      <c r="J159" s="1226"/>
      <c r="K159" s="522"/>
      <c r="L159" s="76" t="str">
        <f t="shared" si="5"/>
        <v/>
      </c>
      <c r="M159" s="87"/>
      <c r="N159" s="88"/>
      <c r="O159" s="1273"/>
      <c r="P159" s="89"/>
      <c r="Q159" s="90"/>
      <c r="R159" s="307"/>
    </row>
    <row r="160" spans="1:18">
      <c r="A160" s="876"/>
      <c r="B160" s="83">
        <v>39801</v>
      </c>
      <c r="C160" s="571" t="s">
        <v>1795</v>
      </c>
      <c r="D160" s="84" t="s">
        <v>225</v>
      </c>
      <c r="E160" s="66" t="s">
        <v>17</v>
      </c>
      <c r="F160" s="85" t="s">
        <v>287</v>
      </c>
      <c r="G160" s="68">
        <v>40000000</v>
      </c>
      <c r="H160" s="86" t="s">
        <v>13</v>
      </c>
      <c r="I160" s="69">
        <v>39960</v>
      </c>
      <c r="J160" s="70">
        <v>4</v>
      </c>
      <c r="K160" s="522">
        <v>40000000</v>
      </c>
      <c r="L160" s="76">
        <f t="shared" si="5"/>
        <v>0</v>
      </c>
      <c r="M160" s="87" t="s">
        <v>1021</v>
      </c>
      <c r="N160" s="88">
        <v>39988</v>
      </c>
      <c r="O160" s="1273" t="s">
        <v>1021</v>
      </c>
      <c r="P160" s="74"/>
      <c r="Q160" s="90" t="s">
        <v>1285</v>
      </c>
      <c r="R160" s="307">
        <v>1040000</v>
      </c>
    </row>
    <row r="161" spans="1:18">
      <c r="A161" s="876">
        <v>50</v>
      </c>
      <c r="B161" s="83">
        <v>39801</v>
      </c>
      <c r="C161" s="1023" t="s">
        <v>1796</v>
      </c>
      <c r="D161" s="84" t="s">
        <v>226</v>
      </c>
      <c r="E161" s="66" t="s">
        <v>19</v>
      </c>
      <c r="F161" s="85" t="s">
        <v>287</v>
      </c>
      <c r="G161" s="68">
        <v>25000000</v>
      </c>
      <c r="H161" s="86" t="s">
        <v>13</v>
      </c>
      <c r="I161" s="69">
        <v>40738</v>
      </c>
      <c r="J161" s="1226">
        <v>50</v>
      </c>
      <c r="K161" s="522">
        <v>25000000</v>
      </c>
      <c r="L161" s="76">
        <f t="shared" si="5"/>
        <v>0</v>
      </c>
      <c r="M161" s="87" t="s">
        <v>1021</v>
      </c>
      <c r="N161" s="88">
        <v>40779</v>
      </c>
      <c r="O161" s="1273" t="s">
        <v>1021</v>
      </c>
      <c r="P161" s="89"/>
      <c r="Q161" s="90" t="s">
        <v>1285</v>
      </c>
      <c r="R161" s="307">
        <v>599042</v>
      </c>
    </row>
    <row r="162" spans="1:18">
      <c r="A162" s="876">
        <v>50</v>
      </c>
      <c r="B162" s="83">
        <v>39801</v>
      </c>
      <c r="C162" s="571" t="s">
        <v>1797</v>
      </c>
      <c r="D162" s="84" t="s">
        <v>227</v>
      </c>
      <c r="E162" s="359" t="s">
        <v>131</v>
      </c>
      <c r="F162" s="85" t="s">
        <v>287</v>
      </c>
      <c r="G162" s="68">
        <v>21000000</v>
      </c>
      <c r="H162" s="86" t="s">
        <v>13</v>
      </c>
      <c r="I162" s="69">
        <v>40766</v>
      </c>
      <c r="J162" s="1226">
        <v>50</v>
      </c>
      <c r="K162" s="522">
        <v>21000000</v>
      </c>
      <c r="L162" s="76">
        <f t="shared" si="5"/>
        <v>0</v>
      </c>
      <c r="M162" s="87" t="s">
        <v>1021</v>
      </c>
      <c r="N162" s="88">
        <v>40849</v>
      </c>
      <c r="O162" s="1273" t="s">
        <v>1021</v>
      </c>
      <c r="P162" s="89"/>
      <c r="Q162" s="90" t="s">
        <v>1285</v>
      </c>
      <c r="R162" s="307">
        <v>825000</v>
      </c>
    </row>
    <row r="163" spans="1:18" s="118" customFormat="1" ht="28.5">
      <c r="A163" s="877" t="s">
        <v>1539</v>
      </c>
      <c r="B163" s="83">
        <v>39801</v>
      </c>
      <c r="C163" s="571" t="s">
        <v>1540</v>
      </c>
      <c r="D163" s="84" t="s">
        <v>228</v>
      </c>
      <c r="E163" s="66" t="s">
        <v>80</v>
      </c>
      <c r="F163" s="85" t="s">
        <v>287</v>
      </c>
      <c r="G163" s="68">
        <v>18000000</v>
      </c>
      <c r="H163" s="86" t="s">
        <v>13</v>
      </c>
      <c r="I163" s="69">
        <v>40450</v>
      </c>
      <c r="J163" s="1226">
        <v>4</v>
      </c>
      <c r="K163" s="522">
        <v>18000000</v>
      </c>
      <c r="L163" s="76">
        <f t="shared" si="5"/>
        <v>0</v>
      </c>
      <c r="M163" s="87" t="s">
        <v>1021</v>
      </c>
      <c r="N163" s="88"/>
      <c r="O163" s="1273"/>
      <c r="P163" s="89"/>
      <c r="Q163" s="90"/>
      <c r="R163" s="307"/>
    </row>
    <row r="164" spans="1:18">
      <c r="A164" s="876"/>
      <c r="B164" s="83">
        <v>39801</v>
      </c>
      <c r="C164" s="571" t="s">
        <v>1798</v>
      </c>
      <c r="D164" s="84" t="s">
        <v>229</v>
      </c>
      <c r="E164" s="66" t="s">
        <v>23</v>
      </c>
      <c r="F164" s="85" t="s">
        <v>287</v>
      </c>
      <c r="G164" s="68">
        <v>250000000</v>
      </c>
      <c r="H164" s="86" t="s">
        <v>13</v>
      </c>
      <c r="I164" s="69">
        <v>40534</v>
      </c>
      <c r="J164" s="1226">
        <v>4</v>
      </c>
      <c r="K164" s="522">
        <v>250000000</v>
      </c>
      <c r="L164" s="76">
        <f t="shared" si="5"/>
        <v>0</v>
      </c>
      <c r="M164" s="87" t="s">
        <v>1021</v>
      </c>
      <c r="N164" s="88">
        <v>40582</v>
      </c>
      <c r="O164" s="1273" t="s">
        <v>1021</v>
      </c>
      <c r="P164" s="89"/>
      <c r="Q164" s="90" t="s">
        <v>1286</v>
      </c>
      <c r="R164" s="307">
        <v>25964061</v>
      </c>
    </row>
    <row r="165" spans="1:18">
      <c r="A165" s="876"/>
      <c r="B165" s="83">
        <v>39801</v>
      </c>
      <c r="C165" s="571" t="s">
        <v>1799</v>
      </c>
      <c r="D165" s="84" t="s">
        <v>230</v>
      </c>
      <c r="E165" s="66" t="s">
        <v>15</v>
      </c>
      <c r="F165" s="85" t="s">
        <v>287</v>
      </c>
      <c r="G165" s="68">
        <v>70000000</v>
      </c>
      <c r="H165" s="86" t="s">
        <v>13</v>
      </c>
      <c r="I165" s="69">
        <v>40114</v>
      </c>
      <c r="J165" s="1226">
        <v>5</v>
      </c>
      <c r="K165" s="522">
        <v>70000000</v>
      </c>
      <c r="L165" s="76">
        <f t="shared" si="5"/>
        <v>0</v>
      </c>
      <c r="M165" s="87" t="s">
        <v>1021</v>
      </c>
      <c r="N165" s="88">
        <v>40177</v>
      </c>
      <c r="O165" s="1273" t="s">
        <v>1021</v>
      </c>
      <c r="P165" s="89">
        <v>9</v>
      </c>
      <c r="Q165" s="90" t="s">
        <v>1285</v>
      </c>
      <c r="R165" s="307">
        <v>900000</v>
      </c>
    </row>
    <row r="166" spans="1:18">
      <c r="A166" s="876"/>
      <c r="B166" s="83">
        <v>39801</v>
      </c>
      <c r="C166" s="571" t="s">
        <v>1800</v>
      </c>
      <c r="D166" s="84" t="s">
        <v>231</v>
      </c>
      <c r="E166" s="66" t="s">
        <v>39</v>
      </c>
      <c r="F166" s="85" t="s">
        <v>287</v>
      </c>
      <c r="G166" s="68">
        <v>14700000</v>
      </c>
      <c r="H166" s="86" t="s">
        <v>13</v>
      </c>
      <c r="I166" s="69">
        <v>40170</v>
      </c>
      <c r="J166" s="1226">
        <v>5</v>
      </c>
      <c r="K166" s="522">
        <v>14700000</v>
      </c>
      <c r="L166" s="76">
        <f t="shared" si="5"/>
        <v>0</v>
      </c>
      <c r="M166" s="87" t="s">
        <v>1021</v>
      </c>
      <c r="N166" s="88">
        <v>40219</v>
      </c>
      <c r="O166" s="1273" t="s">
        <v>1021</v>
      </c>
      <c r="P166" s="89">
        <v>9</v>
      </c>
      <c r="Q166" s="90" t="s">
        <v>1285</v>
      </c>
      <c r="R166" s="307">
        <v>260000</v>
      </c>
    </row>
    <row r="167" spans="1:18" ht="28.5">
      <c r="A167" s="1361"/>
      <c r="B167" s="1478">
        <v>39801</v>
      </c>
      <c r="C167" s="1568" t="s">
        <v>1801</v>
      </c>
      <c r="D167" s="1482" t="s">
        <v>232</v>
      </c>
      <c r="E167" s="1373" t="s">
        <v>39</v>
      </c>
      <c r="F167" s="1398" t="s">
        <v>287</v>
      </c>
      <c r="G167" s="1459">
        <v>30000000</v>
      </c>
      <c r="H167" s="1394" t="s">
        <v>13</v>
      </c>
      <c r="I167" s="69">
        <v>40646</v>
      </c>
      <c r="J167" s="1226">
        <v>4</v>
      </c>
      <c r="K167" s="522">
        <v>7500000</v>
      </c>
      <c r="L167" s="76">
        <f t="shared" si="5"/>
        <v>22500000</v>
      </c>
      <c r="M167" s="87" t="s">
        <v>190</v>
      </c>
      <c r="N167" s="1500"/>
      <c r="O167" s="1385"/>
      <c r="P167" s="1502"/>
      <c r="Q167" s="1392"/>
      <c r="R167" s="1352"/>
    </row>
    <row r="168" spans="1:18">
      <c r="A168" s="1363"/>
      <c r="B168" s="1479"/>
      <c r="C168" s="1569"/>
      <c r="D168" s="1483"/>
      <c r="E168" s="1375"/>
      <c r="F168" s="1399"/>
      <c r="G168" s="1460"/>
      <c r="H168" s="1395"/>
      <c r="I168" s="69">
        <v>40905</v>
      </c>
      <c r="J168" s="1226">
        <v>4</v>
      </c>
      <c r="K168" s="522">
        <v>22500000</v>
      </c>
      <c r="L168" s="76">
        <f>L167-K168</f>
        <v>0</v>
      </c>
      <c r="M168" s="87" t="s">
        <v>1021</v>
      </c>
      <c r="N168" s="1501"/>
      <c r="O168" s="1387"/>
      <c r="P168" s="1503"/>
      <c r="Q168" s="1393"/>
      <c r="R168" s="1354"/>
    </row>
    <row r="169" spans="1:18" ht="28.5">
      <c r="A169" s="876">
        <v>18</v>
      </c>
      <c r="B169" s="83">
        <v>39801</v>
      </c>
      <c r="C169" s="84" t="s">
        <v>1802</v>
      </c>
      <c r="D169" s="84" t="s">
        <v>1354</v>
      </c>
      <c r="E169" s="66" t="s">
        <v>39</v>
      </c>
      <c r="F169" s="85" t="s">
        <v>287</v>
      </c>
      <c r="G169" s="68">
        <v>59000000</v>
      </c>
      <c r="H169" s="86" t="s">
        <v>13</v>
      </c>
      <c r="I169" s="69">
        <v>40135</v>
      </c>
      <c r="J169" s="1226">
        <v>5</v>
      </c>
      <c r="K169" s="522">
        <v>59000000</v>
      </c>
      <c r="L169" s="76">
        <f t="shared" si="5"/>
        <v>0</v>
      </c>
      <c r="M169" s="87" t="s">
        <v>1021</v>
      </c>
      <c r="N169" s="88">
        <v>40170</v>
      </c>
      <c r="O169" s="1273" t="s">
        <v>1021</v>
      </c>
      <c r="P169" s="89">
        <v>9</v>
      </c>
      <c r="Q169" s="90" t="s">
        <v>1285</v>
      </c>
      <c r="R169" s="307">
        <v>450000</v>
      </c>
    </row>
    <row r="170" spans="1:18">
      <c r="A170" s="876"/>
      <c r="B170" s="83">
        <v>39801</v>
      </c>
      <c r="C170" s="571" t="s">
        <v>1803</v>
      </c>
      <c r="D170" s="84" t="s">
        <v>1999</v>
      </c>
      <c r="E170" s="66" t="s">
        <v>80</v>
      </c>
      <c r="F170" s="85" t="s">
        <v>287</v>
      </c>
      <c r="G170" s="68">
        <v>14448000</v>
      </c>
      <c r="H170" s="86" t="s">
        <v>13</v>
      </c>
      <c r="I170" s="69"/>
      <c r="J170" s="1226"/>
      <c r="K170" s="522"/>
      <c r="L170" s="76" t="str">
        <f t="shared" si="5"/>
        <v/>
      </c>
      <c r="M170" s="87"/>
      <c r="N170" s="88"/>
      <c r="O170" s="1273"/>
      <c r="P170" s="89"/>
      <c r="Q170" s="90"/>
      <c r="R170" s="307"/>
    </row>
    <row r="171" spans="1:18">
      <c r="A171" s="876"/>
      <c r="B171" s="83">
        <v>39801</v>
      </c>
      <c r="C171" s="571" t="s">
        <v>1804</v>
      </c>
      <c r="D171" s="84" t="s">
        <v>234</v>
      </c>
      <c r="E171" s="86" t="s">
        <v>235</v>
      </c>
      <c r="F171" s="85" t="s">
        <v>287</v>
      </c>
      <c r="G171" s="68">
        <v>30000000</v>
      </c>
      <c r="H171" s="86" t="s">
        <v>13</v>
      </c>
      <c r="I171" s="69">
        <v>40030</v>
      </c>
      <c r="J171" s="70">
        <v>4</v>
      </c>
      <c r="K171" s="522">
        <v>30000000</v>
      </c>
      <c r="L171" s="76">
        <f t="shared" si="5"/>
        <v>0</v>
      </c>
      <c r="M171" s="87" t="s">
        <v>1021</v>
      </c>
      <c r="N171" s="88">
        <v>40086</v>
      </c>
      <c r="O171" s="1273" t="s">
        <v>1021</v>
      </c>
      <c r="P171" s="89"/>
      <c r="Q171" s="90" t="s">
        <v>1285</v>
      </c>
      <c r="R171" s="307">
        <v>1400000</v>
      </c>
    </row>
    <row r="172" spans="1:18">
      <c r="A172" s="876"/>
      <c r="B172" s="83">
        <v>39801</v>
      </c>
      <c r="C172" s="571" t="s">
        <v>1805</v>
      </c>
      <c r="D172" s="84" t="s">
        <v>236</v>
      </c>
      <c r="E172" s="82" t="s">
        <v>102</v>
      </c>
      <c r="F172" s="85" t="s">
        <v>287</v>
      </c>
      <c r="G172" s="68">
        <v>30255000</v>
      </c>
      <c r="H172" s="86" t="s">
        <v>13</v>
      </c>
      <c r="I172" s="69"/>
      <c r="J172" s="1226"/>
      <c r="K172" s="522"/>
      <c r="L172" s="76" t="str">
        <f t="shared" si="5"/>
        <v/>
      </c>
      <c r="M172" s="87"/>
      <c r="N172" s="88"/>
      <c r="O172" s="1273"/>
      <c r="P172" s="89"/>
      <c r="Q172" s="90"/>
      <c r="R172" s="307"/>
    </row>
    <row r="173" spans="1:18">
      <c r="A173" s="876">
        <v>49</v>
      </c>
      <c r="B173" s="83">
        <v>39801</v>
      </c>
      <c r="C173" s="1023" t="s">
        <v>1806</v>
      </c>
      <c r="D173" s="84" t="s">
        <v>237</v>
      </c>
      <c r="E173" s="66" t="s">
        <v>15</v>
      </c>
      <c r="F173" s="85" t="s">
        <v>287</v>
      </c>
      <c r="G173" s="68">
        <v>9090000</v>
      </c>
      <c r="H173" s="86" t="s">
        <v>13</v>
      </c>
      <c r="I173" s="69">
        <v>40780</v>
      </c>
      <c r="J173" s="1226">
        <v>49</v>
      </c>
      <c r="K173" s="522">
        <v>9090000</v>
      </c>
      <c r="L173" s="76">
        <f t="shared" si="5"/>
        <v>0</v>
      </c>
      <c r="M173" s="87" t="s">
        <v>1021</v>
      </c>
      <c r="N173" s="88"/>
      <c r="O173" s="1273"/>
      <c r="P173" s="89"/>
      <c r="Q173" s="90"/>
      <c r="R173" s="307"/>
    </row>
    <row r="174" spans="1:18">
      <c r="A174" s="876"/>
      <c r="B174" s="83">
        <v>39801</v>
      </c>
      <c r="C174" s="571" t="s">
        <v>1807</v>
      </c>
      <c r="D174" s="84" t="s">
        <v>238</v>
      </c>
      <c r="E174" s="66" t="s">
        <v>15</v>
      </c>
      <c r="F174" s="85" t="s">
        <v>287</v>
      </c>
      <c r="G174" s="68">
        <v>26918000</v>
      </c>
      <c r="H174" s="86" t="s">
        <v>13</v>
      </c>
      <c r="I174" s="69">
        <v>39946</v>
      </c>
      <c r="J174" s="70">
        <v>4</v>
      </c>
      <c r="K174" s="522">
        <v>26918000</v>
      </c>
      <c r="L174" s="76">
        <f t="shared" si="5"/>
        <v>0</v>
      </c>
      <c r="M174" s="87" t="s">
        <v>1021</v>
      </c>
      <c r="N174" s="88">
        <v>39981</v>
      </c>
      <c r="O174" s="837" t="s">
        <v>1021</v>
      </c>
      <c r="P174" s="74"/>
      <c r="Q174" s="90" t="s">
        <v>1285</v>
      </c>
      <c r="R174" s="307">
        <v>900000</v>
      </c>
    </row>
    <row r="175" spans="1:18">
      <c r="A175" s="876">
        <v>50</v>
      </c>
      <c r="B175" s="83">
        <v>39801</v>
      </c>
      <c r="C175" s="571" t="s">
        <v>1808</v>
      </c>
      <c r="D175" s="84" t="s">
        <v>239</v>
      </c>
      <c r="E175" s="86" t="s">
        <v>240</v>
      </c>
      <c r="F175" s="85" t="s">
        <v>287</v>
      </c>
      <c r="G175" s="68">
        <v>81698000</v>
      </c>
      <c r="H175" s="86" t="s">
        <v>13</v>
      </c>
      <c r="I175" s="69">
        <v>40801</v>
      </c>
      <c r="J175" s="1226">
        <v>50</v>
      </c>
      <c r="K175" s="522">
        <v>81698000</v>
      </c>
      <c r="L175" s="76">
        <f t="shared" ref="L175:L207" si="6">IF($K175&lt;&gt;0,$G175-$K175,"")</f>
        <v>0</v>
      </c>
      <c r="M175" s="87" t="s">
        <v>1021</v>
      </c>
      <c r="N175" s="88">
        <v>40814</v>
      </c>
      <c r="O175" s="1273" t="s">
        <v>1021</v>
      </c>
      <c r="P175" s="89"/>
      <c r="Q175" s="90" t="s">
        <v>1285</v>
      </c>
      <c r="R175" s="307">
        <v>1800000</v>
      </c>
    </row>
    <row r="176" spans="1:18" s="118" customFormat="1" ht="28.5">
      <c r="A176" s="876"/>
      <c r="B176" s="83">
        <v>39801</v>
      </c>
      <c r="C176" s="571" t="s">
        <v>1809</v>
      </c>
      <c r="D176" s="84" t="s">
        <v>233</v>
      </c>
      <c r="E176" s="66" t="s">
        <v>69</v>
      </c>
      <c r="F176" s="85" t="s">
        <v>287</v>
      </c>
      <c r="G176" s="68">
        <v>8779000</v>
      </c>
      <c r="H176" s="86" t="s">
        <v>13</v>
      </c>
      <c r="I176" s="69">
        <v>40590</v>
      </c>
      <c r="J176" s="1226">
        <v>4</v>
      </c>
      <c r="K176" s="522">
        <v>2212308</v>
      </c>
      <c r="L176" s="76">
        <f t="shared" si="6"/>
        <v>6566692</v>
      </c>
      <c r="M176" s="87" t="s">
        <v>190</v>
      </c>
      <c r="N176" s="88"/>
      <c r="O176" s="1273"/>
      <c r="P176" s="89"/>
      <c r="Q176" s="90"/>
      <c r="R176" s="307"/>
    </row>
    <row r="177" spans="1:18">
      <c r="A177" s="876">
        <v>2</v>
      </c>
      <c r="B177" s="83">
        <v>39801</v>
      </c>
      <c r="C177" s="571" t="s">
        <v>1810</v>
      </c>
      <c r="D177" s="84" t="s">
        <v>241</v>
      </c>
      <c r="E177" s="359" t="s">
        <v>125</v>
      </c>
      <c r="F177" s="85" t="s">
        <v>242</v>
      </c>
      <c r="G177" s="68">
        <v>7289000</v>
      </c>
      <c r="H177" s="86" t="s">
        <v>13</v>
      </c>
      <c r="I177" s="69"/>
      <c r="J177" s="1226"/>
      <c r="K177" s="522"/>
      <c r="L177" s="76" t="str">
        <f t="shared" si="6"/>
        <v/>
      </c>
      <c r="M177" s="87"/>
      <c r="N177" s="88"/>
      <c r="O177" s="1273"/>
      <c r="P177" s="89"/>
      <c r="Q177" s="90"/>
      <c r="R177" s="307"/>
    </row>
    <row r="178" spans="1:18">
      <c r="A178" s="876" t="s">
        <v>1908</v>
      </c>
      <c r="B178" s="83">
        <v>39801</v>
      </c>
      <c r="C178" s="571" t="s">
        <v>1811</v>
      </c>
      <c r="D178" s="84" t="s">
        <v>34</v>
      </c>
      <c r="E178" s="66" t="s">
        <v>35</v>
      </c>
      <c r="F178" s="85" t="s">
        <v>242</v>
      </c>
      <c r="G178" s="68">
        <v>87631000</v>
      </c>
      <c r="H178" s="86" t="s">
        <v>13</v>
      </c>
      <c r="I178" s="69">
        <v>40813</v>
      </c>
      <c r="J178" s="1226">
        <v>49</v>
      </c>
      <c r="K178" s="522">
        <v>87631000</v>
      </c>
      <c r="L178" s="76">
        <f t="shared" si="6"/>
        <v>0</v>
      </c>
      <c r="M178" s="573" t="s">
        <v>184</v>
      </c>
      <c r="N178" s="88">
        <v>40813</v>
      </c>
      <c r="O178" s="1273" t="s">
        <v>395</v>
      </c>
      <c r="P178" s="110" t="s">
        <v>188</v>
      </c>
      <c r="Q178" s="90" t="s">
        <v>1285</v>
      </c>
      <c r="R178" s="307">
        <v>4382000</v>
      </c>
    </row>
    <row r="179" spans="1:18">
      <c r="A179" s="876" t="s">
        <v>1908</v>
      </c>
      <c r="B179" s="83">
        <v>39801</v>
      </c>
      <c r="C179" s="571" t="s">
        <v>1812</v>
      </c>
      <c r="D179" s="84" t="s">
        <v>243</v>
      </c>
      <c r="E179" s="66" t="s">
        <v>31</v>
      </c>
      <c r="F179" s="85" t="s">
        <v>242</v>
      </c>
      <c r="G179" s="68">
        <v>15540000</v>
      </c>
      <c r="H179" s="86" t="s">
        <v>13</v>
      </c>
      <c r="I179" s="69">
        <v>40808</v>
      </c>
      <c r="J179" s="1226">
        <v>49</v>
      </c>
      <c r="K179" s="522">
        <v>15540000</v>
      </c>
      <c r="L179" s="76">
        <f t="shared" si="6"/>
        <v>0</v>
      </c>
      <c r="M179" s="573" t="s">
        <v>184</v>
      </c>
      <c r="N179" s="88">
        <v>40808</v>
      </c>
      <c r="O179" s="1273" t="s">
        <v>395</v>
      </c>
      <c r="P179" s="110" t="s">
        <v>188</v>
      </c>
      <c r="Q179" s="90" t="s">
        <v>1285</v>
      </c>
      <c r="R179" s="307">
        <v>777000</v>
      </c>
    </row>
    <row r="180" spans="1:18" s="91" customFormat="1">
      <c r="A180" s="876" t="s">
        <v>280</v>
      </c>
      <c r="B180" s="83">
        <v>39801</v>
      </c>
      <c r="C180" s="571" t="s">
        <v>1813</v>
      </c>
      <c r="D180" s="84" t="s">
        <v>16</v>
      </c>
      <c r="E180" s="66" t="s">
        <v>17</v>
      </c>
      <c r="F180" s="85" t="s">
        <v>244</v>
      </c>
      <c r="G180" s="68">
        <v>12063000</v>
      </c>
      <c r="H180" s="86" t="s">
        <v>13</v>
      </c>
      <c r="I180" s="69"/>
      <c r="J180" s="1226"/>
      <c r="K180" s="522"/>
      <c r="L180" s="76" t="str">
        <f t="shared" si="6"/>
        <v/>
      </c>
      <c r="M180" s="87"/>
      <c r="N180" s="88"/>
      <c r="O180" s="1273"/>
      <c r="P180" s="89"/>
      <c r="Q180" s="838"/>
      <c r="R180" s="307"/>
    </row>
    <row r="181" spans="1:18">
      <c r="A181" s="876">
        <v>2</v>
      </c>
      <c r="B181" s="83">
        <v>39801</v>
      </c>
      <c r="C181" s="571" t="s">
        <v>1814</v>
      </c>
      <c r="D181" s="84" t="s">
        <v>92</v>
      </c>
      <c r="E181" s="66" t="s">
        <v>35</v>
      </c>
      <c r="F181" s="85" t="s">
        <v>242</v>
      </c>
      <c r="G181" s="68">
        <v>26038000</v>
      </c>
      <c r="H181" s="86" t="s">
        <v>13</v>
      </c>
      <c r="I181" s="69"/>
      <c r="J181" s="1226"/>
      <c r="K181" s="522"/>
      <c r="L181" s="76" t="str">
        <f t="shared" si="6"/>
        <v/>
      </c>
      <c r="M181" s="87"/>
      <c r="N181" s="88"/>
      <c r="O181" s="1273"/>
      <c r="P181" s="89"/>
      <c r="Q181" s="90"/>
      <c r="R181" s="307"/>
    </row>
    <row r="182" spans="1:18">
      <c r="A182" s="876">
        <v>2</v>
      </c>
      <c r="B182" s="83">
        <v>39801</v>
      </c>
      <c r="C182" s="571" t="s">
        <v>1815</v>
      </c>
      <c r="D182" s="84" t="s">
        <v>26</v>
      </c>
      <c r="E182" s="66" t="s">
        <v>19</v>
      </c>
      <c r="F182" s="85" t="s">
        <v>242</v>
      </c>
      <c r="G182" s="68">
        <v>16200000</v>
      </c>
      <c r="H182" s="86" t="s">
        <v>13</v>
      </c>
      <c r="I182" s="69"/>
      <c r="J182" s="1226"/>
      <c r="K182" s="522"/>
      <c r="L182" s="76" t="str">
        <f t="shared" si="6"/>
        <v/>
      </c>
      <c r="M182" s="87"/>
      <c r="N182" s="88"/>
      <c r="O182" s="1273"/>
      <c r="P182" s="89"/>
      <c r="Q182" s="90"/>
      <c r="R182" s="307"/>
    </row>
    <row r="183" spans="1:18">
      <c r="A183" s="876">
        <v>2</v>
      </c>
      <c r="B183" s="83">
        <v>39801</v>
      </c>
      <c r="C183" s="571" t="s">
        <v>1816</v>
      </c>
      <c r="D183" s="84" t="s">
        <v>22</v>
      </c>
      <c r="E183" s="66" t="s">
        <v>23</v>
      </c>
      <c r="F183" s="85" t="s">
        <v>242</v>
      </c>
      <c r="G183" s="68">
        <v>35500000</v>
      </c>
      <c r="H183" s="86" t="s">
        <v>13</v>
      </c>
      <c r="I183" s="69"/>
      <c r="J183" s="1226"/>
      <c r="K183" s="522"/>
      <c r="L183" s="76" t="str">
        <f t="shared" si="6"/>
        <v/>
      </c>
      <c r="M183" s="87"/>
      <c r="N183" s="88"/>
      <c r="O183" s="1273"/>
      <c r="P183" s="89"/>
      <c r="Q183" s="90"/>
      <c r="R183" s="307"/>
    </row>
    <row r="184" spans="1:18">
      <c r="A184" s="876">
        <v>2</v>
      </c>
      <c r="B184" s="83">
        <v>39801</v>
      </c>
      <c r="C184" s="571" t="s">
        <v>1817</v>
      </c>
      <c r="D184" s="84" t="s">
        <v>215</v>
      </c>
      <c r="E184" s="66" t="s">
        <v>19</v>
      </c>
      <c r="F184" s="85" t="s">
        <v>242</v>
      </c>
      <c r="G184" s="68">
        <v>43000000</v>
      </c>
      <c r="H184" s="86" t="s">
        <v>13</v>
      </c>
      <c r="I184" s="69"/>
      <c r="J184" s="1226"/>
      <c r="K184" s="522"/>
      <c r="L184" s="76" t="str">
        <f t="shared" si="6"/>
        <v/>
      </c>
      <c r="M184" s="87"/>
      <c r="N184" s="88"/>
      <c r="O184" s="1273"/>
      <c r="P184" s="89"/>
      <c r="Q184" s="90"/>
      <c r="R184" s="307"/>
    </row>
    <row r="185" spans="1:18">
      <c r="A185" s="876">
        <v>2</v>
      </c>
      <c r="B185" s="83">
        <v>39801</v>
      </c>
      <c r="C185" s="571" t="s">
        <v>1818</v>
      </c>
      <c r="D185" s="84" t="s">
        <v>281</v>
      </c>
      <c r="E185" s="86" t="s">
        <v>282</v>
      </c>
      <c r="F185" s="85" t="s">
        <v>242</v>
      </c>
      <c r="G185" s="68">
        <v>1834000</v>
      </c>
      <c r="H185" s="86" t="s">
        <v>13</v>
      </c>
      <c r="I185" s="69"/>
      <c r="J185" s="1226"/>
      <c r="K185" s="522"/>
      <c r="L185" s="76" t="str">
        <f t="shared" si="6"/>
        <v/>
      </c>
      <c r="M185" s="87"/>
      <c r="N185" s="88"/>
      <c r="O185" s="1273"/>
      <c r="P185" s="89"/>
      <c r="Q185" s="90"/>
      <c r="R185" s="307"/>
    </row>
    <row r="186" spans="1:18">
      <c r="A186" s="876">
        <v>2</v>
      </c>
      <c r="B186" s="83">
        <v>39801</v>
      </c>
      <c r="C186" s="571" t="s">
        <v>1819</v>
      </c>
      <c r="D186" s="84" t="s">
        <v>283</v>
      </c>
      <c r="E186" s="66" t="s">
        <v>23</v>
      </c>
      <c r="F186" s="85" t="s">
        <v>242</v>
      </c>
      <c r="G186" s="68">
        <v>38000000</v>
      </c>
      <c r="H186" s="86" t="s">
        <v>13</v>
      </c>
      <c r="I186" s="69"/>
      <c r="J186" s="1226"/>
      <c r="K186" s="522"/>
      <c r="L186" s="76" t="str">
        <f t="shared" si="6"/>
        <v/>
      </c>
      <c r="M186" s="87"/>
      <c r="N186" s="88"/>
      <c r="O186" s="1273"/>
      <c r="P186" s="89"/>
      <c r="Q186" s="90"/>
      <c r="R186" s="307"/>
    </row>
    <row r="187" spans="1:18">
      <c r="A187" s="876">
        <v>2</v>
      </c>
      <c r="B187" s="83">
        <v>39801</v>
      </c>
      <c r="C187" s="571" t="s">
        <v>1820</v>
      </c>
      <c r="D187" s="84" t="s">
        <v>284</v>
      </c>
      <c r="E187" s="82" t="s">
        <v>111</v>
      </c>
      <c r="F187" s="85" t="s">
        <v>242</v>
      </c>
      <c r="G187" s="68">
        <v>36282000</v>
      </c>
      <c r="H187" s="86" t="s">
        <v>13</v>
      </c>
      <c r="I187" s="69"/>
      <c r="J187" s="1226"/>
      <c r="K187" s="522"/>
      <c r="L187" s="76" t="str">
        <f t="shared" si="6"/>
        <v/>
      </c>
      <c r="M187" s="87"/>
      <c r="N187" s="88"/>
      <c r="O187" s="1273"/>
      <c r="P187" s="89"/>
      <c r="Q187" s="90"/>
      <c r="R187" s="307"/>
    </row>
    <row r="188" spans="1:18">
      <c r="A188" s="876">
        <v>2</v>
      </c>
      <c r="B188" s="83">
        <v>39801</v>
      </c>
      <c r="C188" s="571" t="s">
        <v>1821</v>
      </c>
      <c r="D188" s="84" t="s">
        <v>285</v>
      </c>
      <c r="E188" s="66" t="s">
        <v>31</v>
      </c>
      <c r="F188" s="85" t="s">
        <v>242</v>
      </c>
      <c r="G188" s="68">
        <v>6000000</v>
      </c>
      <c r="H188" s="86" t="s">
        <v>13</v>
      </c>
      <c r="I188" s="69"/>
      <c r="J188" s="1226"/>
      <c r="K188" s="522"/>
      <c r="L188" s="76" t="str">
        <f t="shared" si="6"/>
        <v/>
      </c>
      <c r="M188" s="87"/>
      <c r="N188" s="88"/>
      <c r="O188" s="1273"/>
      <c r="P188" s="89"/>
      <c r="Q188" s="90"/>
      <c r="R188" s="307"/>
    </row>
    <row r="189" spans="1:18">
      <c r="A189" s="876">
        <v>2</v>
      </c>
      <c r="B189" s="83">
        <v>39801</v>
      </c>
      <c r="C189" s="571" t="s">
        <v>1822</v>
      </c>
      <c r="D189" s="84" t="s">
        <v>26</v>
      </c>
      <c r="E189" s="66" t="s">
        <v>19</v>
      </c>
      <c r="F189" s="85" t="s">
        <v>242</v>
      </c>
      <c r="G189" s="68">
        <v>10000000</v>
      </c>
      <c r="H189" s="86" t="s">
        <v>13</v>
      </c>
      <c r="I189" s="69"/>
      <c r="J189" s="1226"/>
      <c r="K189" s="522"/>
      <c r="L189" s="76" t="str">
        <f t="shared" si="6"/>
        <v/>
      </c>
      <c r="M189" s="87"/>
      <c r="N189" s="88"/>
      <c r="O189" s="1273"/>
      <c r="P189" s="89"/>
      <c r="Q189" s="90"/>
      <c r="R189" s="307"/>
    </row>
    <row r="190" spans="1:18">
      <c r="A190" s="876" t="s">
        <v>1911</v>
      </c>
      <c r="B190" s="83">
        <v>39801</v>
      </c>
      <c r="C190" s="571" t="s">
        <v>1823</v>
      </c>
      <c r="D190" s="84" t="s">
        <v>68</v>
      </c>
      <c r="E190" s="66" t="s">
        <v>69</v>
      </c>
      <c r="F190" s="85" t="s">
        <v>242</v>
      </c>
      <c r="G190" s="68">
        <v>9294000</v>
      </c>
      <c r="H190" s="86" t="s">
        <v>13</v>
      </c>
      <c r="I190" s="69">
        <v>40808</v>
      </c>
      <c r="J190" s="1226">
        <v>50</v>
      </c>
      <c r="K190" s="522">
        <v>9294000</v>
      </c>
      <c r="L190" s="76">
        <f t="shared" si="6"/>
        <v>0</v>
      </c>
      <c r="M190" s="573" t="s">
        <v>184</v>
      </c>
      <c r="N190" s="88">
        <v>40808</v>
      </c>
      <c r="O190" s="1273" t="s">
        <v>395</v>
      </c>
      <c r="P190" s="110" t="s">
        <v>188</v>
      </c>
      <c r="Q190" s="90" t="s">
        <v>1285</v>
      </c>
      <c r="R190" s="307">
        <v>465000</v>
      </c>
    </row>
    <row r="191" spans="1:18">
      <c r="A191" s="876"/>
      <c r="B191" s="94">
        <v>39805</v>
      </c>
      <c r="C191" s="413" t="s">
        <v>1824</v>
      </c>
      <c r="D191" s="414" t="s">
        <v>286</v>
      </c>
      <c r="E191" s="66" t="s">
        <v>43</v>
      </c>
      <c r="F191" s="407" t="s">
        <v>287</v>
      </c>
      <c r="G191" s="68">
        <v>80000000</v>
      </c>
      <c r="H191" s="98" t="s">
        <v>13</v>
      </c>
      <c r="I191" s="69">
        <v>40233</v>
      </c>
      <c r="J191" s="363">
        <v>5</v>
      </c>
      <c r="K191" s="522">
        <v>80000000</v>
      </c>
      <c r="L191" s="76">
        <f t="shared" si="6"/>
        <v>0</v>
      </c>
      <c r="M191" s="87" t="s">
        <v>1021</v>
      </c>
      <c r="N191" s="364">
        <v>40331</v>
      </c>
      <c r="O191" s="1273" t="s">
        <v>1021</v>
      </c>
      <c r="P191" s="365">
        <v>9</v>
      </c>
      <c r="Q191" s="90" t="s">
        <v>1286</v>
      </c>
      <c r="R191" s="307">
        <v>3116283.9</v>
      </c>
    </row>
    <row r="192" spans="1:18" s="118" customFormat="1" ht="34.5" customHeight="1">
      <c r="A192" s="1361"/>
      <c r="B192" s="1382">
        <v>39805</v>
      </c>
      <c r="C192" s="1474" t="s">
        <v>1825</v>
      </c>
      <c r="D192" s="1476" t="s">
        <v>66</v>
      </c>
      <c r="E192" s="1373" t="s">
        <v>19</v>
      </c>
      <c r="F192" s="1425" t="s">
        <v>287</v>
      </c>
      <c r="G192" s="1459">
        <v>23864000</v>
      </c>
      <c r="H192" s="1423" t="s">
        <v>13</v>
      </c>
      <c r="I192" s="69">
        <v>40597</v>
      </c>
      <c r="J192" s="363">
        <v>4</v>
      </c>
      <c r="K192" s="522">
        <v>15000000</v>
      </c>
      <c r="L192" s="76">
        <f t="shared" si="6"/>
        <v>8864000</v>
      </c>
      <c r="M192" s="87" t="s">
        <v>190</v>
      </c>
      <c r="N192" s="1410">
        <v>40653</v>
      </c>
      <c r="O192" s="1385" t="s">
        <v>1021</v>
      </c>
      <c r="P192" s="1412"/>
      <c r="Q192" s="1392" t="s">
        <v>1285</v>
      </c>
      <c r="R192" s="1352">
        <v>1395000</v>
      </c>
    </row>
    <row r="193" spans="1:18" s="118" customFormat="1">
      <c r="A193" s="1363"/>
      <c r="B193" s="1384"/>
      <c r="C193" s="1475"/>
      <c r="D193" s="1477"/>
      <c r="E193" s="1375"/>
      <c r="F193" s="1426"/>
      <c r="G193" s="1460"/>
      <c r="H193" s="1424"/>
      <c r="I193" s="69">
        <v>40618</v>
      </c>
      <c r="J193" s="363">
        <v>4</v>
      </c>
      <c r="K193" s="522">
        <f>L192</f>
        <v>8864000</v>
      </c>
      <c r="L193" s="76">
        <v>0</v>
      </c>
      <c r="M193" s="87" t="s">
        <v>1021</v>
      </c>
      <c r="N193" s="1411"/>
      <c r="O193" s="1387"/>
      <c r="P193" s="1413"/>
      <c r="Q193" s="1393"/>
      <c r="R193" s="1354"/>
    </row>
    <row r="194" spans="1:18">
      <c r="A194" s="876"/>
      <c r="B194" s="94">
        <v>39805</v>
      </c>
      <c r="C194" s="413" t="s">
        <v>1826</v>
      </c>
      <c r="D194" s="414" t="s">
        <v>288</v>
      </c>
      <c r="E194" s="66" t="s">
        <v>35</v>
      </c>
      <c r="F194" s="407" t="s">
        <v>287</v>
      </c>
      <c r="G194" s="68">
        <v>216000000</v>
      </c>
      <c r="H194" s="98" t="s">
        <v>13</v>
      </c>
      <c r="I194" s="69"/>
      <c r="J194" s="363"/>
      <c r="K194" s="522"/>
      <c r="L194" s="76" t="str">
        <f t="shared" si="6"/>
        <v/>
      </c>
      <c r="M194" s="87"/>
      <c r="N194" s="364"/>
      <c r="O194" s="1273"/>
      <c r="P194" s="365"/>
      <c r="Q194" s="90"/>
      <c r="R194" s="307"/>
    </row>
    <row r="195" spans="1:18">
      <c r="A195" s="876"/>
      <c r="B195" s="94">
        <v>39805</v>
      </c>
      <c r="C195" s="413" t="s">
        <v>1827</v>
      </c>
      <c r="D195" s="414" t="s">
        <v>27</v>
      </c>
      <c r="E195" s="66" t="s">
        <v>28</v>
      </c>
      <c r="F195" s="407" t="s">
        <v>287</v>
      </c>
      <c r="G195" s="68">
        <v>7400000</v>
      </c>
      <c r="H195" s="98" t="s">
        <v>13</v>
      </c>
      <c r="I195" s="69"/>
      <c r="J195" s="363"/>
      <c r="K195" s="522"/>
      <c r="L195" s="76" t="str">
        <f t="shared" si="6"/>
        <v/>
      </c>
      <c r="M195" s="87"/>
      <c r="N195" s="364"/>
      <c r="O195" s="1273"/>
      <c r="P195" s="365"/>
      <c r="Q195" s="90"/>
      <c r="R195" s="307"/>
    </row>
    <row r="196" spans="1:18" ht="28.5">
      <c r="A196" s="876"/>
      <c r="B196" s="94">
        <v>39805</v>
      </c>
      <c r="C196" s="413" t="s">
        <v>1828</v>
      </c>
      <c r="D196" s="414" t="s">
        <v>289</v>
      </c>
      <c r="E196" s="66" t="s">
        <v>15</v>
      </c>
      <c r="F196" s="407" t="s">
        <v>287</v>
      </c>
      <c r="G196" s="68">
        <v>600000000</v>
      </c>
      <c r="H196" s="98" t="s">
        <v>13</v>
      </c>
      <c r="I196" s="69">
        <v>40681</v>
      </c>
      <c r="J196" s="363">
        <v>4</v>
      </c>
      <c r="K196" s="522">
        <v>370000000</v>
      </c>
      <c r="L196" s="76">
        <f t="shared" si="6"/>
        <v>230000000</v>
      </c>
      <c r="M196" s="87" t="s">
        <v>190</v>
      </c>
      <c r="N196" s="364"/>
      <c r="O196" s="1273"/>
      <c r="P196" s="365"/>
      <c r="Q196" s="90"/>
      <c r="R196" s="307"/>
    </row>
    <row r="197" spans="1:18">
      <c r="A197" s="876">
        <v>49</v>
      </c>
      <c r="B197" s="94">
        <v>39805</v>
      </c>
      <c r="C197" s="413" t="s">
        <v>1829</v>
      </c>
      <c r="D197" s="414" t="s">
        <v>290</v>
      </c>
      <c r="E197" s="359" t="s">
        <v>131</v>
      </c>
      <c r="F197" s="407" t="s">
        <v>287</v>
      </c>
      <c r="G197" s="68">
        <v>7500000</v>
      </c>
      <c r="H197" s="98" t="s">
        <v>13</v>
      </c>
      <c r="I197" s="69">
        <v>40773</v>
      </c>
      <c r="J197" s="363">
        <v>49</v>
      </c>
      <c r="K197" s="522">
        <v>7500000</v>
      </c>
      <c r="L197" s="76">
        <f t="shared" si="6"/>
        <v>0</v>
      </c>
      <c r="M197" s="87" t="s">
        <v>1021</v>
      </c>
      <c r="N197" s="364">
        <v>40884</v>
      </c>
      <c r="O197" s="1273" t="s">
        <v>1021</v>
      </c>
      <c r="P197" s="365"/>
      <c r="Q197" s="90" t="s">
        <v>1285</v>
      </c>
      <c r="R197" s="307">
        <v>51113</v>
      </c>
    </row>
    <row r="198" spans="1:18">
      <c r="A198" s="876"/>
      <c r="B198" s="94">
        <v>39805</v>
      </c>
      <c r="C198" s="413" t="s">
        <v>1830</v>
      </c>
      <c r="D198" s="414" t="s">
        <v>291</v>
      </c>
      <c r="E198" s="66" t="s">
        <v>43</v>
      </c>
      <c r="F198" s="407" t="s">
        <v>287</v>
      </c>
      <c r="G198" s="68">
        <v>100000000</v>
      </c>
      <c r="H198" s="98" t="s">
        <v>13</v>
      </c>
      <c r="I198" s="69"/>
      <c r="J198" s="363"/>
      <c r="K198" s="522"/>
      <c r="L198" s="76" t="str">
        <f t="shared" si="6"/>
        <v/>
      </c>
      <c r="M198" s="87"/>
      <c r="N198" s="364"/>
      <c r="O198" s="1273"/>
      <c r="P198" s="365"/>
      <c r="Q198" s="90"/>
      <c r="R198" s="307"/>
    </row>
    <row r="199" spans="1:18" ht="28.5">
      <c r="A199" s="877" t="s">
        <v>1935</v>
      </c>
      <c r="B199" s="94">
        <v>39805</v>
      </c>
      <c r="C199" s="413" t="s">
        <v>1831</v>
      </c>
      <c r="D199" s="414" t="s">
        <v>292</v>
      </c>
      <c r="E199" s="66" t="s">
        <v>41</v>
      </c>
      <c r="F199" s="407" t="s">
        <v>287</v>
      </c>
      <c r="G199" s="68">
        <v>72278000</v>
      </c>
      <c r="H199" s="98" t="s">
        <v>13</v>
      </c>
      <c r="I199" s="69">
        <v>40793</v>
      </c>
      <c r="J199" s="363">
        <v>59</v>
      </c>
      <c r="K199" s="522">
        <v>68700000</v>
      </c>
      <c r="L199" s="76">
        <v>0</v>
      </c>
      <c r="M199" s="87" t="s">
        <v>334</v>
      </c>
      <c r="N199" s="364" t="s">
        <v>334</v>
      </c>
      <c r="O199" s="1273" t="s">
        <v>334</v>
      </c>
      <c r="P199" s="365">
        <v>59</v>
      </c>
      <c r="Q199" s="90" t="s">
        <v>1228</v>
      </c>
      <c r="R199" s="307" t="s">
        <v>334</v>
      </c>
    </row>
    <row r="200" spans="1:18">
      <c r="A200" s="876"/>
      <c r="B200" s="94">
        <v>39805</v>
      </c>
      <c r="C200" s="413" t="s">
        <v>1832</v>
      </c>
      <c r="D200" s="414" t="s">
        <v>293</v>
      </c>
      <c r="E200" s="66" t="s">
        <v>31</v>
      </c>
      <c r="F200" s="407" t="s">
        <v>287</v>
      </c>
      <c r="G200" s="68">
        <v>11560000</v>
      </c>
      <c r="H200" s="98" t="s">
        <v>13</v>
      </c>
      <c r="I200" s="69"/>
      <c r="J200" s="363"/>
      <c r="K200" s="522"/>
      <c r="L200" s="76" t="str">
        <f t="shared" si="6"/>
        <v/>
      </c>
      <c r="M200" s="87"/>
      <c r="N200" s="364"/>
      <c r="O200" s="1273"/>
      <c r="P200" s="365"/>
      <c r="Q200" s="90"/>
      <c r="R200" s="307"/>
    </row>
    <row r="201" spans="1:18" s="118" customFormat="1" ht="28.5" customHeight="1">
      <c r="A201" s="1361"/>
      <c r="B201" s="1382">
        <v>39805</v>
      </c>
      <c r="C201" s="1474" t="s">
        <v>1833</v>
      </c>
      <c r="D201" s="1476" t="s">
        <v>294</v>
      </c>
      <c r="E201" s="1373" t="s">
        <v>15</v>
      </c>
      <c r="F201" s="1425" t="s">
        <v>287</v>
      </c>
      <c r="G201" s="1459">
        <v>37515000</v>
      </c>
      <c r="H201" s="1423" t="s">
        <v>13</v>
      </c>
      <c r="I201" s="69">
        <v>40597</v>
      </c>
      <c r="J201" s="363">
        <v>4</v>
      </c>
      <c r="K201" s="522">
        <v>12505000</v>
      </c>
      <c r="L201" s="76">
        <f t="shared" si="6"/>
        <v>25010000</v>
      </c>
      <c r="M201" s="87" t="s">
        <v>190</v>
      </c>
      <c r="N201" s="1410">
        <v>40674</v>
      </c>
      <c r="O201" s="1385" t="s">
        <v>1021</v>
      </c>
      <c r="P201" s="1412"/>
      <c r="Q201" s="1392" t="s">
        <v>1285</v>
      </c>
      <c r="R201" s="1352">
        <v>2079962.5</v>
      </c>
    </row>
    <row r="202" spans="1:18" s="118" customFormat="1" ht="28.5" customHeight="1">
      <c r="A202" s="1363"/>
      <c r="B202" s="1384"/>
      <c r="C202" s="1475"/>
      <c r="D202" s="1477"/>
      <c r="E202" s="1375"/>
      <c r="F202" s="1426"/>
      <c r="G202" s="1460"/>
      <c r="H202" s="1424"/>
      <c r="I202" s="69">
        <v>40632</v>
      </c>
      <c r="J202" s="363">
        <v>4</v>
      </c>
      <c r="K202" s="522">
        <v>25010000</v>
      </c>
      <c r="L202" s="76">
        <f>L201-K202</f>
        <v>0</v>
      </c>
      <c r="M202" s="87" t="s">
        <v>1021</v>
      </c>
      <c r="N202" s="1411"/>
      <c r="O202" s="1387"/>
      <c r="P202" s="1413"/>
      <c r="Q202" s="1393"/>
      <c r="R202" s="1354"/>
    </row>
    <row r="203" spans="1:18">
      <c r="A203" s="876"/>
      <c r="B203" s="94">
        <v>39805</v>
      </c>
      <c r="C203" s="413" t="s">
        <v>1834</v>
      </c>
      <c r="D203" s="414" t="s">
        <v>295</v>
      </c>
      <c r="E203" s="359" t="s">
        <v>131</v>
      </c>
      <c r="F203" s="407" t="s">
        <v>287</v>
      </c>
      <c r="G203" s="68">
        <v>376500000</v>
      </c>
      <c r="H203" s="98" t="s">
        <v>13</v>
      </c>
      <c r="I203" s="69">
        <v>40373</v>
      </c>
      <c r="J203" s="363">
        <v>4</v>
      </c>
      <c r="K203" s="522">
        <v>376500000</v>
      </c>
      <c r="L203" s="76">
        <f t="shared" si="6"/>
        <v>0</v>
      </c>
      <c r="M203" s="87" t="s">
        <v>1021</v>
      </c>
      <c r="N203" s="364">
        <v>40429</v>
      </c>
      <c r="O203" s="1273" t="s">
        <v>1021</v>
      </c>
      <c r="P203" s="365"/>
      <c r="Q203" s="90" t="s">
        <v>1285</v>
      </c>
      <c r="R203" s="307">
        <v>10800000</v>
      </c>
    </row>
    <row r="204" spans="1:18" s="118" customFormat="1" ht="28.5">
      <c r="A204" s="877" t="s">
        <v>1479</v>
      </c>
      <c r="B204" s="94">
        <v>39805</v>
      </c>
      <c r="C204" s="413" t="s">
        <v>1476</v>
      </c>
      <c r="D204" s="414" t="s">
        <v>296</v>
      </c>
      <c r="E204" s="66" t="s">
        <v>37</v>
      </c>
      <c r="F204" s="407" t="s">
        <v>287</v>
      </c>
      <c r="G204" s="68">
        <v>10300000</v>
      </c>
      <c r="H204" s="98" t="s">
        <v>13</v>
      </c>
      <c r="I204" s="69">
        <v>40424</v>
      </c>
      <c r="J204" s="363">
        <v>4</v>
      </c>
      <c r="K204" s="522">
        <v>10300000</v>
      </c>
      <c r="L204" s="76">
        <f t="shared" si="6"/>
        <v>0</v>
      </c>
      <c r="M204" s="87" t="s">
        <v>1021</v>
      </c>
      <c r="N204" s="364"/>
      <c r="O204" s="1273"/>
      <c r="P204" s="365"/>
      <c r="Q204" s="90"/>
      <c r="R204" s="307"/>
    </row>
    <row r="205" spans="1:18">
      <c r="A205" s="876">
        <v>50</v>
      </c>
      <c r="B205" s="94">
        <v>39805</v>
      </c>
      <c r="C205" s="1024" t="s">
        <v>1835</v>
      </c>
      <c r="D205" s="414" t="s">
        <v>297</v>
      </c>
      <c r="E205" s="359" t="s">
        <v>125</v>
      </c>
      <c r="F205" s="407" t="s">
        <v>287</v>
      </c>
      <c r="G205" s="68">
        <v>32382000</v>
      </c>
      <c r="H205" s="98" t="s">
        <v>13</v>
      </c>
      <c r="I205" s="69">
        <v>40780</v>
      </c>
      <c r="J205" s="363">
        <v>50</v>
      </c>
      <c r="K205" s="522">
        <v>32382000</v>
      </c>
      <c r="L205" s="76">
        <f t="shared" si="6"/>
        <v>0</v>
      </c>
      <c r="M205" s="87" t="s">
        <v>1021</v>
      </c>
      <c r="N205" s="364">
        <v>40814</v>
      </c>
      <c r="O205" s="1273" t="s">
        <v>1021</v>
      </c>
      <c r="P205" s="365"/>
      <c r="Q205" s="90" t="s">
        <v>1285</v>
      </c>
      <c r="R205" s="307">
        <v>900194</v>
      </c>
    </row>
    <row r="206" spans="1:18">
      <c r="A206" s="876"/>
      <c r="B206" s="94">
        <v>39805</v>
      </c>
      <c r="C206" s="413" t="s">
        <v>1836</v>
      </c>
      <c r="D206" s="414" t="s">
        <v>30</v>
      </c>
      <c r="E206" s="66" t="s">
        <v>31</v>
      </c>
      <c r="F206" s="407" t="s">
        <v>287</v>
      </c>
      <c r="G206" s="68">
        <v>10800000</v>
      </c>
      <c r="H206" s="98" t="s">
        <v>13</v>
      </c>
      <c r="I206" s="69">
        <v>40569</v>
      </c>
      <c r="J206" s="363">
        <v>4</v>
      </c>
      <c r="K206" s="522">
        <v>10800000</v>
      </c>
      <c r="L206" s="76">
        <f t="shared" si="6"/>
        <v>0</v>
      </c>
      <c r="M206" s="87" t="s">
        <v>1021</v>
      </c>
      <c r="N206" s="364"/>
      <c r="O206" s="1273"/>
      <c r="P206" s="365"/>
      <c r="Q206" s="90"/>
      <c r="R206" s="307"/>
    </row>
    <row r="207" spans="1:18">
      <c r="A207" s="876"/>
      <c r="B207" s="94">
        <v>39805</v>
      </c>
      <c r="C207" s="413" t="s">
        <v>1837</v>
      </c>
      <c r="D207" s="414" t="s">
        <v>298</v>
      </c>
      <c r="E207" s="66" t="s">
        <v>52</v>
      </c>
      <c r="F207" s="407" t="s">
        <v>287</v>
      </c>
      <c r="G207" s="68">
        <v>26000000</v>
      </c>
      <c r="H207" s="98" t="s">
        <v>13</v>
      </c>
      <c r="I207" s="69"/>
      <c r="J207" s="363"/>
      <c r="K207" s="522"/>
      <c r="L207" s="76" t="str">
        <f t="shared" si="6"/>
        <v/>
      </c>
      <c r="M207" s="87"/>
      <c r="N207" s="364"/>
      <c r="O207" s="1273"/>
      <c r="P207" s="365"/>
      <c r="Q207" s="90"/>
      <c r="R207" s="307"/>
    </row>
    <row r="208" spans="1:18" ht="28.5">
      <c r="A208" s="877" t="s">
        <v>1663</v>
      </c>
      <c r="B208" s="94">
        <v>39805</v>
      </c>
      <c r="C208" s="413" t="s">
        <v>1838</v>
      </c>
      <c r="D208" s="414" t="s">
        <v>299</v>
      </c>
      <c r="E208" s="66" t="s">
        <v>58</v>
      </c>
      <c r="F208" s="407" t="s">
        <v>287</v>
      </c>
      <c r="G208" s="68">
        <v>10685000</v>
      </c>
      <c r="H208" s="98" t="s">
        <v>13</v>
      </c>
      <c r="I208" s="69">
        <v>40694</v>
      </c>
      <c r="J208" s="363">
        <v>39</v>
      </c>
      <c r="K208" s="522">
        <v>7754267.4800000004</v>
      </c>
      <c r="L208" s="76">
        <v>0</v>
      </c>
      <c r="M208" s="87" t="s">
        <v>334</v>
      </c>
      <c r="N208" s="364" t="s">
        <v>334</v>
      </c>
      <c r="O208" s="1273" t="s">
        <v>334</v>
      </c>
      <c r="P208" s="365"/>
      <c r="Q208" s="90" t="s">
        <v>1228</v>
      </c>
      <c r="R208" s="307" t="s">
        <v>334</v>
      </c>
    </row>
    <row r="209" spans="1:18">
      <c r="A209" s="876"/>
      <c r="B209" s="94">
        <v>39805</v>
      </c>
      <c r="C209" s="413" t="s">
        <v>1839</v>
      </c>
      <c r="D209" s="414" t="s">
        <v>14</v>
      </c>
      <c r="E209" s="66" t="s">
        <v>15</v>
      </c>
      <c r="F209" s="407" t="s">
        <v>287</v>
      </c>
      <c r="G209" s="68">
        <v>42000000</v>
      </c>
      <c r="H209" s="98" t="s">
        <v>13</v>
      </c>
      <c r="I209" s="69">
        <v>40660</v>
      </c>
      <c r="J209" s="363">
        <v>4</v>
      </c>
      <c r="K209" s="522">
        <v>42000000</v>
      </c>
      <c r="L209" s="76">
        <f t="shared" ref="L209:L241" si="7">IF($K209&lt;&gt;0,$G209-$K209,"")</f>
        <v>0</v>
      </c>
      <c r="M209" s="87" t="s">
        <v>1021</v>
      </c>
      <c r="N209" s="364">
        <v>40681</v>
      </c>
      <c r="O209" s="1273" t="s">
        <v>1021</v>
      </c>
      <c r="P209" s="365"/>
      <c r="Q209" s="90" t="s">
        <v>1285</v>
      </c>
      <c r="R209" s="307">
        <v>945775</v>
      </c>
    </row>
    <row r="210" spans="1:18">
      <c r="A210" s="876"/>
      <c r="B210" s="94">
        <v>39805</v>
      </c>
      <c r="C210" s="413" t="s">
        <v>1840</v>
      </c>
      <c r="D210" s="414" t="s">
        <v>14</v>
      </c>
      <c r="E210" s="66" t="s">
        <v>15</v>
      </c>
      <c r="F210" s="407" t="s">
        <v>287</v>
      </c>
      <c r="G210" s="68">
        <v>25000000</v>
      </c>
      <c r="H210" s="98" t="s">
        <v>13</v>
      </c>
      <c r="I210" s="69"/>
      <c r="J210" s="363"/>
      <c r="K210" s="522"/>
      <c r="L210" s="76" t="str">
        <f t="shared" si="7"/>
        <v/>
      </c>
      <c r="M210" s="87"/>
      <c r="N210" s="364"/>
      <c r="O210" s="1273"/>
      <c r="P210" s="365"/>
      <c r="Q210" s="90"/>
      <c r="R210" s="307"/>
    </row>
    <row r="211" spans="1:18">
      <c r="A211" s="876"/>
      <c r="B211" s="94">
        <v>39805</v>
      </c>
      <c r="C211" s="413" t="s">
        <v>1841</v>
      </c>
      <c r="D211" s="414" t="s">
        <v>300</v>
      </c>
      <c r="E211" s="66" t="s">
        <v>12</v>
      </c>
      <c r="F211" s="407" t="s">
        <v>287</v>
      </c>
      <c r="G211" s="68">
        <v>25054000</v>
      </c>
      <c r="H211" s="98" t="s">
        <v>13</v>
      </c>
      <c r="I211" s="69"/>
      <c r="J211" s="363"/>
      <c r="K211" s="522"/>
      <c r="L211" s="76" t="str">
        <f t="shared" si="7"/>
        <v/>
      </c>
      <c r="M211" s="87"/>
      <c r="N211" s="364"/>
      <c r="O211" s="1273"/>
      <c r="P211" s="365"/>
      <c r="Q211" s="90"/>
      <c r="R211" s="307"/>
    </row>
    <row r="212" spans="1:18" ht="28.5">
      <c r="A212" s="877" t="s">
        <v>2006</v>
      </c>
      <c r="B212" s="94">
        <v>39805</v>
      </c>
      <c r="C212" s="414" t="s">
        <v>2010</v>
      </c>
      <c r="D212" s="414" t="s">
        <v>367</v>
      </c>
      <c r="E212" s="359" t="s">
        <v>131</v>
      </c>
      <c r="F212" s="407" t="s">
        <v>287</v>
      </c>
      <c r="G212" s="68">
        <v>31762000</v>
      </c>
      <c r="H212" s="98" t="s">
        <v>13</v>
      </c>
      <c r="I212" s="69">
        <v>40911</v>
      </c>
      <c r="J212" s="363">
        <v>67</v>
      </c>
      <c r="K212" s="522">
        <v>31762000</v>
      </c>
      <c r="L212" s="76">
        <f t="shared" si="7"/>
        <v>0</v>
      </c>
      <c r="M212" s="87" t="s">
        <v>1021</v>
      </c>
      <c r="N212" s="364"/>
      <c r="O212" s="1273"/>
      <c r="P212" s="365"/>
      <c r="Q212" s="90"/>
      <c r="R212" s="307"/>
    </row>
    <row r="213" spans="1:18">
      <c r="A213" s="876"/>
      <c r="B213" s="94">
        <v>39805</v>
      </c>
      <c r="C213" s="413" t="s">
        <v>1842</v>
      </c>
      <c r="D213" s="414" t="s">
        <v>301</v>
      </c>
      <c r="E213" s="66" t="s">
        <v>28</v>
      </c>
      <c r="F213" s="407" t="s">
        <v>287</v>
      </c>
      <c r="G213" s="68">
        <v>16641000</v>
      </c>
      <c r="H213" s="98" t="s">
        <v>13</v>
      </c>
      <c r="I213" s="69"/>
      <c r="J213" s="363"/>
      <c r="K213" s="522"/>
      <c r="L213" s="76" t="str">
        <f t="shared" si="7"/>
        <v/>
      </c>
      <c r="M213" s="87"/>
      <c r="N213" s="364"/>
      <c r="O213" s="1273"/>
      <c r="P213" s="365"/>
      <c r="Q213" s="90"/>
      <c r="R213" s="307"/>
    </row>
    <row r="214" spans="1:18">
      <c r="A214" s="876"/>
      <c r="B214" s="94">
        <v>39805</v>
      </c>
      <c r="C214" s="413" t="s">
        <v>1843</v>
      </c>
      <c r="D214" s="414" t="s">
        <v>302</v>
      </c>
      <c r="E214" s="66" t="s">
        <v>46</v>
      </c>
      <c r="F214" s="407" t="s">
        <v>287</v>
      </c>
      <c r="G214" s="68">
        <v>12000000</v>
      </c>
      <c r="H214" s="98" t="s">
        <v>13</v>
      </c>
      <c r="I214" s="69">
        <v>40478</v>
      </c>
      <c r="J214" s="363">
        <v>4</v>
      </c>
      <c r="K214" s="522">
        <v>12000000</v>
      </c>
      <c r="L214" s="76">
        <f t="shared" si="7"/>
        <v>0</v>
      </c>
      <c r="M214" s="87" t="s">
        <v>1021</v>
      </c>
      <c r="N214" s="364">
        <v>40865</v>
      </c>
      <c r="O214" s="1273" t="s">
        <v>1021</v>
      </c>
      <c r="P214" s="365"/>
      <c r="Q214" s="90" t="s">
        <v>1996</v>
      </c>
      <c r="R214" s="307">
        <v>326576</v>
      </c>
    </row>
    <row r="215" spans="1:18">
      <c r="A215" s="876"/>
      <c r="B215" s="94">
        <v>39805</v>
      </c>
      <c r="C215" s="413" t="s">
        <v>1844</v>
      </c>
      <c r="D215" s="414" t="s">
        <v>303</v>
      </c>
      <c r="E215" s="66" t="s">
        <v>46</v>
      </c>
      <c r="F215" s="407" t="s">
        <v>287</v>
      </c>
      <c r="G215" s="68">
        <v>11300000</v>
      </c>
      <c r="H215" s="98" t="s">
        <v>13</v>
      </c>
      <c r="I215" s="69">
        <v>40506</v>
      </c>
      <c r="J215" s="363">
        <v>4</v>
      </c>
      <c r="K215" s="522">
        <v>11300000</v>
      </c>
      <c r="L215" s="76">
        <f t="shared" si="7"/>
        <v>0</v>
      </c>
      <c r="M215" s="573" t="s">
        <v>1021</v>
      </c>
      <c r="N215" s="50">
        <v>40513</v>
      </c>
      <c r="O215" s="1273" t="s">
        <v>1021</v>
      </c>
      <c r="P215" s="110"/>
      <c r="Q215" s="90" t="s">
        <v>1285</v>
      </c>
      <c r="R215" s="307">
        <v>319658.99</v>
      </c>
    </row>
    <row r="216" spans="1:18">
      <c r="A216" s="876">
        <v>2</v>
      </c>
      <c r="B216" s="94">
        <v>39805</v>
      </c>
      <c r="C216" s="413" t="s">
        <v>1845</v>
      </c>
      <c r="D216" s="414" t="s">
        <v>305</v>
      </c>
      <c r="E216" s="66" t="s">
        <v>23</v>
      </c>
      <c r="F216" s="407" t="s">
        <v>242</v>
      </c>
      <c r="G216" s="68">
        <v>6855000</v>
      </c>
      <c r="H216" s="98" t="s">
        <v>13</v>
      </c>
      <c r="I216" s="69"/>
      <c r="J216" s="363"/>
      <c r="K216" s="522"/>
      <c r="L216" s="76" t="str">
        <f t="shared" si="7"/>
        <v/>
      </c>
      <c r="M216" s="87"/>
      <c r="N216" s="364"/>
      <c r="O216" s="1273"/>
      <c r="P216" s="365"/>
      <c r="Q216" s="90"/>
      <c r="R216" s="307"/>
    </row>
    <row r="217" spans="1:18">
      <c r="A217" s="876">
        <v>2</v>
      </c>
      <c r="B217" s="94">
        <v>39805</v>
      </c>
      <c r="C217" s="413" t="s">
        <v>1846</v>
      </c>
      <c r="D217" s="414" t="s">
        <v>306</v>
      </c>
      <c r="E217" s="66" t="s">
        <v>19</v>
      </c>
      <c r="F217" s="407" t="s">
        <v>242</v>
      </c>
      <c r="G217" s="68">
        <v>1549000</v>
      </c>
      <c r="H217" s="98" t="s">
        <v>13</v>
      </c>
      <c r="I217" s="69"/>
      <c r="J217" s="363"/>
      <c r="K217" s="522"/>
      <c r="L217" s="76" t="str">
        <f t="shared" si="7"/>
        <v/>
      </c>
      <c r="M217" s="87"/>
      <c r="N217" s="364"/>
      <c r="O217" s="1273"/>
      <c r="P217" s="365"/>
      <c r="Q217" s="90"/>
      <c r="R217" s="307"/>
    </row>
    <row r="218" spans="1:18">
      <c r="A218" s="876">
        <v>2</v>
      </c>
      <c r="B218" s="94">
        <v>39805</v>
      </c>
      <c r="C218" s="413" t="s">
        <v>1847</v>
      </c>
      <c r="D218" s="414" t="s">
        <v>32</v>
      </c>
      <c r="E218" s="66" t="s">
        <v>33</v>
      </c>
      <c r="F218" s="407" t="s">
        <v>242</v>
      </c>
      <c r="G218" s="68">
        <v>4000000</v>
      </c>
      <c r="H218" s="98" t="s">
        <v>13</v>
      </c>
      <c r="I218" s="69"/>
      <c r="J218" s="363"/>
      <c r="K218" s="522"/>
      <c r="L218" s="76" t="str">
        <f t="shared" si="7"/>
        <v/>
      </c>
      <c r="M218" s="87"/>
      <c r="N218" s="364"/>
      <c r="O218" s="1273"/>
      <c r="P218" s="365"/>
      <c r="Q218" s="90"/>
      <c r="R218" s="307"/>
    </row>
    <row r="219" spans="1:18">
      <c r="A219" s="876">
        <v>2</v>
      </c>
      <c r="B219" s="94">
        <v>39805</v>
      </c>
      <c r="C219" s="413" t="s">
        <v>1848</v>
      </c>
      <c r="D219" s="414" t="s">
        <v>307</v>
      </c>
      <c r="E219" s="66" t="s">
        <v>12</v>
      </c>
      <c r="F219" s="407" t="s">
        <v>242</v>
      </c>
      <c r="G219" s="68">
        <v>10000000</v>
      </c>
      <c r="H219" s="98" t="s">
        <v>13</v>
      </c>
      <c r="I219" s="69"/>
      <c r="J219" s="363"/>
      <c r="K219" s="522"/>
      <c r="L219" s="76" t="str">
        <f t="shared" si="7"/>
        <v/>
      </c>
      <c r="M219" s="87"/>
      <c r="N219" s="364"/>
      <c r="O219" s="1273"/>
      <c r="P219" s="365"/>
      <c r="Q219" s="90"/>
      <c r="R219" s="307"/>
    </row>
    <row r="220" spans="1:18" s="415" customFormat="1" ht="28.5">
      <c r="A220" s="877" t="s">
        <v>1466</v>
      </c>
      <c r="B220" s="94">
        <v>39805</v>
      </c>
      <c r="C220" s="413" t="s">
        <v>1468</v>
      </c>
      <c r="D220" s="414" t="s">
        <v>308</v>
      </c>
      <c r="E220" s="66" t="s">
        <v>19</v>
      </c>
      <c r="F220" s="407" t="s">
        <v>244</v>
      </c>
      <c r="G220" s="68">
        <v>5500000</v>
      </c>
      <c r="H220" s="98" t="s">
        <v>13</v>
      </c>
      <c r="I220" s="69">
        <v>40410</v>
      </c>
      <c r="J220" s="363">
        <v>4</v>
      </c>
      <c r="K220" s="522">
        <v>5500000</v>
      </c>
      <c r="L220" s="76">
        <f t="shared" si="7"/>
        <v>0</v>
      </c>
      <c r="M220" s="87" t="s">
        <v>334</v>
      </c>
      <c r="N220" s="364" t="s">
        <v>334</v>
      </c>
      <c r="O220" s="1273" t="s">
        <v>334</v>
      </c>
      <c r="P220" s="365"/>
      <c r="Q220" s="90" t="s">
        <v>1228</v>
      </c>
      <c r="R220" s="307" t="s">
        <v>334</v>
      </c>
    </row>
    <row r="221" spans="1:18">
      <c r="A221" s="876">
        <v>2</v>
      </c>
      <c r="B221" s="94">
        <v>39805</v>
      </c>
      <c r="C221" s="413" t="s">
        <v>1849</v>
      </c>
      <c r="D221" s="414" t="s">
        <v>309</v>
      </c>
      <c r="E221" s="66" t="s">
        <v>12</v>
      </c>
      <c r="F221" s="407" t="s">
        <v>242</v>
      </c>
      <c r="G221" s="68">
        <v>7500000</v>
      </c>
      <c r="H221" s="98" t="s">
        <v>13</v>
      </c>
      <c r="I221" s="69"/>
      <c r="J221" s="363"/>
      <c r="K221" s="522"/>
      <c r="L221" s="76" t="str">
        <f t="shared" si="7"/>
        <v/>
      </c>
      <c r="M221" s="87"/>
      <c r="N221" s="364"/>
      <c r="O221" s="1273"/>
      <c r="P221" s="365"/>
      <c r="Q221" s="90"/>
      <c r="R221" s="307"/>
    </row>
    <row r="222" spans="1:18">
      <c r="A222" s="876">
        <v>2</v>
      </c>
      <c r="B222" s="94">
        <v>39805</v>
      </c>
      <c r="C222" s="413" t="s">
        <v>1850</v>
      </c>
      <c r="D222" s="414" t="s">
        <v>26</v>
      </c>
      <c r="E222" s="66" t="s">
        <v>19</v>
      </c>
      <c r="F222" s="407" t="s">
        <v>242</v>
      </c>
      <c r="G222" s="68">
        <v>4060000</v>
      </c>
      <c r="H222" s="98" t="s">
        <v>13</v>
      </c>
      <c r="I222" s="69"/>
      <c r="J222" s="363"/>
      <c r="K222" s="522"/>
      <c r="L222" s="76" t="str">
        <f t="shared" si="7"/>
        <v/>
      </c>
      <c r="M222" s="87"/>
      <c r="N222" s="364"/>
      <c r="O222" s="1273"/>
      <c r="P222" s="365"/>
      <c r="Q222" s="90"/>
      <c r="R222" s="307"/>
    </row>
    <row r="223" spans="1:18">
      <c r="A223" s="876" t="s">
        <v>1908</v>
      </c>
      <c r="B223" s="94">
        <v>39805</v>
      </c>
      <c r="C223" s="413" t="s">
        <v>1851</v>
      </c>
      <c r="D223" s="414" t="s">
        <v>310</v>
      </c>
      <c r="E223" s="66" t="s">
        <v>39</v>
      </c>
      <c r="F223" s="407" t="s">
        <v>242</v>
      </c>
      <c r="G223" s="68">
        <v>3000000</v>
      </c>
      <c r="H223" s="98" t="s">
        <v>13</v>
      </c>
      <c r="I223" s="69">
        <v>40752</v>
      </c>
      <c r="J223" s="363">
        <v>49</v>
      </c>
      <c r="K223" s="522">
        <v>3000000</v>
      </c>
      <c r="L223" s="76">
        <f t="shared" si="7"/>
        <v>0</v>
      </c>
      <c r="M223" s="573" t="s">
        <v>184</v>
      </c>
      <c r="N223" s="364">
        <v>40752</v>
      </c>
      <c r="O223" s="1273" t="s">
        <v>395</v>
      </c>
      <c r="P223" s="110" t="s">
        <v>188</v>
      </c>
      <c r="Q223" s="90" t="s">
        <v>1285</v>
      </c>
      <c r="R223" s="307">
        <v>150000</v>
      </c>
    </row>
    <row r="224" spans="1:18">
      <c r="A224" s="876" t="s">
        <v>1908</v>
      </c>
      <c r="B224" s="94">
        <v>39805</v>
      </c>
      <c r="C224" s="413" t="s">
        <v>1852</v>
      </c>
      <c r="D224" s="414" t="s">
        <v>74</v>
      </c>
      <c r="E224" s="66" t="s">
        <v>19</v>
      </c>
      <c r="F224" s="407" t="s">
        <v>242</v>
      </c>
      <c r="G224" s="68">
        <v>1800000</v>
      </c>
      <c r="H224" s="98" t="s">
        <v>13</v>
      </c>
      <c r="I224" s="69">
        <v>40787</v>
      </c>
      <c r="J224" s="363">
        <v>49</v>
      </c>
      <c r="K224" s="522">
        <v>1800000</v>
      </c>
      <c r="L224" s="76">
        <f t="shared" si="7"/>
        <v>0</v>
      </c>
      <c r="M224" s="573" t="s">
        <v>184</v>
      </c>
      <c r="N224" s="364">
        <v>40787</v>
      </c>
      <c r="O224" s="1273" t="s">
        <v>395</v>
      </c>
      <c r="P224" s="110" t="s">
        <v>188</v>
      </c>
      <c r="Q224" s="90" t="s">
        <v>1285</v>
      </c>
      <c r="R224" s="307">
        <v>90000</v>
      </c>
    </row>
    <row r="225" spans="1:18">
      <c r="A225" s="876">
        <v>2</v>
      </c>
      <c r="B225" s="94">
        <v>39805</v>
      </c>
      <c r="C225" s="413" t="s">
        <v>1853</v>
      </c>
      <c r="D225" s="414" t="s">
        <v>311</v>
      </c>
      <c r="E225" s="66" t="s">
        <v>43</v>
      </c>
      <c r="F225" s="407" t="s">
        <v>242</v>
      </c>
      <c r="G225" s="68">
        <v>2000000</v>
      </c>
      <c r="H225" s="98" t="s">
        <v>13</v>
      </c>
      <c r="I225" s="69">
        <v>40758</v>
      </c>
      <c r="J225" s="363">
        <v>4</v>
      </c>
      <c r="K225" s="522">
        <v>2000000</v>
      </c>
      <c r="L225" s="76">
        <f t="shared" si="7"/>
        <v>0</v>
      </c>
      <c r="M225" s="573" t="s">
        <v>184</v>
      </c>
      <c r="N225" s="364">
        <v>40758</v>
      </c>
      <c r="O225" s="1273" t="s">
        <v>395</v>
      </c>
      <c r="P225" s="110" t="s">
        <v>188</v>
      </c>
      <c r="Q225" s="90" t="s">
        <v>1285</v>
      </c>
      <c r="R225" s="307">
        <v>100000</v>
      </c>
    </row>
    <row r="226" spans="1:18">
      <c r="A226" s="876">
        <v>2</v>
      </c>
      <c r="B226" s="94">
        <v>39805</v>
      </c>
      <c r="C226" s="413" t="s">
        <v>1854</v>
      </c>
      <c r="D226" s="414" t="s">
        <v>147</v>
      </c>
      <c r="E226" s="66" t="s">
        <v>17</v>
      </c>
      <c r="F226" s="407" t="s">
        <v>242</v>
      </c>
      <c r="G226" s="68">
        <v>5830000</v>
      </c>
      <c r="H226" s="98" t="s">
        <v>13</v>
      </c>
      <c r="I226" s="69">
        <v>40506</v>
      </c>
      <c r="J226" s="363">
        <v>4</v>
      </c>
      <c r="K226" s="522">
        <v>5830000</v>
      </c>
      <c r="L226" s="76">
        <f t="shared" si="7"/>
        <v>0</v>
      </c>
      <c r="M226" s="573" t="s">
        <v>184</v>
      </c>
      <c r="N226" s="50">
        <v>40506</v>
      </c>
      <c r="O226" s="1273" t="s">
        <v>395</v>
      </c>
      <c r="P226" s="110" t="s">
        <v>188</v>
      </c>
      <c r="Q226" s="90" t="s">
        <v>1285</v>
      </c>
      <c r="R226" s="307">
        <v>292000</v>
      </c>
    </row>
    <row r="227" spans="1:18">
      <c r="A227" s="876" t="s">
        <v>1908</v>
      </c>
      <c r="B227" s="94">
        <v>39805</v>
      </c>
      <c r="C227" s="413" t="s">
        <v>1855</v>
      </c>
      <c r="D227" s="414" t="s">
        <v>76</v>
      </c>
      <c r="E227" s="66" t="s">
        <v>50</v>
      </c>
      <c r="F227" s="407" t="s">
        <v>242</v>
      </c>
      <c r="G227" s="68">
        <v>14964000</v>
      </c>
      <c r="H227" s="98" t="s">
        <v>13</v>
      </c>
      <c r="I227" s="69">
        <v>40787</v>
      </c>
      <c r="J227" s="363">
        <v>49</v>
      </c>
      <c r="K227" s="522">
        <v>14964000</v>
      </c>
      <c r="L227" s="76">
        <f t="shared" si="7"/>
        <v>0</v>
      </c>
      <c r="M227" s="573" t="s">
        <v>184</v>
      </c>
      <c r="N227" s="364">
        <v>40787</v>
      </c>
      <c r="O227" s="1273" t="s">
        <v>395</v>
      </c>
      <c r="P227" s="110" t="s">
        <v>188</v>
      </c>
      <c r="Q227" s="90" t="s">
        <v>1285</v>
      </c>
      <c r="R227" s="307">
        <v>748000</v>
      </c>
    </row>
    <row r="228" spans="1:18">
      <c r="A228" s="1361" t="s">
        <v>1908</v>
      </c>
      <c r="B228" s="1382">
        <v>39805</v>
      </c>
      <c r="C228" s="1474" t="s">
        <v>1856</v>
      </c>
      <c r="D228" s="1476" t="s">
        <v>40</v>
      </c>
      <c r="E228" s="1373" t="s">
        <v>41</v>
      </c>
      <c r="F228" s="1471" t="s">
        <v>242</v>
      </c>
      <c r="G228" s="1459">
        <v>13795000</v>
      </c>
      <c r="H228" s="1423" t="s">
        <v>13</v>
      </c>
      <c r="I228" s="69">
        <v>40141</v>
      </c>
      <c r="J228" s="363">
        <v>4</v>
      </c>
      <c r="K228" s="522">
        <v>3455000</v>
      </c>
      <c r="L228" s="76">
        <f t="shared" si="7"/>
        <v>10340000</v>
      </c>
      <c r="M228" s="573" t="s">
        <v>184</v>
      </c>
      <c r="N228" s="1410">
        <v>40773</v>
      </c>
      <c r="O228" s="1385" t="s">
        <v>395</v>
      </c>
      <c r="P228" s="1412" t="s">
        <v>188</v>
      </c>
      <c r="Q228" s="1392" t="s">
        <v>1285</v>
      </c>
      <c r="R228" s="1352">
        <v>690000</v>
      </c>
    </row>
    <row r="229" spans="1:18">
      <c r="A229" s="1362"/>
      <c r="B229" s="1383"/>
      <c r="C229" s="1484"/>
      <c r="D229" s="1485"/>
      <c r="E229" s="1374"/>
      <c r="F229" s="1472"/>
      <c r="G229" s="1566"/>
      <c r="H229" s="1427"/>
      <c r="I229" s="69">
        <v>40702</v>
      </c>
      <c r="J229" s="363">
        <v>4</v>
      </c>
      <c r="K229" s="522">
        <v>3455000</v>
      </c>
      <c r="L229" s="76">
        <f>L228-K229</f>
        <v>6885000</v>
      </c>
      <c r="M229" s="573" t="s">
        <v>184</v>
      </c>
      <c r="N229" s="1422"/>
      <c r="O229" s="1386"/>
      <c r="P229" s="1421"/>
      <c r="Q229" s="1418"/>
      <c r="R229" s="1353"/>
    </row>
    <row r="230" spans="1:18">
      <c r="A230" s="1363"/>
      <c r="B230" s="1384"/>
      <c r="C230" s="1475"/>
      <c r="D230" s="1477"/>
      <c r="E230" s="1375"/>
      <c r="F230" s="1473"/>
      <c r="G230" s="1460"/>
      <c r="H230" s="1424"/>
      <c r="I230" s="69">
        <v>40773</v>
      </c>
      <c r="J230" s="363">
        <v>49</v>
      </c>
      <c r="K230" s="522">
        <v>6885000</v>
      </c>
      <c r="L230" s="76">
        <f>L229-K230</f>
        <v>0</v>
      </c>
      <c r="M230" s="573" t="s">
        <v>184</v>
      </c>
      <c r="N230" s="1411"/>
      <c r="O230" s="1387"/>
      <c r="P230" s="1413"/>
      <c r="Q230" s="1393"/>
      <c r="R230" s="1354"/>
    </row>
    <row r="231" spans="1:18">
      <c r="A231" s="876">
        <v>2</v>
      </c>
      <c r="B231" s="94">
        <v>39805</v>
      </c>
      <c r="C231" s="413" t="s">
        <v>1857</v>
      </c>
      <c r="D231" s="414" t="s">
        <v>312</v>
      </c>
      <c r="E231" s="66" t="s">
        <v>19</v>
      </c>
      <c r="F231" s="407" t="s">
        <v>242</v>
      </c>
      <c r="G231" s="68">
        <v>7290000</v>
      </c>
      <c r="H231" s="98" t="s">
        <v>13</v>
      </c>
      <c r="I231" s="69"/>
      <c r="J231" s="363"/>
      <c r="K231" s="522"/>
      <c r="L231" s="76" t="str">
        <f t="shared" si="7"/>
        <v/>
      </c>
      <c r="M231" s="87"/>
      <c r="N231" s="364"/>
      <c r="O231" s="1273"/>
      <c r="P231" s="365"/>
      <c r="Q231" s="90"/>
      <c r="R231" s="307"/>
    </row>
    <row r="232" spans="1:18">
      <c r="A232" s="876">
        <v>2</v>
      </c>
      <c r="B232" s="94">
        <v>39805</v>
      </c>
      <c r="C232" s="413" t="s">
        <v>1858</v>
      </c>
      <c r="D232" s="414" t="s">
        <v>313</v>
      </c>
      <c r="E232" s="66" t="s">
        <v>43</v>
      </c>
      <c r="F232" s="407" t="s">
        <v>242</v>
      </c>
      <c r="G232" s="68">
        <v>2600000</v>
      </c>
      <c r="H232" s="98" t="s">
        <v>13</v>
      </c>
      <c r="I232" s="69"/>
      <c r="J232" s="363"/>
      <c r="K232" s="522"/>
      <c r="L232" s="76" t="str">
        <f t="shared" si="7"/>
        <v/>
      </c>
      <c r="M232" s="87"/>
      <c r="N232" s="364"/>
      <c r="O232" s="1273"/>
      <c r="P232" s="365"/>
      <c r="Q232" s="90"/>
      <c r="R232" s="307"/>
    </row>
    <row r="233" spans="1:18">
      <c r="A233" s="876">
        <v>2</v>
      </c>
      <c r="B233" s="94">
        <v>39805</v>
      </c>
      <c r="C233" s="413" t="s">
        <v>1859</v>
      </c>
      <c r="D233" s="414" t="s">
        <v>314</v>
      </c>
      <c r="E233" s="66" t="s">
        <v>31</v>
      </c>
      <c r="F233" s="407" t="s">
        <v>242</v>
      </c>
      <c r="G233" s="68">
        <v>4700000</v>
      </c>
      <c r="H233" s="98" t="s">
        <v>13</v>
      </c>
      <c r="I233" s="69">
        <v>40542</v>
      </c>
      <c r="J233" s="363">
        <v>4</v>
      </c>
      <c r="K233" s="522">
        <v>4700000</v>
      </c>
      <c r="L233" s="76">
        <f t="shared" si="7"/>
        <v>0</v>
      </c>
      <c r="M233" s="573" t="s">
        <v>184</v>
      </c>
      <c r="N233" s="364">
        <v>40542</v>
      </c>
      <c r="O233" s="1273" t="s">
        <v>395</v>
      </c>
      <c r="P233" s="365" t="s">
        <v>188</v>
      </c>
      <c r="Q233" s="90" t="s">
        <v>1285</v>
      </c>
      <c r="R233" s="307">
        <v>235000</v>
      </c>
    </row>
    <row r="234" spans="1:18">
      <c r="A234" s="876" t="s">
        <v>1908</v>
      </c>
      <c r="B234" s="94">
        <v>39805</v>
      </c>
      <c r="C234" s="413" t="s">
        <v>1860</v>
      </c>
      <c r="D234" s="414" t="s">
        <v>316</v>
      </c>
      <c r="E234" s="66" t="s">
        <v>48</v>
      </c>
      <c r="F234" s="407" t="s">
        <v>242</v>
      </c>
      <c r="G234" s="68">
        <v>4767000</v>
      </c>
      <c r="H234" s="98" t="s">
        <v>13</v>
      </c>
      <c r="I234" s="69">
        <v>40738</v>
      </c>
      <c r="J234" s="363">
        <v>49</v>
      </c>
      <c r="K234" s="522">
        <v>4767000</v>
      </c>
      <c r="L234" s="76">
        <f t="shared" si="7"/>
        <v>0</v>
      </c>
      <c r="M234" s="573" t="s">
        <v>184</v>
      </c>
      <c r="N234" s="364">
        <v>40738</v>
      </c>
      <c r="O234" s="1273" t="s">
        <v>395</v>
      </c>
      <c r="P234" s="365" t="s">
        <v>188</v>
      </c>
      <c r="Q234" s="90" t="s">
        <v>1285</v>
      </c>
      <c r="R234" s="307">
        <v>238000</v>
      </c>
    </row>
    <row r="235" spans="1:18">
      <c r="A235" s="876" t="s">
        <v>1947</v>
      </c>
      <c r="B235" s="94">
        <v>39805</v>
      </c>
      <c r="C235" s="413" t="s">
        <v>1861</v>
      </c>
      <c r="D235" s="414" t="s">
        <v>317</v>
      </c>
      <c r="E235" s="66" t="s">
        <v>19</v>
      </c>
      <c r="F235" s="407" t="s">
        <v>242</v>
      </c>
      <c r="G235" s="68">
        <v>10400000</v>
      </c>
      <c r="H235" s="98" t="s">
        <v>13</v>
      </c>
      <c r="I235" s="69"/>
      <c r="J235" s="363"/>
      <c r="K235" s="522"/>
      <c r="L235" s="76" t="str">
        <f t="shared" si="7"/>
        <v/>
      </c>
      <c r="M235" s="87"/>
      <c r="N235" s="364"/>
      <c r="O235" s="1273"/>
      <c r="P235" s="365"/>
      <c r="Q235" s="90"/>
      <c r="R235" s="307"/>
    </row>
    <row r="236" spans="1:18">
      <c r="A236" s="876">
        <v>2</v>
      </c>
      <c r="B236" s="94">
        <v>39805</v>
      </c>
      <c r="C236" s="413" t="s">
        <v>1862</v>
      </c>
      <c r="D236" s="414" t="s">
        <v>318</v>
      </c>
      <c r="E236" s="66" t="s">
        <v>41</v>
      </c>
      <c r="F236" s="407" t="s">
        <v>242</v>
      </c>
      <c r="G236" s="68">
        <v>3000000</v>
      </c>
      <c r="H236" s="98" t="s">
        <v>13</v>
      </c>
      <c r="I236" s="69"/>
      <c r="J236" s="363"/>
      <c r="K236" s="522"/>
      <c r="L236" s="76" t="str">
        <f t="shared" si="7"/>
        <v/>
      </c>
      <c r="M236" s="87"/>
      <c r="N236" s="364"/>
      <c r="O236" s="1273"/>
      <c r="P236" s="365"/>
      <c r="Q236" s="90"/>
      <c r="R236" s="307"/>
    </row>
    <row r="237" spans="1:18">
      <c r="A237" s="876" t="s">
        <v>1911</v>
      </c>
      <c r="B237" s="94">
        <v>39805</v>
      </c>
      <c r="C237" s="413" t="s">
        <v>1863</v>
      </c>
      <c r="D237" s="414" t="s">
        <v>18</v>
      </c>
      <c r="E237" s="66" t="s">
        <v>19</v>
      </c>
      <c r="F237" s="407" t="s">
        <v>242</v>
      </c>
      <c r="G237" s="68">
        <v>11600000</v>
      </c>
      <c r="H237" s="98" t="s">
        <v>13</v>
      </c>
      <c r="I237" s="69">
        <v>40752</v>
      </c>
      <c r="J237" s="363">
        <v>50</v>
      </c>
      <c r="K237" s="522">
        <v>11600000</v>
      </c>
      <c r="L237" s="76">
        <f t="shared" si="7"/>
        <v>0</v>
      </c>
      <c r="M237" s="573" t="s">
        <v>184</v>
      </c>
      <c r="N237" s="364">
        <v>40752</v>
      </c>
      <c r="O237" s="1273" t="s">
        <v>395</v>
      </c>
      <c r="P237" s="365" t="s">
        <v>188</v>
      </c>
      <c r="Q237" s="90" t="s">
        <v>1285</v>
      </c>
      <c r="R237" s="307">
        <v>580000</v>
      </c>
    </row>
    <row r="238" spans="1:18">
      <c r="A238" s="876"/>
      <c r="B238" s="94">
        <v>39813</v>
      </c>
      <c r="C238" s="95" t="s">
        <v>1681</v>
      </c>
      <c r="D238" s="96" t="s">
        <v>24</v>
      </c>
      <c r="E238" s="66" t="s">
        <v>25</v>
      </c>
      <c r="F238" s="407" t="s">
        <v>287</v>
      </c>
      <c r="G238" s="68">
        <v>1350000000</v>
      </c>
      <c r="H238" s="98" t="s">
        <v>13</v>
      </c>
      <c r="I238" s="69">
        <v>40632</v>
      </c>
      <c r="J238" s="363">
        <v>4</v>
      </c>
      <c r="K238" s="522">
        <v>1350000000</v>
      </c>
      <c r="L238" s="76">
        <f t="shared" si="7"/>
        <v>0</v>
      </c>
      <c r="M238" s="87" t="s">
        <v>1021</v>
      </c>
      <c r="N238" s="364">
        <v>40808</v>
      </c>
      <c r="O238" s="1273" t="s">
        <v>1021</v>
      </c>
      <c r="P238" s="365"/>
      <c r="Q238" s="90" t="s">
        <v>1286</v>
      </c>
      <c r="R238" s="307">
        <v>16224035.4</v>
      </c>
    </row>
    <row r="239" spans="1:18">
      <c r="A239" s="876"/>
      <c r="B239" s="94">
        <v>39813</v>
      </c>
      <c r="C239" s="95" t="s">
        <v>1864</v>
      </c>
      <c r="D239" s="96" t="s">
        <v>148</v>
      </c>
      <c r="E239" s="359" t="s">
        <v>131</v>
      </c>
      <c r="F239" s="407" t="s">
        <v>287</v>
      </c>
      <c r="G239" s="68">
        <v>7579200000</v>
      </c>
      <c r="H239" s="98" t="s">
        <v>13</v>
      </c>
      <c r="I239" s="69">
        <v>40219</v>
      </c>
      <c r="J239" s="363">
        <v>4</v>
      </c>
      <c r="K239" s="522">
        <v>7579200000</v>
      </c>
      <c r="L239" s="76">
        <f t="shared" si="7"/>
        <v>0</v>
      </c>
      <c r="M239" s="87" t="s">
        <v>1021</v>
      </c>
      <c r="N239" s="364">
        <v>40297</v>
      </c>
      <c r="O239" s="1273" t="s">
        <v>1021</v>
      </c>
      <c r="P239" s="365"/>
      <c r="Q239" s="90" t="s">
        <v>1286</v>
      </c>
      <c r="R239" s="307">
        <v>324195686.39999998</v>
      </c>
    </row>
    <row r="240" spans="1:18">
      <c r="A240" s="876"/>
      <c r="B240" s="94">
        <v>39813</v>
      </c>
      <c r="C240" s="95" t="s">
        <v>1865</v>
      </c>
      <c r="D240" s="96" t="s">
        <v>286</v>
      </c>
      <c r="E240" s="66" t="s">
        <v>43</v>
      </c>
      <c r="F240" s="407" t="s">
        <v>287</v>
      </c>
      <c r="G240" s="68">
        <v>3408000000</v>
      </c>
      <c r="H240" s="98" t="s">
        <v>13</v>
      </c>
      <c r="I240" s="69">
        <v>40576</v>
      </c>
      <c r="J240" s="363">
        <v>4</v>
      </c>
      <c r="K240" s="522">
        <v>3408000000</v>
      </c>
      <c r="L240" s="76">
        <f t="shared" si="7"/>
        <v>0</v>
      </c>
      <c r="M240" s="87" t="s">
        <v>1021</v>
      </c>
      <c r="N240" s="364">
        <v>40618</v>
      </c>
      <c r="O240" s="1273" t="s">
        <v>1021</v>
      </c>
      <c r="P240" s="365"/>
      <c r="Q240" s="90" t="s">
        <v>1285</v>
      </c>
      <c r="R240" s="307">
        <v>280025936</v>
      </c>
    </row>
    <row r="241" spans="1:18" s="118" customFormat="1" ht="28.5">
      <c r="A241" s="877" t="s">
        <v>1589</v>
      </c>
      <c r="B241" s="94">
        <v>39813</v>
      </c>
      <c r="C241" s="95" t="s">
        <v>1866</v>
      </c>
      <c r="D241" s="96" t="s">
        <v>319</v>
      </c>
      <c r="E241" s="66" t="s">
        <v>39</v>
      </c>
      <c r="F241" s="407" t="s">
        <v>1199</v>
      </c>
      <c r="G241" s="68">
        <v>80347000</v>
      </c>
      <c r="H241" s="98" t="s">
        <v>13</v>
      </c>
      <c r="I241" s="69"/>
      <c r="J241" s="363"/>
      <c r="K241" s="522"/>
      <c r="L241" s="76" t="str">
        <f t="shared" si="7"/>
        <v/>
      </c>
      <c r="M241" s="87"/>
      <c r="N241" s="364"/>
      <c r="O241" s="1273"/>
      <c r="P241" s="365"/>
      <c r="Q241" s="90"/>
      <c r="R241" s="307"/>
    </row>
    <row r="242" spans="1:18">
      <c r="A242" s="876">
        <v>16</v>
      </c>
      <c r="B242" s="94">
        <v>39813</v>
      </c>
      <c r="C242" s="95" t="s">
        <v>1867</v>
      </c>
      <c r="D242" s="96" t="s">
        <v>14</v>
      </c>
      <c r="E242" s="66" t="s">
        <v>15</v>
      </c>
      <c r="F242" s="407" t="s">
        <v>1300</v>
      </c>
      <c r="G242" s="68">
        <v>2330000000</v>
      </c>
      <c r="H242" s="98" t="s">
        <v>13</v>
      </c>
      <c r="I242" s="69">
        <v>40217</v>
      </c>
      <c r="J242" s="363">
        <v>16</v>
      </c>
      <c r="K242" s="76">
        <v>0</v>
      </c>
      <c r="L242" s="76">
        <v>0</v>
      </c>
      <c r="M242" s="87" t="s">
        <v>334</v>
      </c>
      <c r="N242" s="364" t="s">
        <v>334</v>
      </c>
      <c r="O242" s="1273" t="s">
        <v>334</v>
      </c>
      <c r="P242" s="365"/>
      <c r="Q242" s="90"/>
      <c r="R242" s="307" t="s">
        <v>334</v>
      </c>
    </row>
    <row r="243" spans="1:18">
      <c r="A243" s="876"/>
      <c r="B243" s="94">
        <v>39813</v>
      </c>
      <c r="C243" s="95" t="s">
        <v>1868</v>
      </c>
      <c r="D243" s="96" t="s">
        <v>320</v>
      </c>
      <c r="E243" s="86" t="s">
        <v>240</v>
      </c>
      <c r="F243" s="407" t="s">
        <v>287</v>
      </c>
      <c r="G243" s="68">
        <v>36000000</v>
      </c>
      <c r="H243" s="98" t="s">
        <v>13</v>
      </c>
      <c r="I243" s="69">
        <v>40723</v>
      </c>
      <c r="J243" s="363">
        <v>4</v>
      </c>
      <c r="K243" s="522">
        <v>36000000</v>
      </c>
      <c r="L243" s="76">
        <f t="shared" ref="L243:L252" si="8">IF($K243&lt;&gt;0,$G243-$K243,"")</f>
        <v>0</v>
      </c>
      <c r="M243" s="87" t="s">
        <v>1021</v>
      </c>
      <c r="N243" s="364">
        <v>40786</v>
      </c>
      <c r="O243" s="1273" t="s">
        <v>1021</v>
      </c>
      <c r="P243" s="365"/>
      <c r="Q243" s="90" t="s">
        <v>1285</v>
      </c>
      <c r="R243" s="307">
        <v>700000</v>
      </c>
    </row>
    <row r="244" spans="1:18">
      <c r="A244" s="876">
        <v>2</v>
      </c>
      <c r="B244" s="94">
        <v>39813</v>
      </c>
      <c r="C244" s="1269" t="s">
        <v>1869</v>
      </c>
      <c r="D244" s="1268" t="s">
        <v>321</v>
      </c>
      <c r="E244" s="82" t="s">
        <v>102</v>
      </c>
      <c r="F244" s="85" t="s">
        <v>242</v>
      </c>
      <c r="G244" s="97">
        <v>295400000</v>
      </c>
      <c r="H244" s="98" t="s">
        <v>13</v>
      </c>
      <c r="I244" s="69"/>
      <c r="J244" s="363"/>
      <c r="K244" s="522"/>
      <c r="L244" s="76" t="str">
        <f t="shared" si="8"/>
        <v/>
      </c>
      <c r="M244" s="87"/>
      <c r="N244" s="364"/>
      <c r="O244" s="1273"/>
      <c r="P244" s="365"/>
      <c r="Q244" s="90"/>
      <c r="R244" s="307"/>
    </row>
    <row r="245" spans="1:18">
      <c r="A245" s="876" t="s">
        <v>1363</v>
      </c>
      <c r="B245" s="94">
        <v>39822</v>
      </c>
      <c r="C245" s="95" t="s">
        <v>497</v>
      </c>
      <c r="D245" s="96" t="s">
        <v>419</v>
      </c>
      <c r="E245" s="66" t="s">
        <v>12</v>
      </c>
      <c r="F245" s="85" t="s">
        <v>287</v>
      </c>
      <c r="G245" s="68">
        <v>10000000000</v>
      </c>
      <c r="H245" s="98" t="s">
        <v>13</v>
      </c>
      <c r="I245" s="69">
        <v>40156</v>
      </c>
      <c r="J245" s="363">
        <v>4</v>
      </c>
      <c r="K245" s="522">
        <v>10000000000</v>
      </c>
      <c r="L245" s="76">
        <f t="shared" si="8"/>
        <v>0</v>
      </c>
      <c r="M245" s="87" t="s">
        <v>1021</v>
      </c>
      <c r="N245" s="364">
        <v>40240</v>
      </c>
      <c r="O245" s="1273" t="s">
        <v>1021</v>
      </c>
      <c r="P245" s="365" t="s">
        <v>1362</v>
      </c>
      <c r="Q245" s="90" t="s">
        <v>1286</v>
      </c>
      <c r="R245" s="307">
        <v>124228645.8</v>
      </c>
    </row>
    <row r="246" spans="1:18">
      <c r="A246" s="876"/>
      <c r="B246" s="94">
        <v>39822</v>
      </c>
      <c r="C246" s="95" t="s">
        <v>338</v>
      </c>
      <c r="D246" s="96" t="s">
        <v>337</v>
      </c>
      <c r="E246" s="66" t="s">
        <v>43</v>
      </c>
      <c r="F246" s="85" t="s">
        <v>287</v>
      </c>
      <c r="G246" s="97">
        <v>125000000</v>
      </c>
      <c r="H246" s="98" t="s">
        <v>13</v>
      </c>
      <c r="I246" s="69">
        <v>39925</v>
      </c>
      <c r="J246" s="70">
        <v>4</v>
      </c>
      <c r="K246" s="522">
        <v>125000000</v>
      </c>
      <c r="L246" s="76">
        <f t="shared" si="8"/>
        <v>0</v>
      </c>
      <c r="M246" s="87" t="s">
        <v>1021</v>
      </c>
      <c r="N246" s="364">
        <v>39960</v>
      </c>
      <c r="O246" s="1273" t="s">
        <v>1021</v>
      </c>
      <c r="P246" s="74"/>
      <c r="Q246" s="90" t="s">
        <v>1285</v>
      </c>
      <c r="R246" s="307">
        <v>5025000</v>
      </c>
    </row>
    <row r="247" spans="1:18">
      <c r="A247" s="876"/>
      <c r="B247" s="94">
        <v>39822</v>
      </c>
      <c r="C247" s="95" t="s">
        <v>339</v>
      </c>
      <c r="D247" s="96" t="s">
        <v>340</v>
      </c>
      <c r="E247" s="66" t="s">
        <v>69</v>
      </c>
      <c r="F247" s="85" t="s">
        <v>287</v>
      </c>
      <c r="G247" s="97">
        <v>30000000</v>
      </c>
      <c r="H247" s="98" t="s">
        <v>13</v>
      </c>
      <c r="I247" s="69"/>
      <c r="J247" s="363"/>
      <c r="K247" s="522"/>
      <c r="L247" s="76" t="str">
        <f t="shared" si="8"/>
        <v/>
      </c>
      <c r="M247" s="87"/>
      <c r="N247" s="364"/>
      <c r="O247" s="1273"/>
      <c r="P247" s="365"/>
      <c r="Q247" s="90"/>
      <c r="R247" s="307"/>
    </row>
    <row r="248" spans="1:18" ht="28.5">
      <c r="A248" s="1361"/>
      <c r="B248" s="1382">
        <v>39822</v>
      </c>
      <c r="C248" s="1433" t="s">
        <v>341</v>
      </c>
      <c r="D248" s="1435" t="s">
        <v>420</v>
      </c>
      <c r="E248" s="1373" t="s">
        <v>46</v>
      </c>
      <c r="F248" s="1398" t="s">
        <v>287</v>
      </c>
      <c r="G248" s="1379">
        <v>28685000</v>
      </c>
      <c r="H248" s="1423" t="s">
        <v>13</v>
      </c>
      <c r="I248" s="69">
        <v>40184</v>
      </c>
      <c r="J248" s="363">
        <v>4</v>
      </c>
      <c r="K248" s="522">
        <v>7172000</v>
      </c>
      <c r="L248" s="76">
        <f t="shared" si="8"/>
        <v>21513000</v>
      </c>
      <c r="M248" s="87" t="s">
        <v>190</v>
      </c>
      <c r="N248" s="1410">
        <v>41003</v>
      </c>
      <c r="O248" s="1385" t="s">
        <v>1021</v>
      </c>
      <c r="P248" s="1412"/>
      <c r="Q248" s="1392" t="s">
        <v>1285</v>
      </c>
      <c r="R248" s="1352">
        <v>110000</v>
      </c>
    </row>
    <row r="249" spans="1:18" ht="28.5">
      <c r="A249" s="1362"/>
      <c r="B249" s="1383"/>
      <c r="C249" s="1570"/>
      <c r="D249" s="1571"/>
      <c r="E249" s="1374"/>
      <c r="F249" s="1432"/>
      <c r="G249" s="1380"/>
      <c r="H249" s="1427"/>
      <c r="I249" s="69">
        <v>40604</v>
      </c>
      <c r="J249" s="363">
        <v>4</v>
      </c>
      <c r="K249" s="522">
        <v>7172000</v>
      </c>
      <c r="L249" s="76">
        <f>L248-K249</f>
        <v>14341000</v>
      </c>
      <c r="M249" s="87" t="s">
        <v>190</v>
      </c>
      <c r="N249" s="1422"/>
      <c r="O249" s="1386"/>
      <c r="P249" s="1421"/>
      <c r="Q249" s="1418"/>
      <c r="R249" s="1353"/>
    </row>
    <row r="250" spans="1:18">
      <c r="A250" s="1363"/>
      <c r="B250" s="1384"/>
      <c r="C250" s="1434"/>
      <c r="D250" s="1436"/>
      <c r="E250" s="1375"/>
      <c r="F250" s="1399"/>
      <c r="G250" s="1381"/>
      <c r="H250" s="1424"/>
      <c r="I250" s="69">
        <v>40919</v>
      </c>
      <c r="J250" s="363">
        <v>4</v>
      </c>
      <c r="K250" s="522">
        <v>14341000</v>
      </c>
      <c r="L250" s="76">
        <f>L249-K250</f>
        <v>0</v>
      </c>
      <c r="M250" s="87" t="s">
        <v>1021</v>
      </c>
      <c r="N250" s="1411"/>
      <c r="O250" s="1387"/>
      <c r="P250" s="1413"/>
      <c r="Q250" s="1393"/>
      <c r="R250" s="1354"/>
    </row>
    <row r="251" spans="1:18">
      <c r="A251" s="876"/>
      <c r="B251" s="94">
        <v>39822</v>
      </c>
      <c r="C251" s="95" t="s">
        <v>342</v>
      </c>
      <c r="D251" s="96" t="s">
        <v>343</v>
      </c>
      <c r="E251" s="66" t="s">
        <v>19</v>
      </c>
      <c r="F251" s="85" t="s">
        <v>287</v>
      </c>
      <c r="G251" s="97">
        <v>5000000</v>
      </c>
      <c r="H251" s="98" t="s">
        <v>13</v>
      </c>
      <c r="I251" s="69">
        <v>40093</v>
      </c>
      <c r="J251" s="363">
        <v>4</v>
      </c>
      <c r="K251" s="522">
        <v>5000000</v>
      </c>
      <c r="L251" s="76">
        <f t="shared" si="8"/>
        <v>0</v>
      </c>
      <c r="M251" s="87" t="s">
        <v>1021</v>
      </c>
      <c r="N251" s="364"/>
      <c r="O251" s="1273"/>
      <c r="P251" s="365"/>
      <c r="Q251" s="90"/>
      <c r="R251" s="307"/>
    </row>
    <row r="252" spans="1:18" ht="28.5">
      <c r="A252" s="876"/>
      <c r="B252" s="94">
        <v>39822</v>
      </c>
      <c r="C252" s="1025" t="s">
        <v>344</v>
      </c>
      <c r="D252" s="96" t="s">
        <v>345</v>
      </c>
      <c r="E252" s="359" t="s">
        <v>145</v>
      </c>
      <c r="F252" s="85" t="s">
        <v>287</v>
      </c>
      <c r="G252" s="97">
        <v>25000000</v>
      </c>
      <c r="H252" s="98" t="s">
        <v>13</v>
      </c>
      <c r="I252" s="69">
        <v>40779</v>
      </c>
      <c r="J252" s="363">
        <v>4</v>
      </c>
      <c r="K252" s="522">
        <v>12500000</v>
      </c>
      <c r="L252" s="76">
        <f t="shared" si="8"/>
        <v>12500000</v>
      </c>
      <c r="M252" s="87" t="s">
        <v>287</v>
      </c>
      <c r="N252" s="364"/>
      <c r="O252" s="1273"/>
      <c r="P252" s="365"/>
      <c r="Q252" s="90"/>
      <c r="R252" s="307"/>
    </row>
    <row r="253" spans="1:18">
      <c r="A253" s="876"/>
      <c r="B253" s="94">
        <v>39822</v>
      </c>
      <c r="C253" s="95" t="s">
        <v>346</v>
      </c>
      <c r="D253" s="96" t="s">
        <v>347</v>
      </c>
      <c r="E253" s="66" t="s">
        <v>46</v>
      </c>
      <c r="F253" s="85" t="s">
        <v>287</v>
      </c>
      <c r="G253" s="97">
        <v>89310000</v>
      </c>
      <c r="H253" s="98" t="s">
        <v>13</v>
      </c>
      <c r="I253" s="69">
        <v>39911</v>
      </c>
      <c r="J253" s="70">
        <v>4</v>
      </c>
      <c r="K253" s="522">
        <v>89310000</v>
      </c>
      <c r="L253" s="76">
        <v>0</v>
      </c>
      <c r="M253" s="87" t="s">
        <v>1021</v>
      </c>
      <c r="N253" s="839">
        <v>39960</v>
      </c>
      <c r="O253" s="1273" t="s">
        <v>1021</v>
      </c>
      <c r="P253" s="74"/>
      <c r="Q253" s="90" t="s">
        <v>1285</v>
      </c>
      <c r="R253" s="307">
        <v>2100000</v>
      </c>
    </row>
    <row r="254" spans="1:18" ht="28.5">
      <c r="A254" s="877" t="s">
        <v>1993</v>
      </c>
      <c r="B254" s="94">
        <v>39822</v>
      </c>
      <c r="C254" s="96" t="s">
        <v>1994</v>
      </c>
      <c r="D254" s="96" t="s">
        <v>348</v>
      </c>
      <c r="E254" s="66" t="s">
        <v>12</v>
      </c>
      <c r="F254" s="85" t="s">
        <v>287</v>
      </c>
      <c r="G254" s="97">
        <v>24900000</v>
      </c>
      <c r="H254" s="98" t="s">
        <v>13</v>
      </c>
      <c r="I254" s="69"/>
      <c r="J254" s="363"/>
      <c r="K254" s="522"/>
      <c r="L254" s="76" t="str">
        <f t="shared" ref="L254:L273" si="9">IF($K254&lt;&gt;0,$G254-$K254,"")</f>
        <v/>
      </c>
      <c r="M254" s="87"/>
      <c r="N254" s="364"/>
      <c r="O254" s="1273"/>
      <c r="P254" s="365"/>
      <c r="Q254" s="90"/>
      <c r="R254" s="307"/>
    </row>
    <row r="255" spans="1:18">
      <c r="A255" s="876"/>
      <c r="B255" s="94">
        <v>39822</v>
      </c>
      <c r="C255" s="95" t="s">
        <v>349</v>
      </c>
      <c r="D255" s="96" t="s">
        <v>14</v>
      </c>
      <c r="E255" s="66" t="s">
        <v>15</v>
      </c>
      <c r="F255" s="85" t="s">
        <v>287</v>
      </c>
      <c r="G255" s="97">
        <v>3388890000</v>
      </c>
      <c r="H255" s="98" t="s">
        <v>13</v>
      </c>
      <c r="I255" s="69">
        <v>39981</v>
      </c>
      <c r="J255" s="70">
        <v>4</v>
      </c>
      <c r="K255" s="1227">
        <v>3388890000</v>
      </c>
      <c r="L255" s="76">
        <f t="shared" si="9"/>
        <v>0</v>
      </c>
      <c r="M255" s="87" t="s">
        <v>1021</v>
      </c>
      <c r="N255" s="364">
        <v>40023</v>
      </c>
      <c r="O255" s="1273" t="s">
        <v>1021</v>
      </c>
      <c r="P255" s="74"/>
      <c r="Q255" s="90" t="s">
        <v>1285</v>
      </c>
      <c r="R255" s="307">
        <v>340000000</v>
      </c>
    </row>
    <row r="256" spans="1:18" ht="28.5">
      <c r="A256" s="1441" t="s">
        <v>2034</v>
      </c>
      <c r="B256" s="1382">
        <v>39822</v>
      </c>
      <c r="C256" s="1433" t="s">
        <v>350</v>
      </c>
      <c r="D256" s="1435" t="s">
        <v>351</v>
      </c>
      <c r="E256" s="1439" t="s">
        <v>352</v>
      </c>
      <c r="F256" s="1430" t="s">
        <v>1199</v>
      </c>
      <c r="G256" s="1379">
        <v>135000000</v>
      </c>
      <c r="H256" s="1423" t="s">
        <v>13</v>
      </c>
      <c r="I256" s="69">
        <v>40711</v>
      </c>
      <c r="J256" s="363">
        <v>46</v>
      </c>
      <c r="K256" s="522">
        <v>35883281.200000003</v>
      </c>
      <c r="L256" s="76">
        <f>G256-K256</f>
        <v>99116718.799999997</v>
      </c>
      <c r="M256" s="87" t="s">
        <v>1199</v>
      </c>
      <c r="N256" s="1410"/>
      <c r="O256" s="1385"/>
      <c r="P256" s="1412"/>
      <c r="Q256" s="1392"/>
      <c r="R256" s="1352"/>
    </row>
    <row r="257" spans="1:18" ht="24" customHeight="1">
      <c r="A257" s="1442"/>
      <c r="B257" s="1384"/>
      <c r="C257" s="1434"/>
      <c r="D257" s="1436"/>
      <c r="E257" s="1440"/>
      <c r="F257" s="1431"/>
      <c r="G257" s="1381"/>
      <c r="H257" s="1424"/>
      <c r="I257" s="69">
        <v>40997</v>
      </c>
      <c r="J257" s="363">
        <v>46</v>
      </c>
      <c r="K257" s="522">
        <v>36039222.170000002</v>
      </c>
      <c r="L257" s="76">
        <v>0</v>
      </c>
      <c r="M257" s="87" t="s">
        <v>1021</v>
      </c>
      <c r="N257" s="1411"/>
      <c r="O257" s="1387"/>
      <c r="P257" s="1413"/>
      <c r="Q257" s="1393"/>
      <c r="R257" s="1354"/>
    </row>
    <row r="258" spans="1:18">
      <c r="A258" s="876"/>
      <c r="B258" s="94">
        <v>39822</v>
      </c>
      <c r="C258" s="95" t="s">
        <v>353</v>
      </c>
      <c r="D258" s="96" t="s">
        <v>213</v>
      </c>
      <c r="E258" s="82" t="s">
        <v>102</v>
      </c>
      <c r="F258" s="85" t="s">
        <v>287</v>
      </c>
      <c r="G258" s="97">
        <v>32668000</v>
      </c>
      <c r="H258" s="98" t="s">
        <v>13</v>
      </c>
      <c r="I258" s="69"/>
      <c r="J258" s="363"/>
      <c r="K258" s="522"/>
      <c r="L258" s="76" t="str">
        <f t="shared" si="9"/>
        <v/>
      </c>
      <c r="M258" s="87"/>
      <c r="N258" s="364"/>
      <c r="O258" s="1273"/>
      <c r="P258" s="365"/>
      <c r="Q258" s="90"/>
      <c r="R258" s="307"/>
    </row>
    <row r="259" spans="1:18">
      <c r="A259" s="876"/>
      <c r="B259" s="94">
        <v>39822</v>
      </c>
      <c r="C259" s="95" t="s">
        <v>354</v>
      </c>
      <c r="D259" s="96" t="s">
        <v>355</v>
      </c>
      <c r="E259" s="66" t="s">
        <v>39</v>
      </c>
      <c r="F259" s="85" t="s">
        <v>287</v>
      </c>
      <c r="G259" s="97">
        <v>24000000</v>
      </c>
      <c r="H259" s="98" t="s">
        <v>13</v>
      </c>
      <c r="I259" s="69"/>
      <c r="J259" s="363"/>
      <c r="K259" s="522"/>
      <c r="L259" s="76" t="str">
        <f t="shared" si="9"/>
        <v/>
      </c>
      <c r="M259" s="87"/>
      <c r="N259" s="364"/>
      <c r="O259" s="1273"/>
      <c r="P259" s="365"/>
      <c r="Q259" s="90"/>
      <c r="R259" s="307"/>
    </row>
    <row r="260" spans="1:18">
      <c r="A260" s="876"/>
      <c r="B260" s="94">
        <v>39822</v>
      </c>
      <c r="C260" s="95" t="s">
        <v>356</v>
      </c>
      <c r="D260" s="96" t="s">
        <v>357</v>
      </c>
      <c r="E260" s="66" t="s">
        <v>25</v>
      </c>
      <c r="F260" s="85" t="s">
        <v>287</v>
      </c>
      <c r="G260" s="97">
        <v>28000000</v>
      </c>
      <c r="H260" s="98" t="s">
        <v>13</v>
      </c>
      <c r="I260" s="69"/>
      <c r="J260" s="363"/>
      <c r="K260" s="522"/>
      <c r="L260" s="76" t="str">
        <f t="shared" si="9"/>
        <v/>
      </c>
      <c r="M260" s="87"/>
      <c r="N260" s="364"/>
      <c r="O260" s="1273"/>
      <c r="P260" s="365"/>
      <c r="Q260" s="90"/>
      <c r="R260" s="307"/>
    </row>
    <row r="261" spans="1:18">
      <c r="A261" s="876"/>
      <c r="B261" s="94">
        <v>39822</v>
      </c>
      <c r="C261" s="95" t="s">
        <v>358</v>
      </c>
      <c r="D261" s="96" t="s">
        <v>359</v>
      </c>
      <c r="E261" s="66" t="s">
        <v>17</v>
      </c>
      <c r="F261" s="85" t="s">
        <v>287</v>
      </c>
      <c r="G261" s="97">
        <v>78158000</v>
      </c>
      <c r="H261" s="98" t="s">
        <v>13</v>
      </c>
      <c r="I261" s="69">
        <v>39925</v>
      </c>
      <c r="J261" s="70">
        <v>4</v>
      </c>
      <c r="K261" s="522">
        <v>78158000</v>
      </c>
      <c r="L261" s="76">
        <f t="shared" si="9"/>
        <v>0</v>
      </c>
      <c r="M261" s="87" t="s">
        <v>1021</v>
      </c>
      <c r="N261" s="364">
        <v>39960</v>
      </c>
      <c r="O261" s="1273" t="s">
        <v>1021</v>
      </c>
      <c r="P261" s="74"/>
      <c r="Q261" s="90" t="s">
        <v>1285</v>
      </c>
      <c r="R261" s="307">
        <v>2200000</v>
      </c>
    </row>
    <row r="262" spans="1:18">
      <c r="A262" s="876">
        <v>33</v>
      </c>
      <c r="B262" s="94">
        <v>39822</v>
      </c>
      <c r="C262" s="95" t="s">
        <v>360</v>
      </c>
      <c r="D262" s="96" t="s">
        <v>361</v>
      </c>
      <c r="E262" s="66" t="s">
        <v>78</v>
      </c>
      <c r="F262" s="85" t="s">
        <v>287</v>
      </c>
      <c r="G262" s="97">
        <v>44000000</v>
      </c>
      <c r="H262" s="98" t="s">
        <v>13</v>
      </c>
      <c r="I262" s="69">
        <v>40606</v>
      </c>
      <c r="J262" s="363">
        <v>33</v>
      </c>
      <c r="K262" s="522">
        <v>38000000</v>
      </c>
      <c r="L262" s="76">
        <v>0</v>
      </c>
      <c r="M262" s="87" t="s">
        <v>334</v>
      </c>
      <c r="N262" s="364" t="s">
        <v>334</v>
      </c>
      <c r="O262" s="1273" t="s">
        <v>334</v>
      </c>
      <c r="P262" s="365"/>
      <c r="Q262" s="90"/>
      <c r="R262" s="307" t="s">
        <v>334</v>
      </c>
    </row>
    <row r="263" spans="1:18">
      <c r="A263" s="876"/>
      <c r="B263" s="94">
        <v>39822</v>
      </c>
      <c r="C263" s="95" t="s">
        <v>362</v>
      </c>
      <c r="D263" s="96" t="s">
        <v>363</v>
      </c>
      <c r="E263" s="66" t="s">
        <v>43</v>
      </c>
      <c r="F263" s="85" t="s">
        <v>287</v>
      </c>
      <c r="G263" s="97">
        <v>13400000</v>
      </c>
      <c r="H263" s="98" t="s">
        <v>13</v>
      </c>
      <c r="I263" s="69">
        <v>40107</v>
      </c>
      <c r="J263" s="363">
        <v>4</v>
      </c>
      <c r="K263" s="522">
        <v>13400000</v>
      </c>
      <c r="L263" s="76">
        <f t="shared" si="9"/>
        <v>0</v>
      </c>
      <c r="M263" s="87" t="s">
        <v>1021</v>
      </c>
      <c r="N263" s="364">
        <v>40865</v>
      </c>
      <c r="O263" s="1273" t="s">
        <v>1021</v>
      </c>
      <c r="P263" s="365"/>
      <c r="Q263" s="90" t="s">
        <v>1996</v>
      </c>
      <c r="R263" s="307">
        <v>602557</v>
      </c>
    </row>
    <row r="264" spans="1:18">
      <c r="A264" s="876">
        <v>49</v>
      </c>
      <c r="B264" s="94">
        <v>39822</v>
      </c>
      <c r="C264" s="95" t="s">
        <v>364</v>
      </c>
      <c r="D264" s="96" t="s">
        <v>365</v>
      </c>
      <c r="E264" s="66" t="s">
        <v>46</v>
      </c>
      <c r="F264" s="85" t="s">
        <v>287</v>
      </c>
      <c r="G264" s="97">
        <v>10000000</v>
      </c>
      <c r="H264" s="98" t="s">
        <v>13</v>
      </c>
      <c r="I264" s="69">
        <v>40801</v>
      </c>
      <c r="J264" s="363">
        <v>49</v>
      </c>
      <c r="K264" s="522">
        <v>10000000</v>
      </c>
      <c r="L264" s="76">
        <f t="shared" si="9"/>
        <v>0</v>
      </c>
      <c r="M264" s="87" t="s">
        <v>1021</v>
      </c>
      <c r="N264" s="364">
        <v>40884</v>
      </c>
      <c r="O264" s="1273" t="s">
        <v>1021</v>
      </c>
      <c r="P264" s="365"/>
      <c r="Q264" s="90" t="s">
        <v>1285</v>
      </c>
      <c r="R264" s="307">
        <v>245000</v>
      </c>
    </row>
    <row r="265" spans="1:18">
      <c r="A265" s="876"/>
      <c r="B265" s="94">
        <v>39822</v>
      </c>
      <c r="C265" s="95" t="s">
        <v>366</v>
      </c>
      <c r="D265" s="96" t="s">
        <v>367</v>
      </c>
      <c r="E265" s="359" t="s">
        <v>131</v>
      </c>
      <c r="F265" s="85" t="s">
        <v>287</v>
      </c>
      <c r="G265" s="97">
        <v>100000000</v>
      </c>
      <c r="H265" s="98" t="s">
        <v>13</v>
      </c>
      <c r="I265" s="69">
        <v>40065</v>
      </c>
      <c r="J265" s="363">
        <v>4</v>
      </c>
      <c r="K265" s="522">
        <v>100000000</v>
      </c>
      <c r="L265" s="76">
        <f t="shared" si="9"/>
        <v>0</v>
      </c>
      <c r="M265" s="87" t="s">
        <v>1021</v>
      </c>
      <c r="N265" s="364">
        <v>40865</v>
      </c>
      <c r="O265" s="1273" t="s">
        <v>1021</v>
      </c>
      <c r="P265" s="365"/>
      <c r="Q265" s="90" t="s">
        <v>1996</v>
      </c>
      <c r="R265" s="307">
        <v>690100</v>
      </c>
    </row>
    <row r="266" spans="1:18" ht="28.5">
      <c r="A266" s="876"/>
      <c r="B266" s="94">
        <v>39822</v>
      </c>
      <c r="C266" s="95" t="s">
        <v>368</v>
      </c>
      <c r="D266" s="96" t="s">
        <v>369</v>
      </c>
      <c r="E266" s="66" t="s">
        <v>39</v>
      </c>
      <c r="F266" s="85" t="s">
        <v>287</v>
      </c>
      <c r="G266" s="97">
        <v>20000000</v>
      </c>
      <c r="H266" s="98" t="s">
        <v>13</v>
      </c>
      <c r="I266" s="69">
        <v>40751</v>
      </c>
      <c r="J266" s="363">
        <v>4</v>
      </c>
      <c r="K266" s="522">
        <v>10000000</v>
      </c>
      <c r="L266" s="76">
        <f t="shared" si="9"/>
        <v>10000000</v>
      </c>
      <c r="M266" s="87" t="s">
        <v>287</v>
      </c>
      <c r="N266" s="364"/>
      <c r="O266" s="1273"/>
      <c r="P266" s="365"/>
      <c r="Q266" s="90"/>
      <c r="R266" s="307"/>
    </row>
    <row r="267" spans="1:18">
      <c r="A267" s="876"/>
      <c r="B267" s="94">
        <v>39822</v>
      </c>
      <c r="C267" s="95" t="s">
        <v>370</v>
      </c>
      <c r="D267" s="96" t="s">
        <v>371</v>
      </c>
      <c r="E267" s="86" t="s">
        <v>240</v>
      </c>
      <c r="F267" s="85" t="s">
        <v>287</v>
      </c>
      <c r="G267" s="97">
        <v>10200000</v>
      </c>
      <c r="H267" s="98" t="s">
        <v>13</v>
      </c>
      <c r="I267" s="69">
        <v>40891</v>
      </c>
      <c r="J267" s="363">
        <v>4</v>
      </c>
      <c r="K267" s="522">
        <v>10200000</v>
      </c>
      <c r="L267" s="76">
        <f t="shared" si="9"/>
        <v>0</v>
      </c>
      <c r="M267" s="87" t="s">
        <v>1021</v>
      </c>
      <c r="N267" s="364">
        <v>40919</v>
      </c>
      <c r="O267" s="1273" t="s">
        <v>1021</v>
      </c>
      <c r="P267" s="365"/>
      <c r="Q267" s="90" t="s">
        <v>1285</v>
      </c>
      <c r="R267" s="307">
        <v>600000</v>
      </c>
    </row>
    <row r="268" spans="1:18">
      <c r="A268" s="876"/>
      <c r="B268" s="94">
        <v>39822</v>
      </c>
      <c r="C268" s="95" t="s">
        <v>372</v>
      </c>
      <c r="D268" s="96" t="s">
        <v>137</v>
      </c>
      <c r="E268" s="66" t="s">
        <v>12</v>
      </c>
      <c r="F268" s="85" t="s">
        <v>287</v>
      </c>
      <c r="G268" s="97">
        <v>16000000</v>
      </c>
      <c r="H268" s="98" t="s">
        <v>13</v>
      </c>
      <c r="I268" s="69"/>
      <c r="J268" s="363"/>
      <c r="K268" s="522"/>
      <c r="L268" s="76" t="str">
        <f t="shared" si="9"/>
        <v/>
      </c>
      <c r="M268" s="87"/>
      <c r="N268" s="364"/>
      <c r="O268" s="1273"/>
      <c r="P268" s="365"/>
      <c r="Q268" s="90"/>
      <c r="R268" s="307"/>
    </row>
    <row r="269" spans="1:18">
      <c r="A269" s="876">
        <v>50</v>
      </c>
      <c r="B269" s="94">
        <v>39822</v>
      </c>
      <c r="C269" s="95" t="s">
        <v>373</v>
      </c>
      <c r="D269" s="96" t="s">
        <v>374</v>
      </c>
      <c r="E269" s="66" t="s">
        <v>12</v>
      </c>
      <c r="F269" s="85" t="s">
        <v>287</v>
      </c>
      <c r="G269" s="97">
        <v>65000000</v>
      </c>
      <c r="H269" s="98" t="s">
        <v>13</v>
      </c>
      <c r="I269" s="69">
        <v>40787</v>
      </c>
      <c r="J269" s="363">
        <v>50</v>
      </c>
      <c r="K269" s="522">
        <v>65000000</v>
      </c>
      <c r="L269" s="76">
        <f t="shared" si="9"/>
        <v>0</v>
      </c>
      <c r="M269" s="87" t="s">
        <v>1021</v>
      </c>
      <c r="N269" s="364">
        <v>40865</v>
      </c>
      <c r="O269" s="1273" t="s">
        <v>1021</v>
      </c>
      <c r="P269" s="365"/>
      <c r="Q269" s="90" t="s">
        <v>1996</v>
      </c>
      <c r="R269" s="307">
        <v>924462</v>
      </c>
    </row>
    <row r="270" spans="1:18">
      <c r="A270" s="876"/>
      <c r="B270" s="94">
        <v>39822</v>
      </c>
      <c r="C270" s="95" t="s">
        <v>375</v>
      </c>
      <c r="D270" s="96" t="s">
        <v>376</v>
      </c>
      <c r="E270" s="66" t="s">
        <v>69</v>
      </c>
      <c r="F270" s="85" t="s">
        <v>287</v>
      </c>
      <c r="G270" s="97">
        <v>20000000</v>
      </c>
      <c r="H270" s="98" t="s">
        <v>13</v>
      </c>
      <c r="I270" s="69"/>
      <c r="J270" s="363"/>
      <c r="K270" s="522"/>
      <c r="L270" s="76" t="str">
        <f t="shared" si="9"/>
        <v/>
      </c>
      <c r="M270" s="87"/>
      <c r="N270" s="364"/>
      <c r="O270" s="1273"/>
      <c r="P270" s="365"/>
      <c r="Q270" s="90"/>
      <c r="R270" s="307"/>
    </row>
    <row r="271" spans="1:18">
      <c r="A271" s="876">
        <v>49</v>
      </c>
      <c r="B271" s="94">
        <v>39822</v>
      </c>
      <c r="C271" s="95" t="s">
        <v>377</v>
      </c>
      <c r="D271" s="96" t="s">
        <v>378</v>
      </c>
      <c r="E271" s="359" t="s">
        <v>131</v>
      </c>
      <c r="F271" s="85" t="s">
        <v>287</v>
      </c>
      <c r="G271" s="97">
        <v>16500000</v>
      </c>
      <c r="H271" s="98" t="s">
        <v>13</v>
      </c>
      <c r="I271" s="69">
        <v>40773</v>
      </c>
      <c r="J271" s="363">
        <v>49</v>
      </c>
      <c r="K271" s="522">
        <v>16500000</v>
      </c>
      <c r="L271" s="76">
        <f t="shared" si="9"/>
        <v>0</v>
      </c>
      <c r="M271" s="87" t="s">
        <v>1021</v>
      </c>
      <c r="N271" s="364">
        <v>40814</v>
      </c>
      <c r="O271" s="1273" t="s">
        <v>1021</v>
      </c>
      <c r="P271" s="365"/>
      <c r="Q271" s="90" t="s">
        <v>1285</v>
      </c>
      <c r="R271" s="307">
        <v>526604</v>
      </c>
    </row>
    <row r="272" spans="1:18">
      <c r="A272" s="876">
        <v>49</v>
      </c>
      <c r="B272" s="94">
        <v>39822</v>
      </c>
      <c r="C272" s="1025" t="s">
        <v>379</v>
      </c>
      <c r="D272" s="96" t="s">
        <v>94</v>
      </c>
      <c r="E272" s="82" t="s">
        <v>95</v>
      </c>
      <c r="F272" s="85" t="s">
        <v>287</v>
      </c>
      <c r="G272" s="97">
        <v>20000000</v>
      </c>
      <c r="H272" s="98" t="s">
        <v>13</v>
      </c>
      <c r="I272" s="69">
        <v>40780</v>
      </c>
      <c r="J272" s="363">
        <v>49</v>
      </c>
      <c r="K272" s="522">
        <v>20000000</v>
      </c>
      <c r="L272" s="76">
        <f t="shared" si="9"/>
        <v>0</v>
      </c>
      <c r="M272" s="87" t="s">
        <v>1021</v>
      </c>
      <c r="N272" s="364">
        <v>40865</v>
      </c>
      <c r="O272" s="1273" t="s">
        <v>1021</v>
      </c>
      <c r="P272" s="365"/>
      <c r="Q272" s="90" t="s">
        <v>1996</v>
      </c>
      <c r="R272" s="307">
        <v>206557</v>
      </c>
    </row>
    <row r="273" spans="1:18">
      <c r="A273" s="876"/>
      <c r="B273" s="94">
        <v>39822</v>
      </c>
      <c r="C273" s="95" t="s">
        <v>380</v>
      </c>
      <c r="D273" s="96" t="s">
        <v>381</v>
      </c>
      <c r="E273" s="66" t="s">
        <v>41</v>
      </c>
      <c r="F273" s="85" t="s">
        <v>287</v>
      </c>
      <c r="G273" s="97">
        <v>33000000</v>
      </c>
      <c r="H273" s="98" t="s">
        <v>13</v>
      </c>
      <c r="I273" s="69"/>
      <c r="J273" s="363"/>
      <c r="K273" s="522"/>
      <c r="L273" s="76" t="str">
        <f t="shared" si="9"/>
        <v/>
      </c>
      <c r="M273" s="87"/>
      <c r="N273" s="364"/>
      <c r="O273" s="1273"/>
      <c r="P273" s="365"/>
      <c r="Q273" s="90"/>
      <c r="R273" s="307"/>
    </row>
    <row r="274" spans="1:18">
      <c r="A274" s="876"/>
      <c r="B274" s="94">
        <v>39822</v>
      </c>
      <c r="C274" s="95" t="s">
        <v>382</v>
      </c>
      <c r="D274" s="96" t="s">
        <v>383</v>
      </c>
      <c r="E274" s="66" t="s">
        <v>31</v>
      </c>
      <c r="F274" s="85" t="s">
        <v>287</v>
      </c>
      <c r="G274" s="97">
        <v>25000000</v>
      </c>
      <c r="H274" s="98" t="s">
        <v>13</v>
      </c>
      <c r="I274" s="69">
        <v>39918</v>
      </c>
      <c r="J274" s="70">
        <v>4</v>
      </c>
      <c r="K274" s="522">
        <v>25000000</v>
      </c>
      <c r="L274" s="76">
        <v>0</v>
      </c>
      <c r="M274" s="87" t="s">
        <v>1021</v>
      </c>
      <c r="N274" s="364">
        <v>40863</v>
      </c>
      <c r="O274" s="1273" t="s">
        <v>1021</v>
      </c>
      <c r="P274" s="74"/>
      <c r="Q274" s="90" t="s">
        <v>1285</v>
      </c>
      <c r="R274" s="307">
        <v>25000</v>
      </c>
    </row>
    <row r="275" spans="1:18">
      <c r="A275" s="876">
        <v>2</v>
      </c>
      <c r="B275" s="94">
        <v>39822</v>
      </c>
      <c r="C275" s="95" t="s">
        <v>384</v>
      </c>
      <c r="D275" s="96" t="s">
        <v>68</v>
      </c>
      <c r="E275" s="66" t="s">
        <v>25</v>
      </c>
      <c r="F275" s="85" t="s">
        <v>242</v>
      </c>
      <c r="G275" s="97">
        <v>12000000</v>
      </c>
      <c r="H275" s="98" t="s">
        <v>13</v>
      </c>
      <c r="I275" s="69"/>
      <c r="J275" s="363"/>
      <c r="K275" s="522"/>
      <c r="L275" s="76" t="str">
        <f t="shared" ref="L275:L313" si="10">IF($K275&lt;&gt;0,$G275-$K275,"")</f>
        <v/>
      </c>
      <c r="M275" s="87"/>
      <c r="N275" s="364"/>
      <c r="O275" s="1273"/>
      <c r="P275" s="365"/>
      <c r="Q275" s="90"/>
      <c r="R275" s="307"/>
    </row>
    <row r="276" spans="1:18">
      <c r="A276" s="876">
        <v>2</v>
      </c>
      <c r="B276" s="94">
        <v>39822</v>
      </c>
      <c r="C276" s="95" t="s">
        <v>386</v>
      </c>
      <c r="D276" s="96" t="s">
        <v>385</v>
      </c>
      <c r="E276" s="82" t="s">
        <v>111</v>
      </c>
      <c r="F276" s="85" t="s">
        <v>242</v>
      </c>
      <c r="G276" s="97">
        <v>6000000</v>
      </c>
      <c r="H276" s="98" t="s">
        <v>13</v>
      </c>
      <c r="I276" s="69">
        <v>40849</v>
      </c>
      <c r="J276" s="363">
        <v>4</v>
      </c>
      <c r="K276" s="522">
        <v>6000000</v>
      </c>
      <c r="L276" s="76">
        <f t="shared" si="10"/>
        <v>0</v>
      </c>
      <c r="M276" s="87" t="s">
        <v>184</v>
      </c>
      <c r="N276" s="364">
        <v>40849</v>
      </c>
      <c r="O276" s="837" t="s">
        <v>395</v>
      </c>
      <c r="P276" s="841" t="s">
        <v>188</v>
      </c>
      <c r="Q276" s="90" t="s">
        <v>1285</v>
      </c>
      <c r="R276" s="307">
        <v>300000</v>
      </c>
    </row>
    <row r="277" spans="1:18">
      <c r="A277" s="876" t="s">
        <v>1908</v>
      </c>
      <c r="B277" s="94">
        <v>39822</v>
      </c>
      <c r="C277" s="95" t="s">
        <v>387</v>
      </c>
      <c r="D277" s="96" t="s">
        <v>388</v>
      </c>
      <c r="E277" s="66" t="s">
        <v>19</v>
      </c>
      <c r="F277" s="85" t="s">
        <v>242</v>
      </c>
      <c r="G277" s="97">
        <v>6815000</v>
      </c>
      <c r="H277" s="98" t="s">
        <v>13</v>
      </c>
      <c r="I277" s="69">
        <v>40801</v>
      </c>
      <c r="J277" s="363">
        <v>49</v>
      </c>
      <c r="K277" s="522">
        <v>6815000</v>
      </c>
      <c r="L277" s="76">
        <f t="shared" si="10"/>
        <v>0</v>
      </c>
      <c r="M277" s="87" t="s">
        <v>184</v>
      </c>
      <c r="N277" s="364">
        <v>40801</v>
      </c>
      <c r="O277" s="837" t="s">
        <v>395</v>
      </c>
      <c r="P277" s="841" t="s">
        <v>188</v>
      </c>
      <c r="Q277" s="90" t="s">
        <v>1285</v>
      </c>
      <c r="R277" s="307">
        <v>341000</v>
      </c>
    </row>
    <row r="278" spans="1:18">
      <c r="A278" s="876" t="s">
        <v>1908</v>
      </c>
      <c r="B278" s="94">
        <v>39822</v>
      </c>
      <c r="C278" s="95" t="s">
        <v>389</v>
      </c>
      <c r="D278" s="96" t="s">
        <v>390</v>
      </c>
      <c r="E278" s="66" t="s">
        <v>19</v>
      </c>
      <c r="F278" s="85" t="s">
        <v>242</v>
      </c>
      <c r="G278" s="97">
        <v>5803000</v>
      </c>
      <c r="H278" s="98" t="s">
        <v>13</v>
      </c>
      <c r="I278" s="69">
        <v>40738</v>
      </c>
      <c r="J278" s="363">
        <v>49</v>
      </c>
      <c r="K278" s="522">
        <v>5803000</v>
      </c>
      <c r="L278" s="76">
        <f t="shared" si="10"/>
        <v>0</v>
      </c>
      <c r="M278" s="87" t="s">
        <v>184</v>
      </c>
      <c r="N278" s="364">
        <v>40738</v>
      </c>
      <c r="O278" s="837" t="s">
        <v>395</v>
      </c>
      <c r="P278" s="841" t="s">
        <v>188</v>
      </c>
      <c r="Q278" s="90" t="s">
        <v>1285</v>
      </c>
      <c r="R278" s="307">
        <v>290000</v>
      </c>
    </row>
    <row r="279" spans="1:18">
      <c r="A279" s="876">
        <v>2</v>
      </c>
      <c r="B279" s="94">
        <v>39822</v>
      </c>
      <c r="C279" s="95" t="s">
        <v>392</v>
      </c>
      <c r="D279" s="96" t="s">
        <v>391</v>
      </c>
      <c r="E279" s="66" t="s">
        <v>12</v>
      </c>
      <c r="F279" s="85" t="s">
        <v>242</v>
      </c>
      <c r="G279" s="97">
        <v>3070000</v>
      </c>
      <c r="H279" s="98" t="s">
        <v>13</v>
      </c>
      <c r="I279" s="69"/>
      <c r="J279" s="363"/>
      <c r="K279" s="522"/>
      <c r="L279" s="76" t="str">
        <f t="shared" si="10"/>
        <v/>
      </c>
      <c r="M279" s="87"/>
      <c r="N279" s="364"/>
      <c r="O279" s="1273"/>
      <c r="P279" s="365"/>
      <c r="Q279" s="90"/>
      <c r="R279" s="307"/>
    </row>
    <row r="280" spans="1:18" s="91" customFormat="1">
      <c r="A280" s="876">
        <v>3</v>
      </c>
      <c r="B280" s="94">
        <v>39822</v>
      </c>
      <c r="C280" s="95" t="s">
        <v>393</v>
      </c>
      <c r="D280" s="96" t="s">
        <v>394</v>
      </c>
      <c r="E280" s="66" t="s">
        <v>19</v>
      </c>
      <c r="F280" s="85" t="s">
        <v>395</v>
      </c>
      <c r="G280" s="68">
        <v>5116000</v>
      </c>
      <c r="H280" s="98" t="s">
        <v>13</v>
      </c>
      <c r="I280" s="69">
        <v>40905</v>
      </c>
      <c r="J280" s="363">
        <v>4</v>
      </c>
      <c r="K280" s="522">
        <v>5116000</v>
      </c>
      <c r="L280" s="76">
        <f t="shared" si="10"/>
        <v>0</v>
      </c>
      <c r="M280" s="87" t="s">
        <v>334</v>
      </c>
      <c r="N280" s="364" t="s">
        <v>334</v>
      </c>
      <c r="O280" s="1273" t="s">
        <v>334</v>
      </c>
      <c r="P280" s="365"/>
      <c r="Q280" s="838" t="s">
        <v>1228</v>
      </c>
      <c r="R280" s="307" t="s">
        <v>334</v>
      </c>
    </row>
    <row r="281" spans="1:18">
      <c r="A281" s="876" t="s">
        <v>1908</v>
      </c>
      <c r="B281" s="94">
        <v>39822</v>
      </c>
      <c r="C281" s="95" t="s">
        <v>397</v>
      </c>
      <c r="D281" s="96" t="s">
        <v>396</v>
      </c>
      <c r="E281" s="66" t="s">
        <v>52</v>
      </c>
      <c r="F281" s="85" t="s">
        <v>242</v>
      </c>
      <c r="G281" s="97">
        <v>2995000</v>
      </c>
      <c r="H281" s="98" t="s">
        <v>13</v>
      </c>
      <c r="I281" s="69">
        <v>40773</v>
      </c>
      <c r="J281" s="363">
        <v>49</v>
      </c>
      <c r="K281" s="522">
        <v>2995000</v>
      </c>
      <c r="L281" s="76">
        <f t="shared" si="10"/>
        <v>0</v>
      </c>
      <c r="M281" s="87" t="s">
        <v>184</v>
      </c>
      <c r="N281" s="364">
        <v>40773</v>
      </c>
      <c r="O281" s="837" t="s">
        <v>395</v>
      </c>
      <c r="P281" s="841" t="s">
        <v>188</v>
      </c>
      <c r="Q281" s="90" t="s">
        <v>1285</v>
      </c>
      <c r="R281" s="307">
        <v>150000</v>
      </c>
    </row>
    <row r="282" spans="1:18">
      <c r="A282" s="876">
        <v>2</v>
      </c>
      <c r="B282" s="94">
        <v>39822</v>
      </c>
      <c r="C282" s="95" t="s">
        <v>398</v>
      </c>
      <c r="D282" s="96" t="s">
        <v>399</v>
      </c>
      <c r="E282" s="66" t="s">
        <v>12</v>
      </c>
      <c r="F282" s="85" t="s">
        <v>242</v>
      </c>
      <c r="G282" s="97">
        <v>2000000</v>
      </c>
      <c r="H282" s="98" t="s">
        <v>13</v>
      </c>
      <c r="I282" s="69">
        <v>40541</v>
      </c>
      <c r="J282" s="363">
        <v>4</v>
      </c>
      <c r="K282" s="522">
        <v>2000000</v>
      </c>
      <c r="L282" s="76">
        <f t="shared" si="10"/>
        <v>0</v>
      </c>
      <c r="M282" s="87" t="s">
        <v>184</v>
      </c>
      <c r="N282" s="364">
        <v>40541</v>
      </c>
      <c r="O282" s="837" t="s">
        <v>395</v>
      </c>
      <c r="P282" s="841" t="s">
        <v>188</v>
      </c>
      <c r="Q282" s="90" t="s">
        <v>1285</v>
      </c>
      <c r="R282" s="307">
        <v>100000</v>
      </c>
    </row>
    <row r="283" spans="1:18">
      <c r="A283" s="876">
        <v>2</v>
      </c>
      <c r="B283" s="94">
        <v>39822</v>
      </c>
      <c r="C283" s="95" t="s">
        <v>400</v>
      </c>
      <c r="D283" s="96" t="s">
        <v>401</v>
      </c>
      <c r="E283" s="86" t="s">
        <v>235</v>
      </c>
      <c r="F283" s="85" t="s">
        <v>242</v>
      </c>
      <c r="G283" s="97">
        <v>1065000</v>
      </c>
      <c r="H283" s="98" t="s">
        <v>13</v>
      </c>
      <c r="I283" s="69"/>
      <c r="J283" s="363"/>
      <c r="K283" s="522"/>
      <c r="L283" s="76" t="str">
        <f t="shared" si="10"/>
        <v/>
      </c>
      <c r="M283" s="87"/>
      <c r="N283" s="364"/>
      <c r="O283" s="1273"/>
      <c r="P283" s="365"/>
      <c r="Q283" s="90"/>
      <c r="R283" s="307"/>
    </row>
    <row r="284" spans="1:18">
      <c r="A284" s="876">
        <v>2</v>
      </c>
      <c r="B284" s="94">
        <v>39822</v>
      </c>
      <c r="C284" s="95" t="s">
        <v>402</v>
      </c>
      <c r="D284" s="96" t="s">
        <v>403</v>
      </c>
      <c r="E284" s="66" t="s">
        <v>19</v>
      </c>
      <c r="F284" s="85" t="s">
        <v>242</v>
      </c>
      <c r="G284" s="97">
        <v>5500000</v>
      </c>
      <c r="H284" s="98" t="s">
        <v>13</v>
      </c>
      <c r="I284" s="69"/>
      <c r="J284" s="363"/>
      <c r="K284" s="522"/>
      <c r="L284" s="76" t="str">
        <f t="shared" si="10"/>
        <v/>
      </c>
      <c r="M284" s="87"/>
      <c r="N284" s="364"/>
      <c r="O284" s="1273"/>
      <c r="P284" s="365"/>
      <c r="Q284" s="90"/>
      <c r="R284" s="307"/>
    </row>
    <row r="285" spans="1:18">
      <c r="A285" s="876">
        <v>2</v>
      </c>
      <c r="B285" s="94">
        <v>39822</v>
      </c>
      <c r="C285" s="95" t="s">
        <v>404</v>
      </c>
      <c r="D285" s="96" t="s">
        <v>405</v>
      </c>
      <c r="E285" s="66" t="s">
        <v>31</v>
      </c>
      <c r="F285" s="85" t="s">
        <v>242</v>
      </c>
      <c r="G285" s="97">
        <v>5983000</v>
      </c>
      <c r="H285" s="98" t="s">
        <v>13</v>
      </c>
      <c r="I285" s="69"/>
      <c r="J285" s="363"/>
      <c r="K285" s="522"/>
      <c r="L285" s="76" t="str">
        <f t="shared" si="10"/>
        <v/>
      </c>
      <c r="M285" s="87"/>
      <c r="N285" s="364"/>
      <c r="O285" s="1273"/>
      <c r="P285" s="365"/>
      <c r="Q285" s="90"/>
      <c r="R285" s="307"/>
    </row>
    <row r="286" spans="1:18">
      <c r="A286" s="876" t="s">
        <v>1908</v>
      </c>
      <c r="B286" s="94">
        <v>39822</v>
      </c>
      <c r="C286" s="95" t="s">
        <v>406</v>
      </c>
      <c r="D286" s="96" t="s">
        <v>407</v>
      </c>
      <c r="E286" s="82" t="s">
        <v>95</v>
      </c>
      <c r="F286" s="85" t="s">
        <v>242</v>
      </c>
      <c r="G286" s="97">
        <v>24000000</v>
      </c>
      <c r="H286" s="98" t="s">
        <v>13</v>
      </c>
      <c r="I286" s="69">
        <v>40730</v>
      </c>
      <c r="J286" s="363">
        <v>49</v>
      </c>
      <c r="K286" s="522">
        <v>24000000</v>
      </c>
      <c r="L286" s="76">
        <f t="shared" si="10"/>
        <v>0</v>
      </c>
      <c r="M286" s="573" t="s">
        <v>184</v>
      </c>
      <c r="N286" s="364">
        <v>40730</v>
      </c>
      <c r="O286" s="1273" t="s">
        <v>395</v>
      </c>
      <c r="P286" s="365" t="s">
        <v>188</v>
      </c>
      <c r="Q286" s="90" t="s">
        <v>1285</v>
      </c>
      <c r="R286" s="307">
        <v>1200000</v>
      </c>
    </row>
    <row r="287" spans="1:18">
      <c r="A287" s="876" t="s">
        <v>1911</v>
      </c>
      <c r="B287" s="94">
        <v>39822</v>
      </c>
      <c r="C287" s="95" t="s">
        <v>408</v>
      </c>
      <c r="D287" s="96" t="s">
        <v>100</v>
      </c>
      <c r="E287" s="66" t="s">
        <v>80</v>
      </c>
      <c r="F287" s="85" t="s">
        <v>242</v>
      </c>
      <c r="G287" s="97">
        <v>9000000</v>
      </c>
      <c r="H287" s="98" t="s">
        <v>13</v>
      </c>
      <c r="I287" s="69">
        <v>40794</v>
      </c>
      <c r="J287" s="363">
        <v>50</v>
      </c>
      <c r="K287" s="522">
        <v>9000000</v>
      </c>
      <c r="L287" s="76">
        <f t="shared" si="10"/>
        <v>0</v>
      </c>
      <c r="M287" s="573" t="s">
        <v>184</v>
      </c>
      <c r="N287" s="364">
        <v>40794</v>
      </c>
      <c r="O287" s="1273" t="s">
        <v>395</v>
      </c>
      <c r="P287" s="365" t="s">
        <v>188</v>
      </c>
      <c r="Q287" s="90" t="s">
        <v>1285</v>
      </c>
      <c r="R287" s="307">
        <v>450000</v>
      </c>
    </row>
    <row r="288" spans="1:18">
      <c r="A288" s="876">
        <v>2</v>
      </c>
      <c r="B288" s="94">
        <v>39822</v>
      </c>
      <c r="C288" s="95" t="s">
        <v>409</v>
      </c>
      <c r="D288" s="96" t="s">
        <v>410</v>
      </c>
      <c r="E288" s="66" t="s">
        <v>35</v>
      </c>
      <c r="F288" s="85" t="s">
        <v>242</v>
      </c>
      <c r="G288" s="97">
        <v>3981000</v>
      </c>
      <c r="H288" s="98" t="s">
        <v>13</v>
      </c>
      <c r="I288" s="69">
        <v>40317</v>
      </c>
      <c r="J288" s="363">
        <v>4</v>
      </c>
      <c r="K288" s="522">
        <v>3981000</v>
      </c>
      <c r="L288" s="76">
        <f t="shared" si="10"/>
        <v>0</v>
      </c>
      <c r="M288" s="573" t="s">
        <v>184</v>
      </c>
      <c r="N288" s="364">
        <v>40317</v>
      </c>
      <c r="O288" s="837" t="s">
        <v>395</v>
      </c>
      <c r="P288" s="841" t="s">
        <v>188</v>
      </c>
      <c r="Q288" s="90" t="s">
        <v>1285</v>
      </c>
      <c r="R288" s="307">
        <v>199000</v>
      </c>
    </row>
    <row r="289" spans="1:18">
      <c r="A289" s="876">
        <v>2</v>
      </c>
      <c r="B289" s="94">
        <v>39822</v>
      </c>
      <c r="C289" s="95" t="s">
        <v>417</v>
      </c>
      <c r="D289" s="96" t="s">
        <v>421</v>
      </c>
      <c r="E289" s="66" t="s">
        <v>80</v>
      </c>
      <c r="F289" s="85" t="s">
        <v>242</v>
      </c>
      <c r="G289" s="97">
        <v>3285000</v>
      </c>
      <c r="H289" s="98" t="s">
        <v>13</v>
      </c>
      <c r="I289" s="69"/>
      <c r="J289" s="363"/>
      <c r="K289" s="522"/>
      <c r="L289" s="76" t="str">
        <f t="shared" si="10"/>
        <v/>
      </c>
      <c r="M289" s="87"/>
      <c r="N289" s="364"/>
      <c r="O289" s="1273"/>
      <c r="P289" s="365"/>
      <c r="Q289" s="90"/>
      <c r="R289" s="307"/>
    </row>
    <row r="290" spans="1:18">
      <c r="A290" s="876">
        <v>2</v>
      </c>
      <c r="B290" s="94">
        <v>39822</v>
      </c>
      <c r="C290" s="95" t="s">
        <v>418</v>
      </c>
      <c r="D290" s="96" t="s">
        <v>14</v>
      </c>
      <c r="E290" s="66" t="s">
        <v>15</v>
      </c>
      <c r="F290" s="85" t="s">
        <v>242</v>
      </c>
      <c r="G290" s="97">
        <v>267274000</v>
      </c>
      <c r="H290" s="98" t="s">
        <v>13</v>
      </c>
      <c r="I290" s="69"/>
      <c r="J290" s="363"/>
      <c r="K290" s="522"/>
      <c r="L290" s="76" t="str">
        <f t="shared" si="10"/>
        <v/>
      </c>
      <c r="M290" s="87"/>
      <c r="N290" s="364"/>
      <c r="O290" s="1273"/>
      <c r="P290" s="365"/>
      <c r="Q290" s="90"/>
      <c r="R290" s="307"/>
    </row>
    <row r="291" spans="1:18">
      <c r="A291" s="876"/>
      <c r="B291" s="94">
        <v>39829</v>
      </c>
      <c r="C291" s="95" t="s">
        <v>422</v>
      </c>
      <c r="D291" s="96" t="s">
        <v>437</v>
      </c>
      <c r="E291" s="359" t="s">
        <v>136</v>
      </c>
      <c r="F291" s="85" t="s">
        <v>287</v>
      </c>
      <c r="G291" s="97">
        <v>50000000</v>
      </c>
      <c r="H291" s="98" t="s">
        <v>13</v>
      </c>
      <c r="I291" s="69">
        <v>40730</v>
      </c>
      <c r="J291" s="363">
        <v>4</v>
      </c>
      <c r="K291" s="522">
        <v>50000000</v>
      </c>
      <c r="L291" s="76">
        <f t="shared" si="10"/>
        <v>0</v>
      </c>
      <c r="M291" s="87" t="s">
        <v>1021</v>
      </c>
      <c r="N291" s="364">
        <v>40751</v>
      </c>
      <c r="O291" s="1273" t="s">
        <v>1021</v>
      </c>
      <c r="P291" s="365"/>
      <c r="Q291" s="90" t="s">
        <v>1285</v>
      </c>
      <c r="R291" s="307">
        <v>1300000</v>
      </c>
    </row>
    <row r="292" spans="1:18">
      <c r="A292" s="876"/>
      <c r="B292" s="94">
        <v>39829</v>
      </c>
      <c r="C292" s="95" t="s">
        <v>179</v>
      </c>
      <c r="D292" s="96" t="s">
        <v>438</v>
      </c>
      <c r="E292" s="66" t="s">
        <v>28</v>
      </c>
      <c r="F292" s="85" t="s">
        <v>287</v>
      </c>
      <c r="G292" s="97">
        <v>26380000</v>
      </c>
      <c r="H292" s="98" t="s">
        <v>13</v>
      </c>
      <c r="I292" s="69">
        <v>40555</v>
      </c>
      <c r="J292" s="363">
        <v>4</v>
      </c>
      <c r="K292" s="522">
        <v>26380000</v>
      </c>
      <c r="L292" s="76">
        <f t="shared" si="10"/>
        <v>0</v>
      </c>
      <c r="M292" s="87" t="s">
        <v>1021</v>
      </c>
      <c r="N292" s="364">
        <v>40604</v>
      </c>
      <c r="O292" s="1273" t="s">
        <v>1021</v>
      </c>
      <c r="P292" s="365">
        <v>9</v>
      </c>
      <c r="Q292" s="90" t="s">
        <v>1285</v>
      </c>
      <c r="R292" s="307">
        <v>1625000</v>
      </c>
    </row>
    <row r="293" spans="1:18">
      <c r="A293" s="876">
        <v>49</v>
      </c>
      <c r="B293" s="94">
        <v>39829</v>
      </c>
      <c r="C293" s="1025" t="s">
        <v>423</v>
      </c>
      <c r="D293" s="96" t="s">
        <v>439</v>
      </c>
      <c r="E293" s="86" t="s">
        <v>282</v>
      </c>
      <c r="F293" s="85" t="s">
        <v>287</v>
      </c>
      <c r="G293" s="97">
        <v>10000000</v>
      </c>
      <c r="H293" s="98" t="s">
        <v>13</v>
      </c>
      <c r="I293" s="69">
        <v>40780</v>
      </c>
      <c r="J293" s="363">
        <v>49</v>
      </c>
      <c r="K293" s="522">
        <v>10000000</v>
      </c>
      <c r="L293" s="76">
        <f t="shared" si="10"/>
        <v>0</v>
      </c>
      <c r="M293" s="87" t="s">
        <v>1021</v>
      </c>
      <c r="N293" s="364">
        <v>40954</v>
      </c>
      <c r="O293" s="1273" t="s">
        <v>1021</v>
      </c>
      <c r="P293" s="365"/>
      <c r="Q293" s="90" t="s">
        <v>1285</v>
      </c>
      <c r="R293" s="307">
        <v>737100</v>
      </c>
    </row>
    <row r="294" spans="1:18">
      <c r="A294" s="876"/>
      <c r="B294" s="94">
        <v>39829</v>
      </c>
      <c r="C294" s="95" t="s">
        <v>180</v>
      </c>
      <c r="D294" s="96" t="s">
        <v>440</v>
      </c>
      <c r="E294" s="359" t="s">
        <v>145</v>
      </c>
      <c r="F294" s="85" t="s">
        <v>287</v>
      </c>
      <c r="G294" s="97">
        <v>18751000</v>
      </c>
      <c r="H294" s="98" t="s">
        <v>13</v>
      </c>
      <c r="I294" s="69">
        <v>40233</v>
      </c>
      <c r="J294" s="363">
        <v>5</v>
      </c>
      <c r="K294" s="522">
        <v>18751000</v>
      </c>
      <c r="L294" s="76">
        <f t="shared" si="10"/>
        <v>0</v>
      </c>
      <c r="M294" s="87" t="s">
        <v>1021</v>
      </c>
      <c r="N294" s="364">
        <v>40387</v>
      </c>
      <c r="O294" s="1273" t="s">
        <v>1021</v>
      </c>
      <c r="P294" s="365">
        <v>9</v>
      </c>
      <c r="Q294" s="90" t="s">
        <v>1285</v>
      </c>
      <c r="R294" s="307">
        <v>250000</v>
      </c>
    </row>
    <row r="295" spans="1:18">
      <c r="A295" s="876"/>
      <c r="B295" s="94">
        <v>39829</v>
      </c>
      <c r="C295" s="95" t="s">
        <v>424</v>
      </c>
      <c r="D295" s="96" t="s">
        <v>441</v>
      </c>
      <c r="E295" s="66" t="s">
        <v>46</v>
      </c>
      <c r="F295" s="85" t="s">
        <v>287</v>
      </c>
      <c r="G295" s="97">
        <v>7414000</v>
      </c>
      <c r="H295" s="98" t="s">
        <v>13</v>
      </c>
      <c r="I295" s="69">
        <v>39953</v>
      </c>
      <c r="J295" s="70">
        <v>4</v>
      </c>
      <c r="K295" s="522">
        <v>7414000</v>
      </c>
      <c r="L295" s="76">
        <f t="shared" si="10"/>
        <v>0</v>
      </c>
      <c r="M295" s="87" t="s">
        <v>1021</v>
      </c>
      <c r="N295" s="364">
        <v>39988</v>
      </c>
      <c r="O295" s="1273" t="s">
        <v>1021</v>
      </c>
      <c r="P295" s="74"/>
      <c r="Q295" s="90" t="s">
        <v>1285</v>
      </c>
      <c r="R295" s="307">
        <v>275000</v>
      </c>
    </row>
    <row r="296" spans="1:18">
      <c r="A296" s="876"/>
      <c r="B296" s="94">
        <v>39829</v>
      </c>
      <c r="C296" s="95" t="s">
        <v>425</v>
      </c>
      <c r="D296" s="96" t="s">
        <v>442</v>
      </c>
      <c r="E296" s="66" t="s">
        <v>80</v>
      </c>
      <c r="F296" s="85" t="s">
        <v>287</v>
      </c>
      <c r="G296" s="97">
        <v>64779000</v>
      </c>
      <c r="H296" s="98" t="s">
        <v>13</v>
      </c>
      <c r="I296" s="69">
        <v>39953</v>
      </c>
      <c r="J296" s="70">
        <v>4</v>
      </c>
      <c r="K296" s="522">
        <v>64779000</v>
      </c>
      <c r="L296" s="76">
        <f t="shared" si="10"/>
        <v>0</v>
      </c>
      <c r="M296" s="87" t="s">
        <v>1021</v>
      </c>
      <c r="N296" s="364">
        <v>39988</v>
      </c>
      <c r="O296" s="1273" t="s">
        <v>1021</v>
      </c>
      <c r="P296" s="74"/>
      <c r="Q296" s="90" t="s">
        <v>1285</v>
      </c>
      <c r="R296" s="307">
        <v>1400000</v>
      </c>
    </row>
    <row r="297" spans="1:18">
      <c r="A297" s="876"/>
      <c r="B297" s="94">
        <v>39829</v>
      </c>
      <c r="C297" s="95" t="s">
        <v>426</v>
      </c>
      <c r="D297" s="96" t="s">
        <v>443</v>
      </c>
      <c r="E297" s="359" t="s">
        <v>131</v>
      </c>
      <c r="F297" s="85" t="s">
        <v>287</v>
      </c>
      <c r="G297" s="97">
        <v>108676000</v>
      </c>
      <c r="H297" s="98" t="s">
        <v>13</v>
      </c>
      <c r="I297" s="69">
        <v>40884</v>
      </c>
      <c r="J297" s="363">
        <v>4</v>
      </c>
      <c r="K297" s="522">
        <v>108676000</v>
      </c>
      <c r="L297" s="76">
        <f t="shared" si="10"/>
        <v>0</v>
      </c>
      <c r="M297" s="87" t="s">
        <v>1021</v>
      </c>
      <c r="N297" s="364"/>
      <c r="O297" s="1273"/>
      <c r="P297" s="365"/>
      <c r="Q297" s="90"/>
      <c r="R297" s="307"/>
    </row>
    <row r="298" spans="1:18">
      <c r="A298" s="876"/>
      <c r="B298" s="94">
        <v>39829</v>
      </c>
      <c r="C298" s="95" t="s">
        <v>181</v>
      </c>
      <c r="D298" s="96" t="s">
        <v>444</v>
      </c>
      <c r="E298" s="66" t="s">
        <v>12</v>
      </c>
      <c r="F298" s="85" t="s">
        <v>287</v>
      </c>
      <c r="G298" s="97">
        <v>17949000</v>
      </c>
      <c r="H298" s="98" t="s">
        <v>13</v>
      </c>
      <c r="I298" s="69"/>
      <c r="J298" s="363"/>
      <c r="K298" s="522"/>
      <c r="L298" s="76" t="str">
        <f t="shared" si="10"/>
        <v/>
      </c>
      <c r="M298" s="87"/>
      <c r="N298" s="364"/>
      <c r="O298" s="1273"/>
      <c r="P298" s="365"/>
      <c r="Q298" s="90"/>
      <c r="R298" s="307"/>
    </row>
    <row r="299" spans="1:18" s="118" customFormat="1" ht="28.5" customHeight="1">
      <c r="A299" s="877" t="s">
        <v>1953</v>
      </c>
      <c r="B299" s="94">
        <v>39829</v>
      </c>
      <c r="C299" s="95" t="s">
        <v>427</v>
      </c>
      <c r="D299" s="96" t="s">
        <v>108</v>
      </c>
      <c r="E299" s="82" t="s">
        <v>109</v>
      </c>
      <c r="F299" s="1049" t="s">
        <v>1199</v>
      </c>
      <c r="G299" s="97">
        <v>424174000</v>
      </c>
      <c r="H299" s="98" t="s">
        <v>13</v>
      </c>
      <c r="I299" s="69"/>
      <c r="J299" s="363"/>
      <c r="K299" s="522"/>
      <c r="L299" s="76" t="str">
        <f t="shared" si="10"/>
        <v/>
      </c>
      <c r="M299" s="87"/>
      <c r="N299" s="364"/>
      <c r="O299" s="1273"/>
      <c r="P299" s="365"/>
      <c r="Q299" s="90"/>
      <c r="R299" s="307"/>
    </row>
    <row r="300" spans="1:18">
      <c r="A300" s="876"/>
      <c r="B300" s="94">
        <v>39829</v>
      </c>
      <c r="C300" s="95" t="s">
        <v>428</v>
      </c>
      <c r="D300" s="96" t="s">
        <v>446</v>
      </c>
      <c r="E300" s="66" t="s">
        <v>35</v>
      </c>
      <c r="F300" s="85" t="s">
        <v>287</v>
      </c>
      <c r="G300" s="97">
        <v>75000000</v>
      </c>
      <c r="H300" s="98" t="s">
        <v>13</v>
      </c>
      <c r="I300" s="69">
        <v>39946</v>
      </c>
      <c r="J300" s="70">
        <v>4</v>
      </c>
      <c r="K300" s="522">
        <v>75000000</v>
      </c>
      <c r="L300" s="76">
        <f t="shared" si="10"/>
        <v>0</v>
      </c>
      <c r="M300" s="87" t="s">
        <v>1021</v>
      </c>
      <c r="N300" s="364">
        <v>40248</v>
      </c>
      <c r="O300" s="1273" t="s">
        <v>1021</v>
      </c>
      <c r="P300" s="74"/>
      <c r="Q300" s="90" t="s">
        <v>1286</v>
      </c>
      <c r="R300" s="307">
        <v>6709061</v>
      </c>
    </row>
    <row r="301" spans="1:18">
      <c r="A301" s="876"/>
      <c r="B301" s="94">
        <v>39829</v>
      </c>
      <c r="C301" s="95" t="s">
        <v>429</v>
      </c>
      <c r="D301" s="96" t="s">
        <v>447</v>
      </c>
      <c r="E301" s="66" t="s">
        <v>12</v>
      </c>
      <c r="F301" s="85" t="s">
        <v>287</v>
      </c>
      <c r="G301" s="97">
        <v>36000000</v>
      </c>
      <c r="H301" s="98" t="s">
        <v>13</v>
      </c>
      <c r="I301" s="69"/>
      <c r="J301" s="363"/>
      <c r="K301" s="522"/>
      <c r="L301" s="76" t="str">
        <f t="shared" si="10"/>
        <v/>
      </c>
      <c r="M301" s="87"/>
      <c r="N301" s="364"/>
      <c r="O301" s="1273"/>
      <c r="P301" s="365"/>
      <c r="Q301" s="90"/>
      <c r="R301" s="307"/>
    </row>
    <row r="302" spans="1:18" s="118" customFormat="1" ht="28.5">
      <c r="A302" s="877" t="s">
        <v>1960</v>
      </c>
      <c r="B302" s="94">
        <v>39829</v>
      </c>
      <c r="C302" s="95" t="s">
        <v>455</v>
      </c>
      <c r="D302" s="96" t="s">
        <v>84</v>
      </c>
      <c r="E302" s="66" t="s">
        <v>15</v>
      </c>
      <c r="F302" s="85" t="s">
        <v>395</v>
      </c>
      <c r="G302" s="97">
        <v>18980000</v>
      </c>
      <c r="H302" s="98" t="s">
        <v>13</v>
      </c>
      <c r="I302" s="69">
        <v>40417</v>
      </c>
      <c r="J302" s="363">
        <v>4</v>
      </c>
      <c r="K302" s="522">
        <v>18980000</v>
      </c>
      <c r="L302" s="76">
        <f t="shared" si="10"/>
        <v>0</v>
      </c>
      <c r="M302" s="87" t="s">
        <v>334</v>
      </c>
      <c r="N302" s="364" t="s">
        <v>334</v>
      </c>
      <c r="O302" s="1273" t="s">
        <v>334</v>
      </c>
      <c r="P302" s="365"/>
      <c r="Q302" s="90" t="s">
        <v>1228</v>
      </c>
      <c r="R302" s="307" t="s">
        <v>334</v>
      </c>
    </row>
    <row r="303" spans="1:18">
      <c r="A303" s="876"/>
      <c r="B303" s="94">
        <v>39829</v>
      </c>
      <c r="C303" s="95" t="s">
        <v>430</v>
      </c>
      <c r="D303" s="96" t="s">
        <v>448</v>
      </c>
      <c r="E303" s="359" t="s">
        <v>131</v>
      </c>
      <c r="F303" s="85" t="s">
        <v>287</v>
      </c>
      <c r="G303" s="97">
        <v>26440000</v>
      </c>
      <c r="H303" s="98" t="s">
        <v>13</v>
      </c>
      <c r="I303" s="69">
        <v>40394</v>
      </c>
      <c r="J303" s="363">
        <v>4</v>
      </c>
      <c r="K303" s="522">
        <v>26440000</v>
      </c>
      <c r="L303" s="76">
        <f t="shared" si="10"/>
        <v>0</v>
      </c>
      <c r="M303" s="87" t="s">
        <v>1021</v>
      </c>
      <c r="N303" s="364">
        <v>40422</v>
      </c>
      <c r="O303" s="1273" t="s">
        <v>1021</v>
      </c>
      <c r="P303" s="365"/>
      <c r="Q303" s="90" t="s">
        <v>1285</v>
      </c>
      <c r="R303" s="307">
        <v>400000</v>
      </c>
    </row>
    <row r="304" spans="1:18" ht="28.5">
      <c r="A304" s="877" t="s">
        <v>2032</v>
      </c>
      <c r="B304" s="94">
        <v>39829</v>
      </c>
      <c r="C304" s="95" t="s">
        <v>431</v>
      </c>
      <c r="D304" s="96" t="s">
        <v>449</v>
      </c>
      <c r="E304" s="359" t="s">
        <v>125</v>
      </c>
      <c r="F304" s="85" t="s">
        <v>287</v>
      </c>
      <c r="G304" s="97">
        <v>57000000</v>
      </c>
      <c r="H304" s="98" t="s">
        <v>13</v>
      </c>
      <c r="I304" s="69">
        <v>40996</v>
      </c>
      <c r="J304" s="363">
        <v>78</v>
      </c>
      <c r="K304" s="522">
        <v>52277170.950000003</v>
      </c>
      <c r="L304" s="76">
        <v>0</v>
      </c>
      <c r="M304" s="87" t="s">
        <v>1021</v>
      </c>
      <c r="N304" s="364"/>
      <c r="O304" s="1273"/>
      <c r="P304" s="365"/>
      <c r="Q304" s="90"/>
      <c r="R304" s="307"/>
    </row>
    <row r="305" spans="1:18">
      <c r="A305" s="876"/>
      <c r="B305" s="94">
        <v>39829</v>
      </c>
      <c r="C305" s="95" t="s">
        <v>432</v>
      </c>
      <c r="D305" s="96" t="s">
        <v>450</v>
      </c>
      <c r="E305" s="66" t="s">
        <v>35</v>
      </c>
      <c r="F305" s="85" t="s">
        <v>287</v>
      </c>
      <c r="G305" s="97">
        <v>45000000</v>
      </c>
      <c r="H305" s="98" t="s">
        <v>13</v>
      </c>
      <c r="I305" s="69"/>
      <c r="J305" s="363"/>
      <c r="K305" s="522"/>
      <c r="L305" s="76" t="str">
        <f t="shared" si="10"/>
        <v/>
      </c>
      <c r="M305" s="87"/>
      <c r="N305" s="364"/>
      <c r="O305" s="1273"/>
      <c r="P305" s="365"/>
      <c r="Q305" s="90"/>
      <c r="R305" s="307"/>
    </row>
    <row r="306" spans="1:18">
      <c r="A306" s="876"/>
      <c r="B306" s="94">
        <v>39829</v>
      </c>
      <c r="C306" s="95" t="s">
        <v>433</v>
      </c>
      <c r="D306" s="96" t="s">
        <v>451</v>
      </c>
      <c r="E306" s="359" t="s">
        <v>134</v>
      </c>
      <c r="F306" s="85" t="s">
        <v>287</v>
      </c>
      <c r="G306" s="97">
        <v>20600000</v>
      </c>
      <c r="H306" s="98" t="s">
        <v>13</v>
      </c>
      <c r="I306" s="69"/>
      <c r="J306" s="363"/>
      <c r="K306" s="522"/>
      <c r="L306" s="76" t="str">
        <f t="shared" si="10"/>
        <v/>
      </c>
      <c r="M306" s="87"/>
      <c r="N306" s="364"/>
      <c r="O306" s="1273"/>
      <c r="P306" s="365"/>
      <c r="Q306" s="90"/>
      <c r="R306" s="307"/>
    </row>
    <row r="307" spans="1:18">
      <c r="A307" s="876"/>
      <c r="B307" s="94">
        <v>39829</v>
      </c>
      <c r="C307" s="95" t="s">
        <v>434</v>
      </c>
      <c r="D307" s="96" t="s">
        <v>452</v>
      </c>
      <c r="E307" s="66" t="s">
        <v>23</v>
      </c>
      <c r="F307" s="85" t="s">
        <v>287</v>
      </c>
      <c r="G307" s="97">
        <v>73000000</v>
      </c>
      <c r="H307" s="98" t="s">
        <v>13</v>
      </c>
      <c r="I307" s="69"/>
      <c r="J307" s="363"/>
      <c r="K307" s="522"/>
      <c r="L307" s="76" t="str">
        <f t="shared" si="10"/>
        <v/>
      </c>
      <c r="M307" s="87"/>
      <c r="N307" s="364"/>
      <c r="O307" s="1273"/>
      <c r="P307" s="365"/>
      <c r="Q307" s="90"/>
      <c r="R307" s="307"/>
    </row>
    <row r="308" spans="1:18">
      <c r="A308" s="876"/>
      <c r="B308" s="94">
        <v>39829</v>
      </c>
      <c r="C308" s="95" t="s">
        <v>435</v>
      </c>
      <c r="D308" s="96" t="s">
        <v>453</v>
      </c>
      <c r="E308" s="82" t="s">
        <v>102</v>
      </c>
      <c r="F308" s="85" t="s">
        <v>287</v>
      </c>
      <c r="G308" s="97">
        <v>32538000</v>
      </c>
      <c r="H308" s="98" t="s">
        <v>13</v>
      </c>
      <c r="I308" s="69"/>
      <c r="J308" s="363"/>
      <c r="K308" s="522"/>
      <c r="L308" s="76" t="str">
        <f t="shared" si="10"/>
        <v/>
      </c>
      <c r="M308" s="87"/>
      <c r="N308" s="364"/>
      <c r="O308" s="1273"/>
      <c r="P308" s="365"/>
      <c r="Q308" s="90"/>
      <c r="R308" s="307"/>
    </row>
    <row r="309" spans="1:18">
      <c r="A309" s="876"/>
      <c r="B309" s="94">
        <v>39829</v>
      </c>
      <c r="C309" s="95" t="s">
        <v>436</v>
      </c>
      <c r="D309" s="96" t="s">
        <v>454</v>
      </c>
      <c r="E309" s="66" t="s">
        <v>46</v>
      </c>
      <c r="F309" s="85" t="s">
        <v>287</v>
      </c>
      <c r="G309" s="97">
        <v>38263000</v>
      </c>
      <c r="H309" s="98" t="s">
        <v>13</v>
      </c>
      <c r="I309" s="69">
        <v>40177</v>
      </c>
      <c r="J309" s="363">
        <v>5</v>
      </c>
      <c r="K309" s="522">
        <v>38263000</v>
      </c>
      <c r="L309" s="76">
        <f t="shared" si="10"/>
        <v>0</v>
      </c>
      <c r="M309" s="87" t="s">
        <v>1021</v>
      </c>
      <c r="N309" s="364">
        <v>40212</v>
      </c>
      <c r="O309" s="1273" t="s">
        <v>1021</v>
      </c>
      <c r="P309" s="365">
        <v>9</v>
      </c>
      <c r="Q309" s="90" t="s">
        <v>1285</v>
      </c>
      <c r="R309" s="307">
        <v>430797</v>
      </c>
    </row>
    <row r="310" spans="1:18">
      <c r="A310" s="876">
        <v>2</v>
      </c>
      <c r="B310" s="94">
        <v>39829</v>
      </c>
      <c r="C310" s="95" t="s">
        <v>456</v>
      </c>
      <c r="D310" s="96" t="s">
        <v>475</v>
      </c>
      <c r="E310" s="66" t="s">
        <v>19</v>
      </c>
      <c r="F310" s="85" t="s">
        <v>242</v>
      </c>
      <c r="G310" s="97">
        <v>2550000</v>
      </c>
      <c r="H310" s="98" t="s">
        <v>13</v>
      </c>
      <c r="I310" s="69"/>
      <c r="J310" s="363"/>
      <c r="K310" s="522"/>
      <c r="L310" s="76" t="str">
        <f t="shared" si="10"/>
        <v/>
      </c>
      <c r="M310" s="87"/>
      <c r="N310" s="364"/>
      <c r="O310" s="1273"/>
      <c r="P310" s="365"/>
      <c r="Q310" s="90"/>
      <c r="R310" s="307"/>
    </row>
    <row r="311" spans="1:18">
      <c r="A311" s="876">
        <v>2</v>
      </c>
      <c r="B311" s="94">
        <v>39829</v>
      </c>
      <c r="C311" s="95" t="s">
        <v>457</v>
      </c>
      <c r="D311" s="96" t="s">
        <v>476</v>
      </c>
      <c r="E311" s="66" t="s">
        <v>35</v>
      </c>
      <c r="F311" s="85" t="s">
        <v>242</v>
      </c>
      <c r="G311" s="97">
        <v>11730000</v>
      </c>
      <c r="H311" s="98" t="s">
        <v>13</v>
      </c>
      <c r="I311" s="69"/>
      <c r="J311" s="363"/>
      <c r="K311" s="522"/>
      <c r="L311" s="76" t="str">
        <f t="shared" si="10"/>
        <v/>
      </c>
      <c r="M311" s="87"/>
      <c r="N311" s="364"/>
      <c r="O311" s="1273"/>
      <c r="P311" s="365"/>
      <c r="Q311" s="90"/>
      <c r="R311" s="307"/>
    </row>
    <row r="312" spans="1:18" ht="15.75" customHeight="1">
      <c r="A312" s="876">
        <v>2</v>
      </c>
      <c r="B312" s="94">
        <v>39829</v>
      </c>
      <c r="C312" s="95" t="s">
        <v>182</v>
      </c>
      <c r="D312" s="96" t="s">
        <v>477</v>
      </c>
      <c r="E312" s="82" t="s">
        <v>91</v>
      </c>
      <c r="F312" s="85" t="s">
        <v>242</v>
      </c>
      <c r="G312" s="97">
        <v>15000000</v>
      </c>
      <c r="H312" s="98" t="s">
        <v>13</v>
      </c>
      <c r="I312" s="69">
        <v>39903</v>
      </c>
      <c r="J312" s="70">
        <v>4</v>
      </c>
      <c r="K312" s="522">
        <v>15000000</v>
      </c>
      <c r="L312" s="76">
        <f t="shared" si="10"/>
        <v>0</v>
      </c>
      <c r="M312" s="573" t="s">
        <v>184</v>
      </c>
      <c r="N312" s="364">
        <v>39918</v>
      </c>
      <c r="O312" s="837" t="s">
        <v>395</v>
      </c>
      <c r="P312" s="841" t="s">
        <v>188</v>
      </c>
      <c r="Q312" s="90" t="s">
        <v>1285</v>
      </c>
      <c r="R312" s="307">
        <v>750000</v>
      </c>
    </row>
    <row r="313" spans="1:18">
      <c r="A313" s="876" t="s">
        <v>1911</v>
      </c>
      <c r="B313" s="94">
        <v>39829</v>
      </c>
      <c r="C313" s="95" t="s">
        <v>458</v>
      </c>
      <c r="D313" s="96" t="s">
        <v>479</v>
      </c>
      <c r="E313" s="66" t="s">
        <v>23</v>
      </c>
      <c r="F313" s="85" t="s">
        <v>242</v>
      </c>
      <c r="G313" s="97">
        <v>10000000</v>
      </c>
      <c r="H313" s="98" t="s">
        <v>13</v>
      </c>
      <c r="I313" s="69">
        <v>40794</v>
      </c>
      <c r="J313" s="363">
        <v>50</v>
      </c>
      <c r="K313" s="522">
        <v>10000000</v>
      </c>
      <c r="L313" s="76">
        <f t="shared" si="10"/>
        <v>0</v>
      </c>
      <c r="M313" s="573" t="s">
        <v>184</v>
      </c>
      <c r="N313" s="364">
        <v>40794</v>
      </c>
      <c r="O313" s="837" t="s">
        <v>395</v>
      </c>
      <c r="P313" s="841" t="s">
        <v>188</v>
      </c>
      <c r="Q313" s="90" t="s">
        <v>1285</v>
      </c>
      <c r="R313" s="307">
        <v>500000</v>
      </c>
    </row>
    <row r="314" spans="1:18">
      <c r="A314" s="876" t="s">
        <v>1358</v>
      </c>
      <c r="B314" s="94">
        <v>39829</v>
      </c>
      <c r="C314" s="95" t="s">
        <v>459</v>
      </c>
      <c r="D314" s="96" t="s">
        <v>480</v>
      </c>
      <c r="E314" s="66" t="s">
        <v>19</v>
      </c>
      <c r="F314" s="85" t="s">
        <v>242</v>
      </c>
      <c r="G314" s="97">
        <v>4120000</v>
      </c>
      <c r="H314" s="98" t="s">
        <v>13</v>
      </c>
      <c r="I314" s="69">
        <v>40220</v>
      </c>
      <c r="J314" s="363">
        <v>19</v>
      </c>
      <c r="K314" s="76">
        <v>0</v>
      </c>
      <c r="L314" s="76">
        <v>0</v>
      </c>
      <c r="M314" s="87" t="s">
        <v>334</v>
      </c>
      <c r="N314" s="364" t="s">
        <v>334</v>
      </c>
      <c r="O314" s="1273" t="s">
        <v>334</v>
      </c>
      <c r="P314" s="365"/>
      <c r="Q314" s="90"/>
      <c r="R314" s="307" t="s">
        <v>334</v>
      </c>
    </row>
    <row r="315" spans="1:18" s="118" customFormat="1" ht="28.5">
      <c r="A315" s="877" t="s">
        <v>1542</v>
      </c>
      <c r="B315" s="94">
        <v>39829</v>
      </c>
      <c r="C315" s="95" t="s">
        <v>460</v>
      </c>
      <c r="D315" s="96" t="s">
        <v>478</v>
      </c>
      <c r="E315" s="66" t="s">
        <v>19</v>
      </c>
      <c r="F315" s="85" t="s">
        <v>395</v>
      </c>
      <c r="G315" s="97">
        <v>1747000</v>
      </c>
      <c r="H315" s="98" t="s">
        <v>13</v>
      </c>
      <c r="I315" s="69">
        <v>40450</v>
      </c>
      <c r="J315" s="363">
        <v>4</v>
      </c>
      <c r="K315" s="522">
        <v>1747000</v>
      </c>
      <c r="L315" s="76">
        <f t="shared" ref="L315:L324" si="11">IF($K315&lt;&gt;0,$G315-$K315,"")</f>
        <v>0</v>
      </c>
      <c r="M315" s="87" t="s">
        <v>334</v>
      </c>
      <c r="N315" s="364" t="s">
        <v>334</v>
      </c>
      <c r="O315" s="1273" t="s">
        <v>334</v>
      </c>
      <c r="P315" s="365"/>
      <c r="Q315" s="90" t="s">
        <v>1228</v>
      </c>
      <c r="R315" s="307" t="s">
        <v>334</v>
      </c>
    </row>
    <row r="316" spans="1:18">
      <c r="A316" s="876" t="s">
        <v>1908</v>
      </c>
      <c r="B316" s="94">
        <v>39829</v>
      </c>
      <c r="C316" s="95" t="s">
        <v>461</v>
      </c>
      <c r="D316" s="96" t="s">
        <v>481</v>
      </c>
      <c r="E316" s="66" t="s">
        <v>19</v>
      </c>
      <c r="F316" s="85" t="s">
        <v>242</v>
      </c>
      <c r="G316" s="97">
        <v>3800000</v>
      </c>
      <c r="H316" s="98" t="s">
        <v>13</v>
      </c>
      <c r="I316" s="69">
        <v>40745</v>
      </c>
      <c r="J316" s="363">
        <v>49</v>
      </c>
      <c r="K316" s="522">
        <v>3800000</v>
      </c>
      <c r="L316" s="76">
        <f t="shared" si="11"/>
        <v>0</v>
      </c>
      <c r="M316" s="573" t="s">
        <v>184</v>
      </c>
      <c r="N316" s="364">
        <v>40745</v>
      </c>
      <c r="O316" s="837" t="s">
        <v>395</v>
      </c>
      <c r="P316" s="841" t="s">
        <v>188</v>
      </c>
      <c r="Q316" s="90" t="s">
        <v>1285</v>
      </c>
      <c r="R316" s="307">
        <v>190000</v>
      </c>
    </row>
    <row r="317" spans="1:18">
      <c r="A317" s="876">
        <v>2</v>
      </c>
      <c r="B317" s="94">
        <v>39829</v>
      </c>
      <c r="C317" s="95" t="s">
        <v>462</v>
      </c>
      <c r="D317" s="96" t="s">
        <v>482</v>
      </c>
      <c r="E317" s="86" t="s">
        <v>151</v>
      </c>
      <c r="F317" s="85" t="s">
        <v>242</v>
      </c>
      <c r="G317" s="97">
        <v>8000000</v>
      </c>
      <c r="H317" s="98" t="s">
        <v>13</v>
      </c>
      <c r="I317" s="69"/>
      <c r="J317" s="363"/>
      <c r="K317" s="522"/>
      <c r="L317" s="76" t="str">
        <f t="shared" si="11"/>
        <v/>
      </c>
      <c r="M317" s="87"/>
      <c r="N317" s="364"/>
      <c r="O317" s="1273"/>
      <c r="P317" s="365"/>
      <c r="Q317" s="90"/>
      <c r="R317" s="307"/>
    </row>
    <row r="318" spans="1:18">
      <c r="A318" s="876">
        <v>2</v>
      </c>
      <c r="B318" s="94">
        <v>39829</v>
      </c>
      <c r="C318" s="95" t="s">
        <v>463</v>
      </c>
      <c r="D318" s="96" t="s">
        <v>482</v>
      </c>
      <c r="E318" s="86" t="s">
        <v>151</v>
      </c>
      <c r="F318" s="85" t="s">
        <v>242</v>
      </c>
      <c r="G318" s="97">
        <v>6900000</v>
      </c>
      <c r="H318" s="98" t="s">
        <v>13</v>
      </c>
      <c r="I318" s="69"/>
      <c r="J318" s="363"/>
      <c r="K318" s="522"/>
      <c r="L318" s="76" t="str">
        <f t="shared" si="11"/>
        <v/>
      </c>
      <c r="M318" s="87"/>
      <c r="N318" s="364"/>
      <c r="O318" s="1273"/>
      <c r="P318" s="365"/>
      <c r="Q318" s="90"/>
      <c r="R318" s="307"/>
    </row>
    <row r="319" spans="1:18">
      <c r="A319" s="876" t="s">
        <v>1908</v>
      </c>
      <c r="B319" s="94">
        <v>39829</v>
      </c>
      <c r="C319" s="95" t="s">
        <v>464</v>
      </c>
      <c r="D319" s="96" t="s">
        <v>483</v>
      </c>
      <c r="E319" s="66" t="s">
        <v>28</v>
      </c>
      <c r="F319" s="85" t="s">
        <v>242</v>
      </c>
      <c r="G319" s="97">
        <v>4500000</v>
      </c>
      <c r="H319" s="98" t="s">
        <v>13</v>
      </c>
      <c r="I319" s="69">
        <v>40766</v>
      </c>
      <c r="J319" s="363">
        <v>49</v>
      </c>
      <c r="K319" s="522">
        <v>4500000</v>
      </c>
      <c r="L319" s="76">
        <f t="shared" si="11"/>
        <v>0</v>
      </c>
      <c r="M319" s="573" t="s">
        <v>184</v>
      </c>
      <c r="N319" s="364">
        <v>40766</v>
      </c>
      <c r="O319" s="837" t="s">
        <v>395</v>
      </c>
      <c r="P319" s="841" t="s">
        <v>188</v>
      </c>
      <c r="Q319" s="90" t="s">
        <v>1285</v>
      </c>
      <c r="R319" s="307">
        <v>225000</v>
      </c>
    </row>
    <row r="320" spans="1:18">
      <c r="A320" s="1361" t="s">
        <v>1908</v>
      </c>
      <c r="B320" s="1382">
        <v>39829</v>
      </c>
      <c r="C320" s="1433" t="s">
        <v>465</v>
      </c>
      <c r="D320" s="1435" t="s">
        <v>484</v>
      </c>
      <c r="E320" s="1373" t="s">
        <v>39</v>
      </c>
      <c r="F320" s="1398" t="s">
        <v>242</v>
      </c>
      <c r="G320" s="1379">
        <v>5658000</v>
      </c>
      <c r="H320" s="1423" t="s">
        <v>13</v>
      </c>
      <c r="I320" s="69">
        <v>40527</v>
      </c>
      <c r="J320" s="363">
        <v>4</v>
      </c>
      <c r="K320" s="522">
        <v>3000000</v>
      </c>
      <c r="L320" s="76">
        <f t="shared" si="11"/>
        <v>2658000</v>
      </c>
      <c r="M320" s="573" t="s">
        <v>184</v>
      </c>
      <c r="N320" s="1410">
        <v>40801</v>
      </c>
      <c r="O320" s="1419" t="s">
        <v>395</v>
      </c>
      <c r="P320" s="1412" t="s">
        <v>1938</v>
      </c>
      <c r="Q320" s="1392" t="s">
        <v>1285</v>
      </c>
      <c r="R320" s="1352">
        <v>283000</v>
      </c>
    </row>
    <row r="321" spans="1:18">
      <c r="A321" s="1363"/>
      <c r="B321" s="1384"/>
      <c r="C321" s="1434"/>
      <c r="D321" s="1436"/>
      <c r="E321" s="1375"/>
      <c r="F321" s="1399"/>
      <c r="G321" s="1381"/>
      <c r="H321" s="1424"/>
      <c r="I321" s="69">
        <v>40801</v>
      </c>
      <c r="J321" s="363">
        <v>49</v>
      </c>
      <c r="K321" s="522">
        <v>2658000</v>
      </c>
      <c r="L321" s="76">
        <f>L320-K321</f>
        <v>0</v>
      </c>
      <c r="M321" s="573" t="s">
        <v>184</v>
      </c>
      <c r="N321" s="1411"/>
      <c r="O321" s="1420"/>
      <c r="P321" s="1413"/>
      <c r="Q321" s="1393"/>
      <c r="R321" s="1354"/>
    </row>
    <row r="322" spans="1:18">
      <c r="A322" s="876">
        <v>2</v>
      </c>
      <c r="B322" s="94">
        <v>39829</v>
      </c>
      <c r="C322" s="95" t="s">
        <v>466</v>
      </c>
      <c r="D322" s="96" t="s">
        <v>485</v>
      </c>
      <c r="E322" s="82" t="s">
        <v>102</v>
      </c>
      <c r="F322" s="85" t="s">
        <v>242</v>
      </c>
      <c r="G322" s="97">
        <v>146053000</v>
      </c>
      <c r="H322" s="98" t="s">
        <v>13</v>
      </c>
      <c r="I322" s="69"/>
      <c r="J322" s="363"/>
      <c r="K322" s="522"/>
      <c r="L322" s="76" t="str">
        <f t="shared" si="11"/>
        <v/>
      </c>
      <c r="M322" s="87"/>
      <c r="N322" s="364"/>
      <c r="O322" s="1273"/>
      <c r="P322" s="365"/>
      <c r="Q322" s="90"/>
      <c r="R322" s="307"/>
    </row>
    <row r="323" spans="1:18">
      <c r="A323" s="876">
        <v>2</v>
      </c>
      <c r="B323" s="94">
        <v>39829</v>
      </c>
      <c r="C323" s="95" t="s">
        <v>467</v>
      </c>
      <c r="D323" s="96" t="s">
        <v>486</v>
      </c>
      <c r="E323" s="66" t="s">
        <v>50</v>
      </c>
      <c r="F323" s="85" t="s">
        <v>242</v>
      </c>
      <c r="G323" s="97">
        <v>20749000</v>
      </c>
      <c r="H323" s="98" t="s">
        <v>13</v>
      </c>
      <c r="I323" s="69"/>
      <c r="J323" s="363"/>
      <c r="K323" s="522"/>
      <c r="L323" s="76" t="str">
        <f t="shared" si="11"/>
        <v/>
      </c>
      <c r="M323" s="87"/>
      <c r="N323" s="364"/>
      <c r="O323" s="1273"/>
      <c r="P323" s="365"/>
      <c r="Q323" s="90"/>
      <c r="R323" s="307"/>
    </row>
    <row r="324" spans="1:18">
      <c r="A324" s="876">
        <v>2</v>
      </c>
      <c r="B324" s="94">
        <v>39829</v>
      </c>
      <c r="C324" s="95" t="s">
        <v>468</v>
      </c>
      <c r="D324" s="96" t="s">
        <v>419</v>
      </c>
      <c r="E324" s="66" t="s">
        <v>12</v>
      </c>
      <c r="F324" s="85" t="s">
        <v>242</v>
      </c>
      <c r="G324" s="97">
        <v>3000000</v>
      </c>
      <c r="H324" s="98" t="s">
        <v>13</v>
      </c>
      <c r="I324" s="69"/>
      <c r="J324" s="363"/>
      <c r="K324" s="522"/>
      <c r="L324" s="76" t="str">
        <f t="shared" si="11"/>
        <v/>
      </c>
      <c r="M324" s="87"/>
      <c r="N324" s="364"/>
      <c r="O324" s="1273"/>
      <c r="P324" s="365"/>
      <c r="Q324" s="90"/>
      <c r="R324" s="307"/>
    </row>
    <row r="325" spans="1:18">
      <c r="A325" s="1361">
        <v>2</v>
      </c>
      <c r="B325" s="1382">
        <v>39829</v>
      </c>
      <c r="C325" s="1433" t="s">
        <v>469</v>
      </c>
      <c r="D325" s="1435" t="s">
        <v>487</v>
      </c>
      <c r="E325" s="1439" t="s">
        <v>488</v>
      </c>
      <c r="F325" s="1430" t="s">
        <v>242</v>
      </c>
      <c r="G325" s="1379">
        <v>50000000</v>
      </c>
      <c r="H325" s="1423" t="s">
        <v>13</v>
      </c>
      <c r="I325" s="69">
        <v>40037</v>
      </c>
      <c r="J325" s="70">
        <v>4</v>
      </c>
      <c r="K325" s="522">
        <v>12500000</v>
      </c>
      <c r="L325" s="76">
        <v>37500000</v>
      </c>
      <c r="M325" s="573" t="s">
        <v>184</v>
      </c>
      <c r="N325" s="1410">
        <v>40723</v>
      </c>
      <c r="O325" s="1385" t="s">
        <v>395</v>
      </c>
      <c r="P325" s="1412" t="s">
        <v>188</v>
      </c>
      <c r="Q325" s="1392" t="s">
        <v>1285</v>
      </c>
      <c r="R325" s="1352">
        <v>2500000</v>
      </c>
    </row>
    <row r="326" spans="1:18">
      <c r="A326" s="1363"/>
      <c r="B326" s="1384"/>
      <c r="C326" s="1434"/>
      <c r="D326" s="1436"/>
      <c r="E326" s="1440"/>
      <c r="F326" s="1431"/>
      <c r="G326" s="1381"/>
      <c r="H326" s="1424"/>
      <c r="I326" s="69">
        <v>40723</v>
      </c>
      <c r="J326" s="70"/>
      <c r="K326" s="522">
        <v>37500000</v>
      </c>
      <c r="L326" s="76">
        <f>L325-K326</f>
        <v>0</v>
      </c>
      <c r="M326" s="573" t="s">
        <v>184</v>
      </c>
      <c r="N326" s="1411"/>
      <c r="O326" s="1387"/>
      <c r="P326" s="1413"/>
      <c r="Q326" s="1393"/>
      <c r="R326" s="1354"/>
    </row>
    <row r="327" spans="1:18">
      <c r="A327" s="876">
        <v>2</v>
      </c>
      <c r="B327" s="94">
        <v>39829</v>
      </c>
      <c r="C327" s="95" t="s">
        <v>470</v>
      </c>
      <c r="D327" s="96" t="s">
        <v>493</v>
      </c>
      <c r="E327" s="840" t="s">
        <v>488</v>
      </c>
      <c r="F327" s="85" t="s">
        <v>242</v>
      </c>
      <c r="G327" s="97">
        <v>20093000</v>
      </c>
      <c r="H327" s="98" t="s">
        <v>13</v>
      </c>
      <c r="I327" s="69"/>
      <c r="J327" s="363"/>
      <c r="K327" s="522"/>
      <c r="L327" s="76" t="str">
        <f>IF($K327&lt;&gt;0,$G327-$K327,"")</f>
        <v/>
      </c>
      <c r="M327" s="87"/>
      <c r="N327" s="364"/>
      <c r="O327" s="1273"/>
      <c r="P327" s="365"/>
      <c r="Q327" s="90"/>
      <c r="R327" s="307"/>
    </row>
    <row r="328" spans="1:18" ht="15.75" customHeight="1">
      <c r="A328" s="876">
        <v>2</v>
      </c>
      <c r="B328" s="94">
        <v>39829</v>
      </c>
      <c r="C328" s="95" t="s">
        <v>471</v>
      </c>
      <c r="D328" s="96" t="s">
        <v>489</v>
      </c>
      <c r="E328" s="66" t="s">
        <v>50</v>
      </c>
      <c r="F328" s="85" t="s">
        <v>242</v>
      </c>
      <c r="G328" s="97">
        <v>12000000</v>
      </c>
      <c r="H328" s="98" t="s">
        <v>13</v>
      </c>
      <c r="I328" s="69">
        <v>39960</v>
      </c>
      <c r="J328" s="70">
        <v>4</v>
      </c>
      <c r="K328" s="522">
        <v>12000000</v>
      </c>
      <c r="L328" s="76">
        <v>0</v>
      </c>
      <c r="M328" s="573" t="s">
        <v>184</v>
      </c>
      <c r="N328" s="364">
        <v>39960</v>
      </c>
      <c r="O328" s="837" t="s">
        <v>395</v>
      </c>
      <c r="P328" s="841" t="s">
        <v>188</v>
      </c>
      <c r="Q328" s="90" t="s">
        <v>1285</v>
      </c>
      <c r="R328" s="307">
        <v>600000</v>
      </c>
    </row>
    <row r="329" spans="1:18" s="118" customFormat="1" ht="28.5">
      <c r="A329" s="877" t="s">
        <v>1461</v>
      </c>
      <c r="B329" s="94">
        <v>39829</v>
      </c>
      <c r="C329" s="95" t="s">
        <v>472</v>
      </c>
      <c r="D329" s="96" t="s">
        <v>490</v>
      </c>
      <c r="E329" s="359" t="s">
        <v>136</v>
      </c>
      <c r="F329" s="85" t="s">
        <v>395</v>
      </c>
      <c r="G329" s="97">
        <v>11000000</v>
      </c>
      <c r="H329" s="98" t="s">
        <v>13</v>
      </c>
      <c r="I329" s="69">
        <v>40396</v>
      </c>
      <c r="J329" s="363">
        <v>4</v>
      </c>
      <c r="K329" s="522">
        <v>11000000</v>
      </c>
      <c r="L329" s="76">
        <f t="shared" ref="L329:L362" si="12">IF($K329&lt;&gt;0,$G329-$K329,"")</f>
        <v>0</v>
      </c>
      <c r="M329" s="387" t="s">
        <v>334</v>
      </c>
      <c r="N329" s="388" t="s">
        <v>334</v>
      </c>
      <c r="O329" s="1273" t="s">
        <v>334</v>
      </c>
      <c r="P329" s="389"/>
      <c r="Q329" s="390" t="s">
        <v>1228</v>
      </c>
      <c r="R329" s="307" t="s">
        <v>334</v>
      </c>
    </row>
    <row r="330" spans="1:18">
      <c r="A330" s="876">
        <v>2</v>
      </c>
      <c r="B330" s="94">
        <v>39829</v>
      </c>
      <c r="C330" s="95" t="s">
        <v>473</v>
      </c>
      <c r="D330" s="96" t="s">
        <v>491</v>
      </c>
      <c r="E330" s="82" t="s">
        <v>111</v>
      </c>
      <c r="F330" s="85" t="s">
        <v>242</v>
      </c>
      <c r="G330" s="97">
        <v>13000000</v>
      </c>
      <c r="H330" s="98" t="s">
        <v>13</v>
      </c>
      <c r="I330" s="69">
        <v>40744</v>
      </c>
      <c r="J330" s="363">
        <v>4</v>
      </c>
      <c r="K330" s="522">
        <v>13000000</v>
      </c>
      <c r="L330" s="76">
        <f t="shared" si="12"/>
        <v>0</v>
      </c>
      <c r="M330" s="573" t="s">
        <v>184</v>
      </c>
      <c r="N330" s="364">
        <v>40744</v>
      </c>
      <c r="O330" s="837" t="s">
        <v>395</v>
      </c>
      <c r="P330" s="841" t="s">
        <v>188</v>
      </c>
      <c r="Q330" s="90" t="s">
        <v>1285</v>
      </c>
      <c r="R330" s="307">
        <v>650000</v>
      </c>
    </row>
    <row r="331" spans="1:18">
      <c r="A331" s="876" t="s">
        <v>1655</v>
      </c>
      <c r="B331" s="94">
        <v>39829</v>
      </c>
      <c r="C331" s="95" t="s">
        <v>474</v>
      </c>
      <c r="D331" s="96" t="s">
        <v>492</v>
      </c>
      <c r="E331" s="66" t="s">
        <v>35</v>
      </c>
      <c r="F331" s="85" t="s">
        <v>1021</v>
      </c>
      <c r="G331" s="97">
        <v>3268000</v>
      </c>
      <c r="H331" s="98" t="s">
        <v>13</v>
      </c>
      <c r="I331" s="69">
        <v>40589</v>
      </c>
      <c r="J331" s="363">
        <v>36</v>
      </c>
      <c r="K331" s="522">
        <v>500000</v>
      </c>
      <c r="L331" s="76">
        <v>0</v>
      </c>
      <c r="M331" s="87" t="s">
        <v>1021</v>
      </c>
      <c r="N331" s="364"/>
      <c r="O331" s="1273"/>
      <c r="P331" s="365"/>
      <c r="Q331" s="90"/>
      <c r="R331" s="307"/>
    </row>
    <row r="332" spans="1:18">
      <c r="A332" s="876"/>
      <c r="B332" s="94">
        <v>39836</v>
      </c>
      <c r="C332" s="95" t="s">
        <v>498</v>
      </c>
      <c r="D332" s="96" t="s">
        <v>499</v>
      </c>
      <c r="E332" s="359" t="s">
        <v>125</v>
      </c>
      <c r="F332" s="85" t="s">
        <v>287</v>
      </c>
      <c r="G332" s="97">
        <v>111000000</v>
      </c>
      <c r="H332" s="98" t="s">
        <v>13</v>
      </c>
      <c r="I332" s="69">
        <v>40541</v>
      </c>
      <c r="J332" s="363">
        <v>4</v>
      </c>
      <c r="K332" s="522">
        <v>111000000</v>
      </c>
      <c r="L332" s="76">
        <f t="shared" si="12"/>
        <v>0</v>
      </c>
      <c r="M332" s="87" t="s">
        <v>1021</v>
      </c>
      <c r="N332" s="364">
        <v>40611</v>
      </c>
      <c r="O332" s="1273" t="s">
        <v>1021</v>
      </c>
      <c r="P332" s="365"/>
      <c r="Q332" s="90" t="s">
        <v>1285</v>
      </c>
      <c r="R332" s="307">
        <v>3750000</v>
      </c>
    </row>
    <row r="333" spans="1:18">
      <c r="A333" s="876"/>
      <c r="B333" s="94">
        <v>39836</v>
      </c>
      <c r="C333" s="95" t="s">
        <v>534</v>
      </c>
      <c r="D333" s="96" t="s">
        <v>500</v>
      </c>
      <c r="E333" s="66" t="s">
        <v>23</v>
      </c>
      <c r="F333" s="85" t="s">
        <v>287</v>
      </c>
      <c r="G333" s="97">
        <v>25083000</v>
      </c>
      <c r="H333" s="98" t="s">
        <v>13</v>
      </c>
      <c r="I333" s="69"/>
      <c r="J333" s="363"/>
      <c r="K333" s="522"/>
      <c r="L333" s="76" t="str">
        <f t="shared" si="12"/>
        <v/>
      </c>
      <c r="M333" s="87"/>
      <c r="N333" s="364"/>
      <c r="O333" s="1273"/>
      <c r="P333" s="365"/>
      <c r="Q333" s="90"/>
      <c r="R333" s="307"/>
    </row>
    <row r="334" spans="1:18">
      <c r="A334" s="876"/>
      <c r="B334" s="94">
        <v>39836</v>
      </c>
      <c r="C334" s="95" t="s">
        <v>527</v>
      </c>
      <c r="D334" s="96" t="s">
        <v>146</v>
      </c>
      <c r="E334" s="66" t="s">
        <v>12</v>
      </c>
      <c r="F334" s="85" t="s">
        <v>287</v>
      </c>
      <c r="G334" s="97">
        <v>3500000</v>
      </c>
      <c r="H334" s="98" t="s">
        <v>13</v>
      </c>
      <c r="I334" s="69"/>
      <c r="J334" s="363"/>
      <c r="K334" s="522"/>
      <c r="L334" s="76" t="str">
        <f t="shared" si="12"/>
        <v/>
      </c>
      <c r="M334" s="87"/>
      <c r="N334" s="364"/>
      <c r="O334" s="1273"/>
      <c r="P334" s="365"/>
      <c r="Q334" s="90"/>
      <c r="R334" s="307"/>
    </row>
    <row r="335" spans="1:18">
      <c r="A335" s="876"/>
      <c r="B335" s="94">
        <v>39836</v>
      </c>
      <c r="C335" s="95" t="s">
        <v>501</v>
      </c>
      <c r="D335" s="96" t="s">
        <v>502</v>
      </c>
      <c r="E335" s="66" t="s">
        <v>43</v>
      </c>
      <c r="F335" s="85" t="s">
        <v>287</v>
      </c>
      <c r="G335" s="97">
        <v>23184000</v>
      </c>
      <c r="H335" s="98" t="s">
        <v>13</v>
      </c>
      <c r="I335" s="69"/>
      <c r="J335" s="363"/>
      <c r="K335" s="522"/>
      <c r="L335" s="76" t="str">
        <f t="shared" si="12"/>
        <v/>
      </c>
      <c r="M335" s="87"/>
      <c r="N335" s="364"/>
      <c r="O335" s="1273"/>
      <c r="P335" s="365"/>
      <c r="Q335" s="90"/>
      <c r="R335" s="307"/>
    </row>
    <row r="336" spans="1:18" ht="28.5">
      <c r="A336" s="877" t="s">
        <v>2033</v>
      </c>
      <c r="B336" s="94">
        <v>39836</v>
      </c>
      <c r="C336" s="95" t="s">
        <v>503</v>
      </c>
      <c r="D336" s="96" t="s">
        <v>128</v>
      </c>
      <c r="E336" s="359" t="s">
        <v>129</v>
      </c>
      <c r="F336" s="85" t="s">
        <v>287</v>
      </c>
      <c r="G336" s="97">
        <v>52625000</v>
      </c>
      <c r="H336" s="98" t="s">
        <v>13</v>
      </c>
      <c r="I336" s="69">
        <v>40996</v>
      </c>
      <c r="J336" s="363">
        <v>79</v>
      </c>
      <c r="K336" s="522">
        <v>47435298.789999999</v>
      </c>
      <c r="L336" s="76">
        <v>0</v>
      </c>
      <c r="M336" s="87" t="s">
        <v>1021</v>
      </c>
      <c r="N336" s="364"/>
      <c r="O336" s="1273"/>
      <c r="P336" s="365"/>
      <c r="Q336" s="90"/>
      <c r="R336" s="307"/>
    </row>
    <row r="337" spans="1:18">
      <c r="A337" s="876">
        <v>2</v>
      </c>
      <c r="B337" s="94">
        <v>39836</v>
      </c>
      <c r="C337" s="95" t="s">
        <v>504</v>
      </c>
      <c r="D337" s="96" t="s">
        <v>26</v>
      </c>
      <c r="E337" s="66" t="s">
        <v>19</v>
      </c>
      <c r="F337" s="85" t="s">
        <v>242</v>
      </c>
      <c r="G337" s="97">
        <v>7701000</v>
      </c>
      <c r="H337" s="98" t="s">
        <v>13</v>
      </c>
      <c r="I337" s="69"/>
      <c r="J337" s="363"/>
      <c r="K337" s="522"/>
      <c r="L337" s="76" t="str">
        <f t="shared" si="12"/>
        <v/>
      </c>
      <c r="M337" s="87"/>
      <c r="N337" s="364"/>
      <c r="O337" s="1273"/>
      <c r="P337" s="365"/>
      <c r="Q337" s="90"/>
      <c r="R337" s="307"/>
    </row>
    <row r="338" spans="1:18" ht="28.5">
      <c r="A338" s="877" t="s">
        <v>1294</v>
      </c>
      <c r="B338" s="94">
        <v>39836</v>
      </c>
      <c r="C338" s="96" t="s">
        <v>1296</v>
      </c>
      <c r="D338" s="96" t="s">
        <v>505</v>
      </c>
      <c r="E338" s="66" t="s">
        <v>58</v>
      </c>
      <c r="F338" s="85" t="s">
        <v>242</v>
      </c>
      <c r="G338" s="97">
        <v>5677000</v>
      </c>
      <c r="H338" s="98" t="s">
        <v>13</v>
      </c>
      <c r="I338" s="69"/>
      <c r="J338" s="363"/>
      <c r="K338" s="522"/>
      <c r="L338" s="76" t="str">
        <f t="shared" si="12"/>
        <v/>
      </c>
      <c r="M338" s="87"/>
      <c r="N338" s="364"/>
      <c r="O338" s="1273"/>
      <c r="P338" s="365"/>
      <c r="Q338" s="90"/>
      <c r="R338" s="307"/>
    </row>
    <row r="339" spans="1:18" ht="28.5">
      <c r="A339" s="876">
        <v>2</v>
      </c>
      <c r="B339" s="94">
        <v>39836</v>
      </c>
      <c r="C339" s="95" t="s">
        <v>537</v>
      </c>
      <c r="D339" s="96" t="s">
        <v>528</v>
      </c>
      <c r="E339" s="66" t="s">
        <v>19</v>
      </c>
      <c r="F339" s="85" t="s">
        <v>242</v>
      </c>
      <c r="G339" s="97">
        <v>4656000</v>
      </c>
      <c r="H339" s="98" t="s">
        <v>13</v>
      </c>
      <c r="I339" s="69"/>
      <c r="J339" s="363"/>
      <c r="K339" s="522"/>
      <c r="L339" s="76" t="str">
        <f t="shared" si="12"/>
        <v/>
      </c>
      <c r="M339" s="87"/>
      <c r="N339" s="364"/>
      <c r="O339" s="1273"/>
      <c r="P339" s="365"/>
      <c r="Q339" s="90"/>
      <c r="R339" s="307"/>
    </row>
    <row r="340" spans="1:18">
      <c r="A340" s="876">
        <v>2</v>
      </c>
      <c r="B340" s="94">
        <v>39836</v>
      </c>
      <c r="C340" s="95" t="s">
        <v>507</v>
      </c>
      <c r="D340" s="96" t="s">
        <v>506</v>
      </c>
      <c r="E340" s="66" t="s">
        <v>19</v>
      </c>
      <c r="F340" s="85" t="s">
        <v>242</v>
      </c>
      <c r="G340" s="97">
        <v>1968000</v>
      </c>
      <c r="H340" s="98" t="s">
        <v>13</v>
      </c>
      <c r="I340" s="69"/>
      <c r="J340" s="363"/>
      <c r="K340" s="522"/>
      <c r="L340" s="76" t="str">
        <f t="shared" si="12"/>
        <v/>
      </c>
      <c r="M340" s="87"/>
      <c r="N340" s="364"/>
      <c r="O340" s="1273"/>
      <c r="P340" s="365"/>
      <c r="Q340" s="90"/>
      <c r="R340" s="307"/>
    </row>
    <row r="341" spans="1:18" ht="15.75" customHeight="1">
      <c r="A341" s="876">
        <v>2</v>
      </c>
      <c r="B341" s="94">
        <v>39836</v>
      </c>
      <c r="C341" s="95" t="s">
        <v>535</v>
      </c>
      <c r="D341" s="96" t="s">
        <v>478</v>
      </c>
      <c r="E341" s="66" t="s">
        <v>19</v>
      </c>
      <c r="F341" s="85" t="s">
        <v>242</v>
      </c>
      <c r="G341" s="97">
        <v>4900000</v>
      </c>
      <c r="H341" s="98" t="s">
        <v>13</v>
      </c>
      <c r="I341" s="69">
        <v>39925</v>
      </c>
      <c r="J341" s="70">
        <v>4</v>
      </c>
      <c r="K341" s="522">
        <v>4900000</v>
      </c>
      <c r="L341" s="76">
        <f t="shared" si="12"/>
        <v>0</v>
      </c>
      <c r="M341" s="573" t="s">
        <v>184</v>
      </c>
      <c r="N341" s="364">
        <v>39925</v>
      </c>
      <c r="O341" s="837" t="s">
        <v>395</v>
      </c>
      <c r="P341" s="841" t="s">
        <v>188</v>
      </c>
      <c r="Q341" s="90" t="s">
        <v>1285</v>
      </c>
      <c r="R341" s="307">
        <v>245000</v>
      </c>
    </row>
    <row r="342" spans="1:18">
      <c r="A342" s="876">
        <v>2</v>
      </c>
      <c r="B342" s="94">
        <v>39836</v>
      </c>
      <c r="C342" s="95" t="s">
        <v>508</v>
      </c>
      <c r="D342" s="96" t="s">
        <v>509</v>
      </c>
      <c r="E342" s="66" t="s">
        <v>58</v>
      </c>
      <c r="F342" s="85" t="s">
        <v>242</v>
      </c>
      <c r="G342" s="97">
        <v>6514000</v>
      </c>
      <c r="H342" s="98" t="s">
        <v>13</v>
      </c>
      <c r="I342" s="69"/>
      <c r="J342" s="363"/>
      <c r="K342" s="522"/>
      <c r="L342" s="76" t="str">
        <f t="shared" si="12"/>
        <v/>
      </c>
      <c r="M342" s="87"/>
      <c r="N342" s="364"/>
      <c r="O342" s="1273"/>
      <c r="P342" s="365"/>
      <c r="Q342" s="90"/>
      <c r="R342" s="307"/>
    </row>
    <row r="343" spans="1:18">
      <c r="A343" s="876">
        <v>2</v>
      </c>
      <c r="B343" s="94">
        <v>39836</v>
      </c>
      <c r="C343" s="95" t="s">
        <v>510</v>
      </c>
      <c r="D343" s="96" t="s">
        <v>511</v>
      </c>
      <c r="E343" s="66" t="s">
        <v>23</v>
      </c>
      <c r="F343" s="85" t="s">
        <v>242</v>
      </c>
      <c r="G343" s="97">
        <v>10189000</v>
      </c>
      <c r="H343" s="98" t="s">
        <v>13</v>
      </c>
      <c r="I343" s="69">
        <v>40170</v>
      </c>
      <c r="J343" s="363">
        <v>4</v>
      </c>
      <c r="K343" s="522">
        <v>10189000</v>
      </c>
      <c r="L343" s="76">
        <f t="shared" si="12"/>
        <v>0</v>
      </c>
      <c r="M343" s="573" t="s">
        <v>184</v>
      </c>
      <c r="N343" s="364">
        <v>40170</v>
      </c>
      <c r="O343" s="1273" t="s">
        <v>395</v>
      </c>
      <c r="P343" s="841" t="s">
        <v>188</v>
      </c>
      <c r="Q343" s="90" t="s">
        <v>1285</v>
      </c>
      <c r="R343" s="307">
        <v>509000</v>
      </c>
    </row>
    <row r="344" spans="1:18">
      <c r="A344" s="876">
        <v>2</v>
      </c>
      <c r="B344" s="94">
        <v>39836</v>
      </c>
      <c r="C344" s="95" t="s">
        <v>536</v>
      </c>
      <c r="D344" s="96" t="s">
        <v>512</v>
      </c>
      <c r="E344" s="66" t="s">
        <v>41</v>
      </c>
      <c r="F344" s="85" t="s">
        <v>242</v>
      </c>
      <c r="G344" s="97">
        <v>6216000</v>
      </c>
      <c r="H344" s="98" t="s">
        <v>13</v>
      </c>
      <c r="I344" s="69"/>
      <c r="J344" s="363"/>
      <c r="K344" s="522"/>
      <c r="L344" s="76" t="str">
        <f t="shared" si="12"/>
        <v/>
      </c>
      <c r="M344" s="87"/>
      <c r="N344" s="364"/>
      <c r="O344" s="1273"/>
      <c r="P344" s="365"/>
      <c r="Q344" s="90"/>
      <c r="R344" s="307"/>
    </row>
    <row r="345" spans="1:18">
      <c r="A345" s="876">
        <v>2</v>
      </c>
      <c r="B345" s="94">
        <v>39836</v>
      </c>
      <c r="C345" s="95" t="s">
        <v>530</v>
      </c>
      <c r="D345" s="96" t="s">
        <v>513</v>
      </c>
      <c r="E345" s="66" t="s">
        <v>39</v>
      </c>
      <c r="F345" s="85" t="s">
        <v>242</v>
      </c>
      <c r="G345" s="97">
        <v>8752000</v>
      </c>
      <c r="H345" s="98" t="s">
        <v>13</v>
      </c>
      <c r="I345" s="69"/>
      <c r="J345" s="363"/>
      <c r="K345" s="522"/>
      <c r="L345" s="76" t="str">
        <f t="shared" si="12"/>
        <v/>
      </c>
      <c r="M345" s="87"/>
      <c r="N345" s="364"/>
      <c r="O345" s="1273"/>
      <c r="P345" s="365"/>
      <c r="Q345" s="90"/>
      <c r="R345" s="307"/>
    </row>
    <row r="346" spans="1:18">
      <c r="A346" s="876">
        <v>2</v>
      </c>
      <c r="B346" s="94">
        <v>39836</v>
      </c>
      <c r="C346" s="95" t="s">
        <v>514</v>
      </c>
      <c r="D346" s="96" t="s">
        <v>515</v>
      </c>
      <c r="E346" s="66" t="s">
        <v>19</v>
      </c>
      <c r="F346" s="85" t="s">
        <v>242</v>
      </c>
      <c r="G346" s="97">
        <v>3300000</v>
      </c>
      <c r="H346" s="98" t="s">
        <v>13</v>
      </c>
      <c r="I346" s="69">
        <v>40520</v>
      </c>
      <c r="J346" s="363">
        <v>4</v>
      </c>
      <c r="K346" s="522">
        <v>3300000</v>
      </c>
      <c r="L346" s="76">
        <f t="shared" si="12"/>
        <v>0</v>
      </c>
      <c r="M346" s="573" t="s">
        <v>184</v>
      </c>
      <c r="N346" s="364">
        <v>40520</v>
      </c>
      <c r="O346" s="1273" t="s">
        <v>395</v>
      </c>
      <c r="P346" s="365" t="s">
        <v>188</v>
      </c>
      <c r="Q346" s="90" t="s">
        <v>1285</v>
      </c>
      <c r="R346" s="307">
        <v>165000</v>
      </c>
    </row>
    <row r="347" spans="1:18">
      <c r="A347" s="876" t="s">
        <v>1915</v>
      </c>
      <c r="B347" s="94">
        <v>39836</v>
      </c>
      <c r="C347" s="95" t="s">
        <v>516</v>
      </c>
      <c r="D347" s="96" t="s">
        <v>72</v>
      </c>
      <c r="E347" s="66" t="s">
        <v>28</v>
      </c>
      <c r="F347" s="85" t="s">
        <v>242</v>
      </c>
      <c r="G347" s="97">
        <v>6800000</v>
      </c>
      <c r="H347" s="98" t="s">
        <v>13</v>
      </c>
      <c r="I347" s="69"/>
      <c r="J347" s="363"/>
      <c r="K347" s="522"/>
      <c r="L347" s="76" t="str">
        <f t="shared" si="12"/>
        <v/>
      </c>
      <c r="M347" s="87"/>
      <c r="N347" s="364"/>
      <c r="O347" s="1273"/>
      <c r="P347" s="365"/>
      <c r="Q347" s="90"/>
      <c r="R347" s="307"/>
    </row>
    <row r="348" spans="1:18">
      <c r="A348" s="876">
        <v>2</v>
      </c>
      <c r="B348" s="94">
        <v>39836</v>
      </c>
      <c r="C348" s="95" t="s">
        <v>517</v>
      </c>
      <c r="D348" s="96" t="s">
        <v>518</v>
      </c>
      <c r="E348" s="82" t="s">
        <v>102</v>
      </c>
      <c r="F348" s="85" t="s">
        <v>242</v>
      </c>
      <c r="G348" s="97">
        <v>1037000</v>
      </c>
      <c r="H348" s="98" t="s">
        <v>13</v>
      </c>
      <c r="I348" s="69"/>
      <c r="J348" s="363"/>
      <c r="K348" s="522"/>
      <c r="L348" s="76" t="str">
        <f t="shared" si="12"/>
        <v/>
      </c>
      <c r="M348" s="87"/>
      <c r="N348" s="364"/>
      <c r="O348" s="1273"/>
      <c r="P348" s="365"/>
      <c r="Q348" s="90"/>
      <c r="R348" s="307"/>
    </row>
    <row r="349" spans="1:18">
      <c r="A349" s="876" t="s">
        <v>1911</v>
      </c>
      <c r="B349" s="94">
        <v>39836</v>
      </c>
      <c r="C349" s="95" t="s">
        <v>519</v>
      </c>
      <c r="D349" s="96" t="s">
        <v>520</v>
      </c>
      <c r="E349" s="359" t="s">
        <v>136</v>
      </c>
      <c r="F349" s="85" t="s">
        <v>242</v>
      </c>
      <c r="G349" s="97">
        <v>57500000</v>
      </c>
      <c r="H349" s="98" t="s">
        <v>13</v>
      </c>
      <c r="I349" s="69">
        <v>40745</v>
      </c>
      <c r="J349" s="363">
        <v>50</v>
      </c>
      <c r="K349" s="522">
        <v>57500000</v>
      </c>
      <c r="L349" s="76">
        <f t="shared" si="12"/>
        <v>0</v>
      </c>
      <c r="M349" s="573" t="s">
        <v>184</v>
      </c>
      <c r="N349" s="364">
        <v>40745</v>
      </c>
      <c r="O349" s="1273" t="s">
        <v>395</v>
      </c>
      <c r="P349" s="365" t="s">
        <v>188</v>
      </c>
      <c r="Q349" s="90" t="s">
        <v>1285</v>
      </c>
      <c r="R349" s="307">
        <v>2875000</v>
      </c>
    </row>
    <row r="350" spans="1:18">
      <c r="A350" s="876">
        <v>2</v>
      </c>
      <c r="B350" s="94">
        <v>39836</v>
      </c>
      <c r="C350" s="95" t="s">
        <v>529</v>
      </c>
      <c r="D350" s="96" t="s">
        <v>521</v>
      </c>
      <c r="E350" s="66" t="s">
        <v>52</v>
      </c>
      <c r="F350" s="85" t="s">
        <v>242</v>
      </c>
      <c r="G350" s="97">
        <v>10650000</v>
      </c>
      <c r="H350" s="98" t="s">
        <v>13</v>
      </c>
      <c r="I350" s="69"/>
      <c r="J350" s="363"/>
      <c r="K350" s="522"/>
      <c r="L350" s="76" t="str">
        <f t="shared" si="12"/>
        <v/>
      </c>
      <c r="M350" s="87"/>
      <c r="N350" s="364"/>
      <c r="O350" s="1273"/>
      <c r="P350" s="365"/>
      <c r="Q350" s="90"/>
      <c r="R350" s="307"/>
    </row>
    <row r="351" spans="1:18">
      <c r="A351" s="876" t="s">
        <v>1908</v>
      </c>
      <c r="B351" s="94">
        <v>39836</v>
      </c>
      <c r="C351" s="95" t="s">
        <v>522</v>
      </c>
      <c r="D351" s="96" t="s">
        <v>523</v>
      </c>
      <c r="E351" s="66" t="s">
        <v>78</v>
      </c>
      <c r="F351" s="85" t="s">
        <v>242</v>
      </c>
      <c r="G351" s="97">
        <v>15500000</v>
      </c>
      <c r="H351" s="98" t="s">
        <v>13</v>
      </c>
      <c r="I351" s="69">
        <v>40794</v>
      </c>
      <c r="J351" s="363">
        <v>49</v>
      </c>
      <c r="K351" s="522">
        <v>15500000</v>
      </c>
      <c r="L351" s="76">
        <f t="shared" si="12"/>
        <v>0</v>
      </c>
      <c r="M351" s="573" t="s">
        <v>184</v>
      </c>
      <c r="N351" s="364">
        <v>40794</v>
      </c>
      <c r="O351" s="1273" t="s">
        <v>395</v>
      </c>
      <c r="P351" s="365" t="s">
        <v>188</v>
      </c>
      <c r="Q351" s="90" t="s">
        <v>1285</v>
      </c>
      <c r="R351" s="307">
        <v>775000</v>
      </c>
    </row>
    <row r="352" spans="1:18">
      <c r="A352" s="876" t="s">
        <v>1908</v>
      </c>
      <c r="B352" s="94">
        <v>39836</v>
      </c>
      <c r="C352" s="1025" t="s">
        <v>531</v>
      </c>
      <c r="D352" s="96" t="s">
        <v>524</v>
      </c>
      <c r="E352" s="66" t="s">
        <v>23</v>
      </c>
      <c r="F352" s="85" t="s">
        <v>242</v>
      </c>
      <c r="G352" s="97">
        <v>5000000</v>
      </c>
      <c r="H352" s="98" t="s">
        <v>13</v>
      </c>
      <c r="I352" s="69">
        <v>40780</v>
      </c>
      <c r="J352" s="363">
        <v>49</v>
      </c>
      <c r="K352" s="522">
        <v>5000000</v>
      </c>
      <c r="L352" s="76">
        <f t="shared" si="12"/>
        <v>0</v>
      </c>
      <c r="M352" s="573" t="s">
        <v>184</v>
      </c>
      <c r="N352" s="364">
        <v>40780</v>
      </c>
      <c r="O352" s="1273" t="s">
        <v>395</v>
      </c>
      <c r="P352" s="110" t="s">
        <v>188</v>
      </c>
      <c r="Q352" s="90" t="s">
        <v>1285</v>
      </c>
      <c r="R352" s="307">
        <v>250000</v>
      </c>
    </row>
    <row r="353" spans="1:18">
      <c r="A353" s="1361">
        <v>2</v>
      </c>
      <c r="B353" s="1382">
        <v>39836</v>
      </c>
      <c r="C353" s="1390" t="s">
        <v>532</v>
      </c>
      <c r="D353" s="1437" t="s">
        <v>525</v>
      </c>
      <c r="E353" s="1402" t="s">
        <v>95</v>
      </c>
      <c r="F353" s="1416" t="s">
        <v>242</v>
      </c>
      <c r="G353" s="1406">
        <v>3240000</v>
      </c>
      <c r="H353" s="1423" t="s">
        <v>13</v>
      </c>
      <c r="I353" s="69">
        <v>40163</v>
      </c>
      <c r="J353" s="363">
        <v>4</v>
      </c>
      <c r="K353" s="522">
        <v>1000000</v>
      </c>
      <c r="L353" s="76">
        <f t="shared" si="12"/>
        <v>2240000</v>
      </c>
      <c r="M353" s="573" t="s">
        <v>184</v>
      </c>
      <c r="N353" s="1410">
        <v>40345</v>
      </c>
      <c r="O353" s="1385" t="s">
        <v>395</v>
      </c>
      <c r="P353" s="1428" t="s">
        <v>188</v>
      </c>
      <c r="Q353" s="1392" t="s">
        <v>1285</v>
      </c>
      <c r="R353" s="1352">
        <v>162000</v>
      </c>
    </row>
    <row r="354" spans="1:18">
      <c r="A354" s="1363"/>
      <c r="B354" s="1384"/>
      <c r="C354" s="1391"/>
      <c r="D354" s="1438"/>
      <c r="E354" s="1403"/>
      <c r="F354" s="1417"/>
      <c r="G354" s="1407"/>
      <c r="H354" s="1424"/>
      <c r="I354" s="69">
        <v>40345</v>
      </c>
      <c r="J354" s="363">
        <v>4</v>
      </c>
      <c r="K354" s="522">
        <v>2240000</v>
      </c>
      <c r="L354" s="76">
        <v>0</v>
      </c>
      <c r="M354" s="573" t="s">
        <v>184</v>
      </c>
      <c r="N354" s="1411"/>
      <c r="O354" s="1387"/>
      <c r="P354" s="1429"/>
      <c r="Q354" s="1393"/>
      <c r="R354" s="1354"/>
    </row>
    <row r="355" spans="1:18">
      <c r="A355" s="876">
        <v>2</v>
      </c>
      <c r="B355" s="94">
        <v>39836</v>
      </c>
      <c r="C355" s="95" t="s">
        <v>533</v>
      </c>
      <c r="D355" s="96" t="s">
        <v>526</v>
      </c>
      <c r="E355" s="359" t="s">
        <v>131</v>
      </c>
      <c r="F355" s="85" t="s">
        <v>242</v>
      </c>
      <c r="G355" s="97">
        <v>10973000</v>
      </c>
      <c r="H355" s="98" t="s">
        <v>13</v>
      </c>
      <c r="I355" s="69"/>
      <c r="J355" s="363"/>
      <c r="K355" s="522"/>
      <c r="L355" s="76" t="str">
        <f t="shared" si="12"/>
        <v/>
      </c>
      <c r="M355" s="87"/>
      <c r="N355" s="364"/>
      <c r="O355" s="1273"/>
      <c r="P355" s="365"/>
      <c r="Q355" s="90"/>
      <c r="R355" s="307"/>
    </row>
    <row r="356" spans="1:18" ht="28.5">
      <c r="A356" s="1361"/>
      <c r="B356" s="1382">
        <v>39843</v>
      </c>
      <c r="C356" s="1433" t="s">
        <v>626</v>
      </c>
      <c r="D356" s="1435" t="s">
        <v>554</v>
      </c>
      <c r="E356" s="1373" t="s">
        <v>43</v>
      </c>
      <c r="F356" s="1398" t="s">
        <v>287</v>
      </c>
      <c r="G356" s="1379">
        <v>39000000</v>
      </c>
      <c r="H356" s="1423" t="s">
        <v>13</v>
      </c>
      <c r="I356" s="69">
        <v>40576</v>
      </c>
      <c r="J356" s="363">
        <v>4</v>
      </c>
      <c r="K356" s="522">
        <v>21000000</v>
      </c>
      <c r="L356" s="76">
        <f t="shared" si="12"/>
        <v>18000000</v>
      </c>
      <c r="M356" s="87" t="s">
        <v>1652</v>
      </c>
      <c r="N356" s="1410">
        <v>40954</v>
      </c>
      <c r="O356" s="1385" t="s">
        <v>1021</v>
      </c>
      <c r="P356" s="1412"/>
      <c r="Q356" s="1392" t="s">
        <v>1285</v>
      </c>
      <c r="R356" s="1352">
        <v>1200724.1499999999</v>
      </c>
    </row>
    <row r="357" spans="1:18">
      <c r="A357" s="1363"/>
      <c r="B357" s="1384"/>
      <c r="C357" s="1434"/>
      <c r="D357" s="1436"/>
      <c r="E357" s="1375"/>
      <c r="F357" s="1399"/>
      <c r="G357" s="1381"/>
      <c r="H357" s="1424"/>
      <c r="I357" s="69">
        <v>40905</v>
      </c>
      <c r="J357" s="363">
        <v>4</v>
      </c>
      <c r="K357" s="522">
        <v>18000000</v>
      </c>
      <c r="L357" s="76">
        <f>L356-K357</f>
        <v>0</v>
      </c>
      <c r="M357" s="87" t="s">
        <v>1021</v>
      </c>
      <c r="N357" s="1411"/>
      <c r="O357" s="1387"/>
      <c r="P357" s="1413"/>
      <c r="Q357" s="1393"/>
      <c r="R357" s="1354"/>
    </row>
    <row r="358" spans="1:18">
      <c r="A358" s="876"/>
      <c r="B358" s="94">
        <v>39843</v>
      </c>
      <c r="C358" s="95" t="s">
        <v>625</v>
      </c>
      <c r="D358" s="96" t="s">
        <v>555</v>
      </c>
      <c r="E358" s="66" t="s">
        <v>50</v>
      </c>
      <c r="F358" s="85" t="s">
        <v>287</v>
      </c>
      <c r="G358" s="97">
        <v>110000000</v>
      </c>
      <c r="H358" s="98" t="s">
        <v>13</v>
      </c>
      <c r="I358" s="69"/>
      <c r="J358" s="363"/>
      <c r="K358" s="522"/>
      <c r="L358" s="76" t="str">
        <f t="shared" si="12"/>
        <v/>
      </c>
      <c r="M358" s="87"/>
      <c r="N358" s="364"/>
      <c r="O358" s="1273"/>
      <c r="P358" s="365"/>
      <c r="Q358" s="90"/>
      <c r="R358" s="307"/>
    </row>
    <row r="359" spans="1:18">
      <c r="A359" s="876"/>
      <c r="B359" s="94">
        <v>39843</v>
      </c>
      <c r="C359" s="95" t="s">
        <v>539</v>
      </c>
      <c r="D359" s="96" t="s">
        <v>556</v>
      </c>
      <c r="E359" s="66" t="s">
        <v>46</v>
      </c>
      <c r="F359" s="85" t="s">
        <v>287</v>
      </c>
      <c r="G359" s="97">
        <v>16288000</v>
      </c>
      <c r="H359" s="98" t="s">
        <v>13</v>
      </c>
      <c r="I359" s="69"/>
      <c r="J359" s="363"/>
      <c r="K359" s="522"/>
      <c r="L359" s="76" t="str">
        <f t="shared" si="12"/>
        <v/>
      </c>
      <c r="M359" s="87"/>
      <c r="N359" s="364"/>
      <c r="O359" s="1273"/>
      <c r="P359" s="365"/>
      <c r="Q359" s="90"/>
      <c r="R359" s="307"/>
    </row>
    <row r="360" spans="1:18">
      <c r="A360" s="876"/>
      <c r="B360" s="94">
        <v>39843</v>
      </c>
      <c r="C360" s="95" t="s">
        <v>540</v>
      </c>
      <c r="D360" s="96" t="s">
        <v>557</v>
      </c>
      <c r="E360" s="66" t="s">
        <v>39</v>
      </c>
      <c r="F360" s="85" t="s">
        <v>287</v>
      </c>
      <c r="G360" s="97">
        <v>11385000</v>
      </c>
      <c r="H360" s="98" t="s">
        <v>13</v>
      </c>
      <c r="I360" s="69"/>
      <c r="J360" s="363"/>
      <c r="K360" s="522"/>
      <c r="L360" s="76" t="str">
        <f t="shared" si="12"/>
        <v/>
      </c>
      <c r="M360" s="87"/>
      <c r="N360" s="364"/>
      <c r="O360" s="1273"/>
      <c r="P360" s="365"/>
      <c r="Q360" s="90"/>
      <c r="R360" s="307"/>
    </row>
    <row r="361" spans="1:18">
      <c r="A361" s="876"/>
      <c r="B361" s="94">
        <v>39843</v>
      </c>
      <c r="C361" s="95" t="s">
        <v>541</v>
      </c>
      <c r="D361" s="96" t="s">
        <v>374</v>
      </c>
      <c r="E361" s="359" t="s">
        <v>134</v>
      </c>
      <c r="F361" s="85" t="s">
        <v>287</v>
      </c>
      <c r="G361" s="97">
        <v>266657000</v>
      </c>
      <c r="H361" s="98" t="s">
        <v>13</v>
      </c>
      <c r="I361" s="69"/>
      <c r="J361" s="363"/>
      <c r="K361" s="522"/>
      <c r="L361" s="76" t="str">
        <f t="shared" si="12"/>
        <v/>
      </c>
      <c r="M361" s="87"/>
      <c r="N361" s="364"/>
      <c r="O361" s="1273"/>
      <c r="P361" s="365"/>
      <c r="Q361" s="90"/>
      <c r="R361" s="307"/>
    </row>
    <row r="362" spans="1:18">
      <c r="A362" s="876"/>
      <c r="B362" s="94">
        <v>39843</v>
      </c>
      <c r="C362" s="95" t="s">
        <v>542</v>
      </c>
      <c r="D362" s="96" t="s">
        <v>558</v>
      </c>
      <c r="E362" s="66" t="s">
        <v>39</v>
      </c>
      <c r="F362" s="85" t="s">
        <v>287</v>
      </c>
      <c r="G362" s="97">
        <v>22000000</v>
      </c>
      <c r="H362" s="98" t="s">
        <v>13</v>
      </c>
      <c r="I362" s="69">
        <v>40170</v>
      </c>
      <c r="J362" s="363">
        <v>5</v>
      </c>
      <c r="K362" s="522">
        <v>22000000</v>
      </c>
      <c r="L362" s="76">
        <f t="shared" si="12"/>
        <v>0</v>
      </c>
      <c r="M362" s="87" t="s">
        <v>1021</v>
      </c>
      <c r="N362" s="364">
        <v>40865</v>
      </c>
      <c r="O362" s="1273" t="s">
        <v>1021</v>
      </c>
      <c r="P362" s="365"/>
      <c r="Q362" s="90" t="s">
        <v>1996</v>
      </c>
      <c r="R362" s="307">
        <v>301001</v>
      </c>
    </row>
    <row r="363" spans="1:18">
      <c r="A363" s="876"/>
      <c r="B363" s="94">
        <v>39843</v>
      </c>
      <c r="C363" s="95" t="s">
        <v>543</v>
      </c>
      <c r="D363" s="96" t="s">
        <v>559</v>
      </c>
      <c r="E363" s="66" t="s">
        <v>19</v>
      </c>
      <c r="F363" s="85" t="s">
        <v>287</v>
      </c>
      <c r="G363" s="97">
        <v>6000000</v>
      </c>
      <c r="H363" s="98" t="s">
        <v>13</v>
      </c>
      <c r="I363" s="69"/>
      <c r="J363" s="363"/>
      <c r="K363" s="522"/>
      <c r="L363" s="76" t="str">
        <f t="shared" ref="L363:L396" si="13">IF($K363&lt;&gt;0,$G363-$K363,"")</f>
        <v/>
      </c>
      <c r="M363" s="87"/>
      <c r="N363" s="364"/>
      <c r="O363" s="1273"/>
      <c r="P363" s="365"/>
      <c r="Q363" s="90"/>
      <c r="R363" s="307"/>
    </row>
    <row r="364" spans="1:18">
      <c r="A364" s="876"/>
      <c r="B364" s="94">
        <v>39843</v>
      </c>
      <c r="C364" s="95" t="s">
        <v>544</v>
      </c>
      <c r="D364" s="96" t="s">
        <v>22</v>
      </c>
      <c r="E364" s="66" t="s">
        <v>23</v>
      </c>
      <c r="F364" s="85" t="s">
        <v>287</v>
      </c>
      <c r="G364" s="97">
        <v>243815000</v>
      </c>
      <c r="H364" s="98" t="s">
        <v>13</v>
      </c>
      <c r="I364" s="69"/>
      <c r="J364" s="363"/>
      <c r="K364" s="522"/>
      <c r="L364" s="76" t="str">
        <f t="shared" si="13"/>
        <v/>
      </c>
      <c r="M364" s="87"/>
      <c r="N364" s="364"/>
      <c r="O364" s="1273"/>
      <c r="P364" s="365"/>
      <c r="Q364" s="90"/>
      <c r="R364" s="307"/>
    </row>
    <row r="365" spans="1:18">
      <c r="A365" s="876">
        <v>50</v>
      </c>
      <c r="B365" s="94">
        <v>39843</v>
      </c>
      <c r="C365" s="95" t="s">
        <v>545</v>
      </c>
      <c r="D365" s="96" t="s">
        <v>506</v>
      </c>
      <c r="E365" s="66" t="s">
        <v>19</v>
      </c>
      <c r="F365" s="85" t="s">
        <v>287</v>
      </c>
      <c r="G365" s="97">
        <v>7000000</v>
      </c>
      <c r="H365" s="98" t="s">
        <v>13</v>
      </c>
      <c r="I365" s="69">
        <v>40773</v>
      </c>
      <c r="J365" s="363">
        <v>50</v>
      </c>
      <c r="K365" s="522">
        <v>7000000</v>
      </c>
      <c r="L365" s="76">
        <f t="shared" si="13"/>
        <v>0</v>
      </c>
      <c r="M365" s="87" t="s">
        <v>1021</v>
      </c>
      <c r="N365" s="364">
        <v>40814</v>
      </c>
      <c r="O365" s="1273" t="s">
        <v>1021</v>
      </c>
      <c r="P365" s="365"/>
      <c r="Q365" s="90" t="s">
        <v>1285</v>
      </c>
      <c r="R365" s="307">
        <v>185016.8</v>
      </c>
    </row>
    <row r="366" spans="1:18" s="102" customFormat="1">
      <c r="A366" s="876"/>
      <c r="B366" s="94">
        <v>39843</v>
      </c>
      <c r="C366" s="400" t="s">
        <v>546</v>
      </c>
      <c r="D366" s="106" t="s">
        <v>479</v>
      </c>
      <c r="E366" s="66" t="s">
        <v>19</v>
      </c>
      <c r="F366" s="107" t="s">
        <v>287</v>
      </c>
      <c r="G366" s="97">
        <v>11949000</v>
      </c>
      <c r="H366" s="108" t="s">
        <v>13</v>
      </c>
      <c r="I366" s="69"/>
      <c r="J366" s="363"/>
      <c r="K366" s="522"/>
      <c r="L366" s="76" t="str">
        <f t="shared" si="13"/>
        <v/>
      </c>
      <c r="M366" s="87"/>
      <c r="N366" s="364"/>
      <c r="O366" s="1273"/>
      <c r="P366" s="365"/>
      <c r="Q366" s="111"/>
      <c r="R366" s="307"/>
    </row>
    <row r="367" spans="1:18" s="102" customFormat="1">
      <c r="A367" s="876">
        <v>49</v>
      </c>
      <c r="B367" s="94">
        <v>39843</v>
      </c>
      <c r="C367" s="400" t="s">
        <v>627</v>
      </c>
      <c r="D367" s="106" t="s">
        <v>560</v>
      </c>
      <c r="E367" s="66" t="s">
        <v>46</v>
      </c>
      <c r="F367" s="107" t="s">
        <v>287</v>
      </c>
      <c r="G367" s="97">
        <v>10000000</v>
      </c>
      <c r="H367" s="108" t="s">
        <v>13</v>
      </c>
      <c r="I367" s="69">
        <v>40787</v>
      </c>
      <c r="J367" s="363">
        <v>49</v>
      </c>
      <c r="K367" s="522">
        <v>10000000</v>
      </c>
      <c r="L367" s="76">
        <f t="shared" si="13"/>
        <v>0</v>
      </c>
      <c r="M367" s="87" t="s">
        <v>1021</v>
      </c>
      <c r="N367" s="364">
        <v>40842</v>
      </c>
      <c r="O367" s="1273" t="s">
        <v>1021</v>
      </c>
      <c r="P367" s="365"/>
      <c r="Q367" s="111" t="s">
        <v>1285</v>
      </c>
      <c r="R367" s="307">
        <v>107398</v>
      </c>
    </row>
    <row r="368" spans="1:18" s="102" customFormat="1">
      <c r="A368" s="876"/>
      <c r="B368" s="94">
        <v>39843</v>
      </c>
      <c r="C368" s="400" t="s">
        <v>547</v>
      </c>
      <c r="D368" s="106" t="s">
        <v>318</v>
      </c>
      <c r="E368" s="66" t="s">
        <v>12</v>
      </c>
      <c r="F368" s="107" t="s">
        <v>287</v>
      </c>
      <c r="G368" s="97">
        <v>7700000</v>
      </c>
      <c r="H368" s="108" t="s">
        <v>13</v>
      </c>
      <c r="I368" s="69"/>
      <c r="J368" s="363"/>
      <c r="K368" s="522"/>
      <c r="L368" s="76" t="str">
        <f t="shared" si="13"/>
        <v/>
      </c>
      <c r="M368" s="87"/>
      <c r="N368" s="364"/>
      <c r="O368" s="1273"/>
      <c r="P368" s="365"/>
      <c r="Q368" s="111"/>
      <c r="R368" s="307"/>
    </row>
    <row r="369" spans="1:18" s="102" customFormat="1">
      <c r="A369" s="876"/>
      <c r="B369" s="94">
        <v>39843</v>
      </c>
      <c r="C369" s="400" t="s">
        <v>548</v>
      </c>
      <c r="D369" s="106" t="s">
        <v>478</v>
      </c>
      <c r="E369" s="66" t="s">
        <v>31</v>
      </c>
      <c r="F369" s="107" t="s">
        <v>287</v>
      </c>
      <c r="G369" s="97">
        <v>30000000</v>
      </c>
      <c r="H369" s="108" t="s">
        <v>13</v>
      </c>
      <c r="I369" s="69"/>
      <c r="J369" s="363"/>
      <c r="K369" s="522"/>
      <c r="L369" s="76" t="str">
        <f t="shared" si="13"/>
        <v/>
      </c>
      <c r="M369" s="87"/>
      <c r="N369" s="364"/>
      <c r="O369" s="1273"/>
      <c r="P369" s="365"/>
      <c r="Q369" s="111"/>
      <c r="R369" s="307"/>
    </row>
    <row r="370" spans="1:18" s="102" customFormat="1">
      <c r="A370" s="876">
        <v>49</v>
      </c>
      <c r="B370" s="94">
        <v>39843</v>
      </c>
      <c r="C370" s="400" t="s">
        <v>549</v>
      </c>
      <c r="D370" s="106" t="s">
        <v>561</v>
      </c>
      <c r="E370" s="66" t="s">
        <v>46</v>
      </c>
      <c r="F370" s="107" t="s">
        <v>287</v>
      </c>
      <c r="G370" s="97">
        <v>9000000</v>
      </c>
      <c r="H370" s="108" t="s">
        <v>13</v>
      </c>
      <c r="I370" s="69">
        <v>40766</v>
      </c>
      <c r="J370" s="363">
        <v>49</v>
      </c>
      <c r="K370" s="522">
        <v>9000000</v>
      </c>
      <c r="L370" s="76">
        <f t="shared" si="13"/>
        <v>0</v>
      </c>
      <c r="M370" s="87" t="s">
        <v>1021</v>
      </c>
      <c r="N370" s="364">
        <v>40842</v>
      </c>
      <c r="O370" s="1273" t="s">
        <v>1021</v>
      </c>
      <c r="P370" s="365"/>
      <c r="Q370" s="111" t="s">
        <v>1285</v>
      </c>
      <c r="R370" s="307">
        <v>460000</v>
      </c>
    </row>
    <row r="371" spans="1:18" s="102" customFormat="1">
      <c r="A371" s="876"/>
      <c r="B371" s="94">
        <v>39843</v>
      </c>
      <c r="C371" s="400" t="s">
        <v>550</v>
      </c>
      <c r="D371" s="106" t="s">
        <v>101</v>
      </c>
      <c r="E371" s="82" t="s">
        <v>102</v>
      </c>
      <c r="F371" s="107" t="s">
        <v>287</v>
      </c>
      <c r="G371" s="97">
        <v>17000000</v>
      </c>
      <c r="H371" s="108" t="s">
        <v>13</v>
      </c>
      <c r="I371" s="69"/>
      <c r="J371" s="363"/>
      <c r="K371" s="522"/>
      <c r="L371" s="76" t="str">
        <f t="shared" si="13"/>
        <v/>
      </c>
      <c r="M371" s="87"/>
      <c r="N371" s="364"/>
      <c r="O371" s="1273"/>
      <c r="P371" s="365"/>
      <c r="Q371" s="111"/>
      <c r="R371" s="307"/>
    </row>
    <row r="372" spans="1:18" s="102" customFormat="1">
      <c r="A372" s="876"/>
      <c r="B372" s="94">
        <v>39843</v>
      </c>
      <c r="C372" s="400" t="s">
        <v>551</v>
      </c>
      <c r="D372" s="106" t="s">
        <v>75</v>
      </c>
      <c r="E372" s="66" t="s">
        <v>31</v>
      </c>
      <c r="F372" s="107" t="s">
        <v>287</v>
      </c>
      <c r="G372" s="97">
        <v>8152000</v>
      </c>
      <c r="H372" s="108" t="s">
        <v>13</v>
      </c>
      <c r="I372" s="69"/>
      <c r="J372" s="363"/>
      <c r="K372" s="522"/>
      <c r="L372" s="76" t="str">
        <f t="shared" si="13"/>
        <v/>
      </c>
      <c r="M372" s="87"/>
      <c r="N372" s="364"/>
      <c r="O372" s="1273"/>
      <c r="P372" s="365"/>
      <c r="Q372" s="111"/>
      <c r="R372" s="307"/>
    </row>
    <row r="373" spans="1:18" s="102" customFormat="1">
      <c r="A373" s="876">
        <v>49</v>
      </c>
      <c r="B373" s="94">
        <v>39843</v>
      </c>
      <c r="C373" s="400" t="s">
        <v>552</v>
      </c>
      <c r="D373" s="106" t="s">
        <v>562</v>
      </c>
      <c r="E373" s="359" t="s">
        <v>131</v>
      </c>
      <c r="F373" s="107" t="s">
        <v>287</v>
      </c>
      <c r="G373" s="97">
        <v>11750000</v>
      </c>
      <c r="H373" s="108" t="s">
        <v>13</v>
      </c>
      <c r="I373" s="69">
        <v>40759</v>
      </c>
      <c r="J373" s="363">
        <v>49</v>
      </c>
      <c r="K373" s="522">
        <v>11750000</v>
      </c>
      <c r="L373" s="76">
        <f t="shared" si="13"/>
        <v>0</v>
      </c>
      <c r="M373" s="87" t="s">
        <v>1021</v>
      </c>
      <c r="N373" s="364">
        <v>40807</v>
      </c>
      <c r="O373" s="1273" t="s">
        <v>1021</v>
      </c>
      <c r="P373" s="365"/>
      <c r="Q373" s="111" t="s">
        <v>1285</v>
      </c>
      <c r="R373" s="307">
        <v>458000</v>
      </c>
    </row>
    <row r="374" spans="1:18" s="102" customFormat="1">
      <c r="A374" s="876"/>
      <c r="B374" s="94">
        <v>39843</v>
      </c>
      <c r="C374" s="400" t="s">
        <v>553</v>
      </c>
      <c r="D374" s="106" t="s">
        <v>563</v>
      </c>
      <c r="E374" s="359" t="s">
        <v>134</v>
      </c>
      <c r="F374" s="107" t="s">
        <v>287</v>
      </c>
      <c r="G374" s="97">
        <v>33000000</v>
      </c>
      <c r="H374" s="108" t="s">
        <v>13</v>
      </c>
      <c r="I374" s="69"/>
      <c r="J374" s="363"/>
      <c r="K374" s="522"/>
      <c r="L374" s="76" t="str">
        <f t="shared" si="13"/>
        <v/>
      </c>
      <c r="M374" s="87"/>
      <c r="N374" s="364"/>
      <c r="O374" s="1273"/>
      <c r="P374" s="365"/>
      <c r="Q374" s="111"/>
      <c r="R374" s="307"/>
    </row>
    <row r="375" spans="1:18" s="102" customFormat="1">
      <c r="A375" s="876">
        <v>2</v>
      </c>
      <c r="B375" s="94">
        <v>39843</v>
      </c>
      <c r="C375" s="400" t="s">
        <v>624</v>
      </c>
      <c r="D375" s="106" t="s">
        <v>598</v>
      </c>
      <c r="E375" s="66" t="s">
        <v>19</v>
      </c>
      <c r="F375" s="107" t="s">
        <v>242</v>
      </c>
      <c r="G375" s="97">
        <v>7700000</v>
      </c>
      <c r="H375" s="108" t="s">
        <v>13</v>
      </c>
      <c r="I375" s="69">
        <v>40989</v>
      </c>
      <c r="J375" s="363">
        <v>4</v>
      </c>
      <c r="K375" s="522">
        <v>7700000</v>
      </c>
      <c r="L375" s="76">
        <f t="shared" si="13"/>
        <v>0</v>
      </c>
      <c r="M375" s="573" t="s">
        <v>184</v>
      </c>
      <c r="N375" s="364">
        <v>40989</v>
      </c>
      <c r="O375" s="1273" t="s">
        <v>395</v>
      </c>
      <c r="P375" s="841" t="s">
        <v>188</v>
      </c>
      <c r="Q375" s="111" t="s">
        <v>1285</v>
      </c>
      <c r="R375" s="307">
        <v>385000</v>
      </c>
    </row>
    <row r="376" spans="1:18" s="102" customFormat="1">
      <c r="A376" s="876">
        <v>2</v>
      </c>
      <c r="B376" s="94">
        <v>39843</v>
      </c>
      <c r="C376" s="400" t="s">
        <v>623</v>
      </c>
      <c r="D376" s="106" t="s">
        <v>599</v>
      </c>
      <c r="E376" s="66" t="s">
        <v>80</v>
      </c>
      <c r="F376" s="107" t="s">
        <v>242</v>
      </c>
      <c r="G376" s="97">
        <v>9993000</v>
      </c>
      <c r="H376" s="108" t="s">
        <v>13</v>
      </c>
      <c r="I376" s="69"/>
      <c r="J376" s="363"/>
      <c r="K376" s="522"/>
      <c r="L376" s="76" t="str">
        <f t="shared" si="13"/>
        <v/>
      </c>
      <c r="M376" s="87"/>
      <c r="N376" s="364"/>
      <c r="O376" s="1273"/>
      <c r="P376" s="365"/>
      <c r="Q376" s="111"/>
      <c r="R376" s="307"/>
    </row>
    <row r="377" spans="1:18" s="102" customFormat="1">
      <c r="A377" s="876">
        <v>2</v>
      </c>
      <c r="B377" s="94">
        <v>39843</v>
      </c>
      <c r="C377" s="400" t="s">
        <v>564</v>
      </c>
      <c r="D377" s="106" t="s">
        <v>600</v>
      </c>
      <c r="E377" s="66" t="s">
        <v>19</v>
      </c>
      <c r="F377" s="107" t="s">
        <v>242</v>
      </c>
      <c r="G377" s="97">
        <v>2080000</v>
      </c>
      <c r="H377" s="108" t="s">
        <v>13</v>
      </c>
      <c r="I377" s="69"/>
      <c r="J377" s="363"/>
      <c r="K377" s="522"/>
      <c r="L377" s="76" t="str">
        <f t="shared" si="13"/>
        <v/>
      </c>
      <c r="M377" s="87"/>
      <c r="N377" s="364"/>
      <c r="O377" s="1273"/>
      <c r="P377" s="365"/>
      <c r="Q377" s="111"/>
      <c r="R377" s="307"/>
    </row>
    <row r="378" spans="1:18" s="102" customFormat="1">
      <c r="A378" s="876" t="s">
        <v>1908</v>
      </c>
      <c r="B378" s="94">
        <v>39843</v>
      </c>
      <c r="C378" s="400" t="s">
        <v>565</v>
      </c>
      <c r="D378" s="106" t="s">
        <v>601</v>
      </c>
      <c r="E378" s="108" t="s">
        <v>602</v>
      </c>
      <c r="F378" s="107" t="s">
        <v>242</v>
      </c>
      <c r="G378" s="97">
        <v>12720000</v>
      </c>
      <c r="H378" s="108" t="s">
        <v>13</v>
      </c>
      <c r="I378" s="69">
        <v>40745</v>
      </c>
      <c r="J378" s="363">
        <v>49</v>
      </c>
      <c r="K378" s="522">
        <v>12720000</v>
      </c>
      <c r="L378" s="76">
        <f t="shared" si="13"/>
        <v>0</v>
      </c>
      <c r="M378" s="573" t="s">
        <v>184</v>
      </c>
      <c r="N378" s="364">
        <v>40745</v>
      </c>
      <c r="O378" s="1273" t="s">
        <v>395</v>
      </c>
      <c r="P378" s="841" t="s">
        <v>188</v>
      </c>
      <c r="Q378" s="111" t="s">
        <v>1285</v>
      </c>
      <c r="R378" s="307">
        <v>636000</v>
      </c>
    </row>
    <row r="379" spans="1:18" s="102" customFormat="1" ht="28.5">
      <c r="A379" s="1361">
        <v>2</v>
      </c>
      <c r="B379" s="1382">
        <v>39843</v>
      </c>
      <c r="C379" s="1367" t="s">
        <v>566</v>
      </c>
      <c r="D379" s="1370" t="s">
        <v>603</v>
      </c>
      <c r="E379" s="1373" t="s">
        <v>19</v>
      </c>
      <c r="F379" s="1376" t="s">
        <v>242</v>
      </c>
      <c r="G379" s="1379">
        <v>6000000</v>
      </c>
      <c r="H379" s="1349" t="s">
        <v>13</v>
      </c>
      <c r="I379" s="69">
        <v>40730</v>
      </c>
      <c r="J379" s="363">
        <v>4</v>
      </c>
      <c r="K379" s="522">
        <v>1500000</v>
      </c>
      <c r="L379" s="76">
        <f t="shared" si="13"/>
        <v>4500000</v>
      </c>
      <c r="M379" s="573" t="s">
        <v>335</v>
      </c>
      <c r="N379" s="1410"/>
      <c r="O379" s="1385"/>
      <c r="P379" s="1412"/>
      <c r="Q379" s="1349"/>
      <c r="R379" s="1352"/>
    </row>
    <row r="380" spans="1:18" s="102" customFormat="1" ht="28.5">
      <c r="A380" s="1362"/>
      <c r="B380" s="1383"/>
      <c r="C380" s="1368"/>
      <c r="D380" s="1371"/>
      <c r="E380" s="1374"/>
      <c r="F380" s="1377"/>
      <c r="G380" s="1380"/>
      <c r="H380" s="1350"/>
      <c r="I380" s="69">
        <v>40835</v>
      </c>
      <c r="J380" s="363">
        <v>4</v>
      </c>
      <c r="K380" s="522">
        <v>1500000</v>
      </c>
      <c r="L380" s="76">
        <f>L379-K380</f>
        <v>3000000</v>
      </c>
      <c r="M380" s="573" t="s">
        <v>335</v>
      </c>
      <c r="N380" s="1422"/>
      <c r="O380" s="1386"/>
      <c r="P380" s="1421"/>
      <c r="Q380" s="1350"/>
      <c r="R380" s="1353"/>
    </row>
    <row r="381" spans="1:18" s="102" customFormat="1" ht="28.5">
      <c r="A381" s="1363"/>
      <c r="B381" s="1384"/>
      <c r="C381" s="1369"/>
      <c r="D381" s="1372"/>
      <c r="E381" s="1375"/>
      <c r="F381" s="1378"/>
      <c r="G381" s="1381"/>
      <c r="H381" s="1351"/>
      <c r="I381" s="69">
        <v>40975</v>
      </c>
      <c r="J381" s="363">
        <v>4</v>
      </c>
      <c r="K381" s="522">
        <v>1500000</v>
      </c>
      <c r="L381" s="76">
        <f>L380-K381</f>
        <v>1500000</v>
      </c>
      <c r="M381" s="573" t="s">
        <v>335</v>
      </c>
      <c r="N381" s="1411"/>
      <c r="O381" s="1387"/>
      <c r="P381" s="1413"/>
      <c r="Q381" s="1351"/>
      <c r="R381" s="1354"/>
    </row>
    <row r="382" spans="1:18" s="102" customFormat="1">
      <c r="A382" s="876" t="s">
        <v>1919</v>
      </c>
      <c r="B382" s="94">
        <v>39843</v>
      </c>
      <c r="C382" s="400" t="s">
        <v>630</v>
      </c>
      <c r="D382" s="106" t="s">
        <v>604</v>
      </c>
      <c r="E382" s="66" t="s">
        <v>50</v>
      </c>
      <c r="F382" s="107" t="s">
        <v>395</v>
      </c>
      <c r="G382" s="97">
        <v>5498000</v>
      </c>
      <c r="H382" s="108" t="s">
        <v>13</v>
      </c>
      <c r="I382" s="69"/>
      <c r="J382" s="363"/>
      <c r="K382" s="522"/>
      <c r="L382" s="76" t="str">
        <f t="shared" si="13"/>
        <v/>
      </c>
      <c r="M382" s="87"/>
      <c r="N382" s="364"/>
      <c r="O382" s="1273"/>
      <c r="P382" s="365"/>
      <c r="Q382" s="111"/>
      <c r="R382" s="307"/>
    </row>
    <row r="383" spans="1:18" s="102" customFormat="1">
      <c r="A383" s="876">
        <v>2</v>
      </c>
      <c r="B383" s="94">
        <v>39843</v>
      </c>
      <c r="C383" s="400" t="s">
        <v>567</v>
      </c>
      <c r="D383" s="106" t="s">
        <v>605</v>
      </c>
      <c r="E383" s="66" t="s">
        <v>58</v>
      </c>
      <c r="F383" s="107" t="s">
        <v>242</v>
      </c>
      <c r="G383" s="97">
        <v>10900000</v>
      </c>
      <c r="H383" s="108" t="s">
        <v>13</v>
      </c>
      <c r="I383" s="69">
        <v>40345</v>
      </c>
      <c r="J383" s="363">
        <v>4</v>
      </c>
      <c r="K383" s="522">
        <v>10900000</v>
      </c>
      <c r="L383" s="76">
        <f t="shared" si="13"/>
        <v>0</v>
      </c>
      <c r="M383" s="573" t="s">
        <v>184</v>
      </c>
      <c r="N383" s="364">
        <v>40345</v>
      </c>
      <c r="O383" s="1273" t="s">
        <v>395</v>
      </c>
      <c r="P383" s="841" t="s">
        <v>188</v>
      </c>
      <c r="Q383" s="111" t="s">
        <v>1285</v>
      </c>
      <c r="R383" s="307">
        <v>545000</v>
      </c>
    </row>
    <row r="384" spans="1:18" s="102" customFormat="1">
      <c r="A384" s="876">
        <v>2</v>
      </c>
      <c r="B384" s="94">
        <v>39843</v>
      </c>
      <c r="C384" s="400" t="s">
        <v>568</v>
      </c>
      <c r="D384" s="106" t="s">
        <v>606</v>
      </c>
      <c r="E384" s="108" t="s">
        <v>602</v>
      </c>
      <c r="F384" s="107" t="s">
        <v>242</v>
      </c>
      <c r="G384" s="97">
        <v>7525000</v>
      </c>
      <c r="H384" s="108" t="s">
        <v>13</v>
      </c>
      <c r="I384" s="69"/>
      <c r="J384" s="363"/>
      <c r="K384" s="522"/>
      <c r="L384" s="76" t="str">
        <f t="shared" si="13"/>
        <v/>
      </c>
      <c r="M384" s="87"/>
      <c r="N384" s="364"/>
      <c r="O384" s="1273"/>
      <c r="P384" s="365"/>
      <c r="Q384" s="111"/>
      <c r="R384" s="307"/>
    </row>
    <row r="385" spans="1:18" s="102" customFormat="1">
      <c r="A385" s="876" t="s">
        <v>1908</v>
      </c>
      <c r="B385" s="94">
        <v>39843</v>
      </c>
      <c r="C385" s="400" t="s">
        <v>569</v>
      </c>
      <c r="D385" s="106" t="s">
        <v>607</v>
      </c>
      <c r="E385" s="359" t="s">
        <v>145</v>
      </c>
      <c r="F385" s="107" t="s">
        <v>242</v>
      </c>
      <c r="G385" s="97">
        <v>10449000</v>
      </c>
      <c r="H385" s="108" t="s">
        <v>13</v>
      </c>
      <c r="I385" s="69">
        <v>40773</v>
      </c>
      <c r="J385" s="363">
        <v>49</v>
      </c>
      <c r="K385" s="522">
        <v>10449000</v>
      </c>
      <c r="L385" s="76">
        <f t="shared" si="13"/>
        <v>0</v>
      </c>
      <c r="M385" s="573" t="s">
        <v>184</v>
      </c>
      <c r="N385" s="364">
        <v>40773</v>
      </c>
      <c r="O385" s="1273" t="s">
        <v>395</v>
      </c>
      <c r="P385" s="841" t="s">
        <v>188</v>
      </c>
      <c r="Q385" s="111" t="s">
        <v>1285</v>
      </c>
      <c r="R385" s="307">
        <v>522000</v>
      </c>
    </row>
    <row r="386" spans="1:18" s="102" customFormat="1">
      <c r="A386" s="876">
        <v>2</v>
      </c>
      <c r="B386" s="94">
        <v>39843</v>
      </c>
      <c r="C386" s="400" t="s">
        <v>586</v>
      </c>
      <c r="D386" s="106" t="s">
        <v>608</v>
      </c>
      <c r="E386" s="359" t="s">
        <v>136</v>
      </c>
      <c r="F386" s="107" t="s">
        <v>242</v>
      </c>
      <c r="G386" s="97">
        <v>25000000</v>
      </c>
      <c r="H386" s="108" t="s">
        <v>13</v>
      </c>
      <c r="I386" s="69"/>
      <c r="J386" s="363"/>
      <c r="K386" s="522"/>
      <c r="L386" s="76" t="str">
        <f t="shared" si="13"/>
        <v/>
      </c>
      <c r="M386" s="87"/>
      <c r="N386" s="364"/>
      <c r="O386" s="1273"/>
      <c r="P386" s="365"/>
      <c r="Q386" s="111"/>
      <c r="R386" s="307"/>
    </row>
    <row r="387" spans="1:18" s="102" customFormat="1">
      <c r="A387" s="876" t="s">
        <v>1908</v>
      </c>
      <c r="B387" s="94">
        <v>39843</v>
      </c>
      <c r="C387" s="400" t="s">
        <v>587</v>
      </c>
      <c r="D387" s="106" t="s">
        <v>609</v>
      </c>
      <c r="E387" s="82" t="s">
        <v>111</v>
      </c>
      <c r="F387" s="107" t="s">
        <v>242</v>
      </c>
      <c r="G387" s="97">
        <v>8950000</v>
      </c>
      <c r="H387" s="108" t="s">
        <v>13</v>
      </c>
      <c r="I387" s="69">
        <v>40766</v>
      </c>
      <c r="J387" s="363">
        <v>49</v>
      </c>
      <c r="K387" s="522">
        <v>8950000</v>
      </c>
      <c r="L387" s="76">
        <f t="shared" si="13"/>
        <v>0</v>
      </c>
      <c r="M387" s="573" t="s">
        <v>184</v>
      </c>
      <c r="N387" s="364">
        <v>40766</v>
      </c>
      <c r="O387" s="1273" t="s">
        <v>395</v>
      </c>
      <c r="P387" s="841" t="s">
        <v>188</v>
      </c>
      <c r="Q387" s="111" t="s">
        <v>1285</v>
      </c>
      <c r="R387" s="307">
        <v>450000</v>
      </c>
    </row>
    <row r="388" spans="1:18" s="102" customFormat="1">
      <c r="A388" s="876">
        <v>2</v>
      </c>
      <c r="B388" s="94">
        <v>39843</v>
      </c>
      <c r="C388" s="400" t="s">
        <v>588</v>
      </c>
      <c r="D388" s="106" t="s">
        <v>610</v>
      </c>
      <c r="E388" s="86" t="s">
        <v>220</v>
      </c>
      <c r="F388" s="107" t="s">
        <v>242</v>
      </c>
      <c r="G388" s="97">
        <v>12639000</v>
      </c>
      <c r="H388" s="108" t="s">
        <v>13</v>
      </c>
      <c r="I388" s="69"/>
      <c r="J388" s="363"/>
      <c r="K388" s="522"/>
      <c r="L388" s="76" t="str">
        <f t="shared" si="13"/>
        <v/>
      </c>
      <c r="M388" s="87"/>
      <c r="N388" s="364"/>
      <c r="O388" s="1273"/>
      <c r="P388" s="365"/>
      <c r="Q388" s="111"/>
      <c r="R388" s="307"/>
    </row>
    <row r="389" spans="1:18" s="102" customFormat="1">
      <c r="A389" s="876" t="s">
        <v>1911</v>
      </c>
      <c r="B389" s="94">
        <v>39843</v>
      </c>
      <c r="C389" s="400" t="s">
        <v>589</v>
      </c>
      <c r="D389" s="106" t="s">
        <v>611</v>
      </c>
      <c r="E389" s="66" t="s">
        <v>28</v>
      </c>
      <c r="F389" s="107" t="s">
        <v>242</v>
      </c>
      <c r="G389" s="97">
        <v>110000000</v>
      </c>
      <c r="H389" s="108" t="s">
        <v>13</v>
      </c>
      <c r="I389" s="69">
        <v>40801</v>
      </c>
      <c r="J389" s="363">
        <v>50</v>
      </c>
      <c r="K389" s="522">
        <v>110000000</v>
      </c>
      <c r="L389" s="76">
        <f t="shared" si="13"/>
        <v>0</v>
      </c>
      <c r="M389" s="573" t="s">
        <v>184</v>
      </c>
      <c r="N389" s="364">
        <v>40801</v>
      </c>
      <c r="O389" s="1273" t="s">
        <v>395</v>
      </c>
      <c r="P389" s="841" t="s">
        <v>188</v>
      </c>
      <c r="Q389" s="111" t="s">
        <v>1285</v>
      </c>
      <c r="R389" s="307">
        <v>5500000</v>
      </c>
    </row>
    <row r="390" spans="1:18" s="102" customFormat="1">
      <c r="A390" s="876" t="s">
        <v>1911</v>
      </c>
      <c r="B390" s="94">
        <v>39843</v>
      </c>
      <c r="C390" s="400" t="s">
        <v>628</v>
      </c>
      <c r="D390" s="106" t="s">
        <v>612</v>
      </c>
      <c r="E390" s="359" t="s">
        <v>125</v>
      </c>
      <c r="F390" s="107" t="s">
        <v>242</v>
      </c>
      <c r="G390" s="97">
        <v>3674000</v>
      </c>
      <c r="H390" s="108" t="s">
        <v>13</v>
      </c>
      <c r="I390" s="69">
        <v>40808</v>
      </c>
      <c r="J390" s="363">
        <v>50</v>
      </c>
      <c r="K390" s="522">
        <v>3674000</v>
      </c>
      <c r="L390" s="76">
        <f t="shared" si="13"/>
        <v>0</v>
      </c>
      <c r="M390" s="573" t="s">
        <v>184</v>
      </c>
      <c r="N390" s="364">
        <v>40808</v>
      </c>
      <c r="O390" s="1273" t="s">
        <v>395</v>
      </c>
      <c r="P390" s="841" t="s">
        <v>188</v>
      </c>
      <c r="Q390" s="111" t="s">
        <v>1285</v>
      </c>
      <c r="R390" s="307">
        <v>184000</v>
      </c>
    </row>
    <row r="391" spans="1:18" s="102" customFormat="1">
      <c r="A391" s="876">
        <v>2</v>
      </c>
      <c r="B391" s="94">
        <v>39843</v>
      </c>
      <c r="C391" s="400" t="s">
        <v>590</v>
      </c>
      <c r="D391" s="106" t="s">
        <v>613</v>
      </c>
      <c r="E391" s="108" t="s">
        <v>614</v>
      </c>
      <c r="F391" s="107" t="s">
        <v>242</v>
      </c>
      <c r="G391" s="97">
        <v>2568000</v>
      </c>
      <c r="H391" s="108" t="s">
        <v>13</v>
      </c>
      <c r="I391" s="69"/>
      <c r="J391" s="363"/>
      <c r="K391" s="522"/>
      <c r="L391" s="76" t="str">
        <f t="shared" si="13"/>
        <v/>
      </c>
      <c r="M391" s="87"/>
      <c r="N391" s="364"/>
      <c r="O391" s="1273"/>
      <c r="P391" s="365"/>
      <c r="Q391" s="111"/>
      <c r="R391" s="307"/>
    </row>
    <row r="392" spans="1:18" s="102" customFormat="1">
      <c r="A392" s="876" t="s">
        <v>1908</v>
      </c>
      <c r="B392" s="94">
        <v>39843</v>
      </c>
      <c r="C392" s="400" t="s">
        <v>591</v>
      </c>
      <c r="D392" s="106" t="s">
        <v>615</v>
      </c>
      <c r="E392" s="82" t="s">
        <v>111</v>
      </c>
      <c r="F392" s="107" t="s">
        <v>242</v>
      </c>
      <c r="G392" s="97">
        <v>8750000</v>
      </c>
      <c r="H392" s="108" t="s">
        <v>13</v>
      </c>
      <c r="I392" s="69">
        <v>40766</v>
      </c>
      <c r="J392" s="363">
        <v>49</v>
      </c>
      <c r="K392" s="522">
        <v>8750000</v>
      </c>
      <c r="L392" s="76">
        <f t="shared" si="13"/>
        <v>0</v>
      </c>
      <c r="M392" s="573" t="s">
        <v>184</v>
      </c>
      <c r="N392" s="364">
        <v>40766</v>
      </c>
      <c r="O392" s="1273" t="s">
        <v>395</v>
      </c>
      <c r="P392" s="841" t="s">
        <v>188</v>
      </c>
      <c r="Q392" s="111" t="s">
        <v>1285</v>
      </c>
      <c r="R392" s="307">
        <v>438000</v>
      </c>
    </row>
    <row r="393" spans="1:18" s="102" customFormat="1" ht="44.25" customHeight="1">
      <c r="A393" s="1233" t="s">
        <v>1929</v>
      </c>
      <c r="B393" s="1259">
        <v>39843</v>
      </c>
      <c r="C393" s="1247" t="s">
        <v>1297</v>
      </c>
      <c r="D393" s="1247" t="s">
        <v>616</v>
      </c>
      <c r="E393" s="1242" t="s">
        <v>39</v>
      </c>
      <c r="F393" s="103" t="s">
        <v>242</v>
      </c>
      <c r="G393" s="1255">
        <v>6633000</v>
      </c>
      <c r="H393" s="1253" t="s">
        <v>13</v>
      </c>
      <c r="I393" s="834">
        <v>40759</v>
      </c>
      <c r="J393" s="842">
        <v>49</v>
      </c>
      <c r="K393" s="843">
        <v>6633000</v>
      </c>
      <c r="L393" s="1282">
        <f t="shared" si="13"/>
        <v>0</v>
      </c>
      <c r="M393" s="573" t="s">
        <v>184</v>
      </c>
      <c r="N393" s="1235">
        <v>40759</v>
      </c>
      <c r="O393" s="1273" t="s">
        <v>395</v>
      </c>
      <c r="P393" s="365" t="s">
        <v>188</v>
      </c>
      <c r="Q393" s="111" t="s">
        <v>1285</v>
      </c>
      <c r="R393" s="844">
        <v>332000</v>
      </c>
    </row>
    <row r="394" spans="1:18" s="102" customFormat="1">
      <c r="A394" s="876">
        <v>2</v>
      </c>
      <c r="B394" s="94">
        <v>39843</v>
      </c>
      <c r="C394" s="400" t="s">
        <v>592</v>
      </c>
      <c r="D394" s="106" t="s">
        <v>450</v>
      </c>
      <c r="E394" s="66" t="s">
        <v>35</v>
      </c>
      <c r="F394" s="107" t="s">
        <v>242</v>
      </c>
      <c r="G394" s="97">
        <v>5800000</v>
      </c>
      <c r="H394" s="108" t="s">
        <v>13</v>
      </c>
      <c r="I394" s="69">
        <v>40730</v>
      </c>
      <c r="J394" s="363">
        <v>4</v>
      </c>
      <c r="K394" s="522">
        <v>5800000</v>
      </c>
      <c r="L394" s="76">
        <f t="shared" si="13"/>
        <v>0</v>
      </c>
      <c r="M394" s="573" t="s">
        <v>184</v>
      </c>
      <c r="N394" s="364">
        <v>40730</v>
      </c>
      <c r="O394" s="1273" t="s">
        <v>395</v>
      </c>
      <c r="P394" s="365" t="s">
        <v>188</v>
      </c>
      <c r="Q394" s="111" t="s">
        <v>1285</v>
      </c>
      <c r="R394" s="307">
        <v>290000</v>
      </c>
    </row>
    <row r="395" spans="1:18" s="102" customFormat="1">
      <c r="A395" s="876">
        <v>2</v>
      </c>
      <c r="B395" s="94">
        <v>39843</v>
      </c>
      <c r="C395" s="400" t="s">
        <v>629</v>
      </c>
      <c r="D395" s="106" t="s">
        <v>617</v>
      </c>
      <c r="E395" s="66" t="s">
        <v>46</v>
      </c>
      <c r="F395" s="107" t="s">
        <v>242</v>
      </c>
      <c r="G395" s="97">
        <v>4000000</v>
      </c>
      <c r="H395" s="108" t="s">
        <v>13</v>
      </c>
      <c r="I395" s="69">
        <v>40289</v>
      </c>
      <c r="J395" s="363">
        <v>4</v>
      </c>
      <c r="K395" s="522">
        <v>4000000</v>
      </c>
      <c r="L395" s="76">
        <f t="shared" si="13"/>
        <v>0</v>
      </c>
      <c r="M395" s="573" t="s">
        <v>184</v>
      </c>
      <c r="N395" s="364">
        <v>40289</v>
      </c>
      <c r="O395" s="1273" t="s">
        <v>395</v>
      </c>
      <c r="P395" s="365" t="s">
        <v>188</v>
      </c>
      <c r="Q395" s="111" t="s">
        <v>1285</v>
      </c>
      <c r="R395" s="307">
        <v>200000</v>
      </c>
    </row>
    <row r="396" spans="1:18" s="102" customFormat="1">
      <c r="A396" s="876" t="s">
        <v>1908</v>
      </c>
      <c r="B396" s="94">
        <v>39843</v>
      </c>
      <c r="C396" s="400" t="s">
        <v>593</v>
      </c>
      <c r="D396" s="106" t="s">
        <v>618</v>
      </c>
      <c r="E396" s="86" t="s">
        <v>282</v>
      </c>
      <c r="F396" s="107" t="s">
        <v>242</v>
      </c>
      <c r="G396" s="97">
        <v>10000000</v>
      </c>
      <c r="H396" s="108" t="s">
        <v>13</v>
      </c>
      <c r="I396" s="69">
        <v>40801</v>
      </c>
      <c r="J396" s="363">
        <v>49</v>
      </c>
      <c r="K396" s="522">
        <v>10000000</v>
      </c>
      <c r="L396" s="76">
        <f t="shared" si="13"/>
        <v>0</v>
      </c>
      <c r="M396" s="573" t="s">
        <v>184</v>
      </c>
      <c r="N396" s="364">
        <v>40801</v>
      </c>
      <c r="O396" s="1273" t="s">
        <v>395</v>
      </c>
      <c r="P396" s="365" t="s">
        <v>188</v>
      </c>
      <c r="Q396" s="111" t="s">
        <v>1285</v>
      </c>
      <c r="R396" s="307">
        <v>500000</v>
      </c>
    </row>
    <row r="397" spans="1:18" s="102" customFormat="1">
      <c r="A397" s="876" t="s">
        <v>1908</v>
      </c>
      <c r="B397" s="94">
        <v>39843</v>
      </c>
      <c r="C397" s="400" t="s">
        <v>594</v>
      </c>
      <c r="D397" s="106" t="s">
        <v>619</v>
      </c>
      <c r="E397" s="66" t="s">
        <v>31</v>
      </c>
      <c r="F397" s="107" t="s">
        <v>242</v>
      </c>
      <c r="G397" s="97">
        <v>4734000</v>
      </c>
      <c r="H397" s="108" t="s">
        <v>13</v>
      </c>
      <c r="I397" s="69">
        <v>40766</v>
      </c>
      <c r="J397" s="363">
        <v>49</v>
      </c>
      <c r="K397" s="522">
        <v>4734000</v>
      </c>
      <c r="L397" s="76">
        <f t="shared" ref="L397:L433" si="14">IF($K397&lt;&gt;0,$G397-$K397,"")</f>
        <v>0</v>
      </c>
      <c r="M397" s="573" t="s">
        <v>184</v>
      </c>
      <c r="N397" s="364">
        <v>40766</v>
      </c>
      <c r="O397" s="1273" t="s">
        <v>395</v>
      </c>
      <c r="P397" s="841" t="s">
        <v>188</v>
      </c>
      <c r="Q397" s="111" t="s">
        <v>1285</v>
      </c>
      <c r="R397" s="307">
        <v>237000</v>
      </c>
    </row>
    <row r="398" spans="1:18" s="102" customFormat="1">
      <c r="A398" s="876">
        <v>2</v>
      </c>
      <c r="B398" s="94">
        <v>39843</v>
      </c>
      <c r="C398" s="400" t="s">
        <v>595</v>
      </c>
      <c r="D398" s="106" t="s">
        <v>620</v>
      </c>
      <c r="E398" s="66" t="s">
        <v>25</v>
      </c>
      <c r="F398" s="107" t="s">
        <v>242</v>
      </c>
      <c r="G398" s="97">
        <v>7700000</v>
      </c>
      <c r="H398" s="108" t="s">
        <v>13</v>
      </c>
      <c r="I398" s="69"/>
      <c r="J398" s="363"/>
      <c r="K398" s="522"/>
      <c r="L398" s="76" t="str">
        <f t="shared" si="14"/>
        <v/>
      </c>
      <c r="M398" s="87"/>
      <c r="N398" s="364"/>
      <c r="O398" s="1273"/>
      <c r="P398" s="365"/>
      <c r="Q398" s="111"/>
      <c r="R398" s="307"/>
    </row>
    <row r="399" spans="1:18" s="102" customFormat="1">
      <c r="A399" s="876">
        <v>2</v>
      </c>
      <c r="B399" s="94">
        <v>39843</v>
      </c>
      <c r="C399" s="400" t="s">
        <v>596</v>
      </c>
      <c r="D399" s="106" t="s">
        <v>621</v>
      </c>
      <c r="E399" s="66" t="s">
        <v>41</v>
      </c>
      <c r="F399" s="107" t="s">
        <v>242</v>
      </c>
      <c r="G399" s="97">
        <v>4609000</v>
      </c>
      <c r="H399" s="108" t="s">
        <v>13</v>
      </c>
      <c r="I399" s="69"/>
      <c r="J399" s="363"/>
      <c r="K399" s="522"/>
      <c r="L399" s="76" t="str">
        <f t="shared" si="14"/>
        <v/>
      </c>
      <c r="M399" s="87"/>
      <c r="N399" s="364"/>
      <c r="O399" s="1273"/>
      <c r="P399" s="365"/>
      <c r="Q399" s="111"/>
      <c r="R399" s="307"/>
    </row>
    <row r="400" spans="1:18" s="102" customFormat="1">
      <c r="A400" s="876" t="s">
        <v>1911</v>
      </c>
      <c r="B400" s="94">
        <v>39843</v>
      </c>
      <c r="C400" s="400" t="s">
        <v>597</v>
      </c>
      <c r="D400" s="106" t="s">
        <v>622</v>
      </c>
      <c r="E400" s="359" t="s">
        <v>131</v>
      </c>
      <c r="F400" s="107" t="s">
        <v>242</v>
      </c>
      <c r="G400" s="97">
        <v>2600000</v>
      </c>
      <c r="H400" s="108" t="s">
        <v>13</v>
      </c>
      <c r="I400" s="69">
        <v>40801</v>
      </c>
      <c r="J400" s="363">
        <v>50</v>
      </c>
      <c r="K400" s="522">
        <v>2600000</v>
      </c>
      <c r="L400" s="76">
        <f t="shared" si="14"/>
        <v>0</v>
      </c>
      <c r="M400" s="573" t="s">
        <v>184</v>
      </c>
      <c r="N400" s="364">
        <v>40801</v>
      </c>
      <c r="O400" s="1273" t="s">
        <v>395</v>
      </c>
      <c r="P400" s="841" t="s">
        <v>188</v>
      </c>
      <c r="Q400" s="111" t="s">
        <v>1285</v>
      </c>
      <c r="R400" s="307">
        <v>130000</v>
      </c>
    </row>
    <row r="401" spans="1:18" s="102" customFormat="1">
      <c r="A401" s="876"/>
      <c r="B401" s="1272">
        <v>39850</v>
      </c>
      <c r="C401" s="400" t="s">
        <v>1353</v>
      </c>
      <c r="D401" s="106" t="s">
        <v>654</v>
      </c>
      <c r="E401" s="86" t="s">
        <v>240</v>
      </c>
      <c r="F401" s="107" t="s">
        <v>287</v>
      </c>
      <c r="G401" s="97">
        <v>16000000</v>
      </c>
      <c r="H401" s="108" t="s">
        <v>13</v>
      </c>
      <c r="I401" s="69">
        <v>40730</v>
      </c>
      <c r="J401" s="109">
        <v>4</v>
      </c>
      <c r="K401" s="522">
        <v>16000000</v>
      </c>
      <c r="L401" s="76">
        <f t="shared" si="14"/>
        <v>0</v>
      </c>
      <c r="M401" s="87" t="s">
        <v>1021</v>
      </c>
      <c r="N401" s="50">
        <v>40751</v>
      </c>
      <c r="O401" s="1273" t="s">
        <v>1021</v>
      </c>
      <c r="P401" s="110"/>
      <c r="Q401" s="111" t="s">
        <v>1285</v>
      </c>
      <c r="R401" s="307">
        <v>1000000</v>
      </c>
    </row>
    <row r="402" spans="1:18" s="399" customFormat="1" ht="28.5">
      <c r="A402" s="1361"/>
      <c r="B402" s="1364">
        <v>39850</v>
      </c>
      <c r="C402" s="1367" t="s">
        <v>681</v>
      </c>
      <c r="D402" s="1370" t="s">
        <v>655</v>
      </c>
      <c r="E402" s="1373" t="s">
        <v>46</v>
      </c>
      <c r="F402" s="1376" t="s">
        <v>287</v>
      </c>
      <c r="G402" s="1379">
        <v>59000000</v>
      </c>
      <c r="H402" s="1349" t="s">
        <v>13</v>
      </c>
      <c r="I402" s="69">
        <v>40394</v>
      </c>
      <c r="J402" s="109">
        <v>4</v>
      </c>
      <c r="K402" s="522">
        <v>20000000</v>
      </c>
      <c r="L402" s="76">
        <f t="shared" si="14"/>
        <v>39000000</v>
      </c>
      <c r="M402" s="87" t="s">
        <v>190</v>
      </c>
      <c r="N402" s="1358">
        <v>40968</v>
      </c>
      <c r="O402" s="1385" t="s">
        <v>1021</v>
      </c>
      <c r="P402" s="1355"/>
      <c r="Q402" s="1349" t="s">
        <v>1285</v>
      </c>
      <c r="R402" s="1352">
        <v>2800000</v>
      </c>
    </row>
    <row r="403" spans="1:18" s="399" customFormat="1" ht="28.5">
      <c r="A403" s="1362"/>
      <c r="B403" s="1365"/>
      <c r="C403" s="1368"/>
      <c r="D403" s="1371"/>
      <c r="E403" s="1374"/>
      <c r="F403" s="1377"/>
      <c r="G403" s="1380"/>
      <c r="H403" s="1350"/>
      <c r="I403" s="69">
        <v>40618</v>
      </c>
      <c r="J403" s="109">
        <v>4</v>
      </c>
      <c r="K403" s="522">
        <v>20000000</v>
      </c>
      <c r="L403" s="76">
        <f>L402-K403</f>
        <v>19000000</v>
      </c>
      <c r="M403" s="87" t="s">
        <v>190</v>
      </c>
      <c r="N403" s="1359"/>
      <c r="O403" s="1386"/>
      <c r="P403" s="1356"/>
      <c r="Q403" s="1350"/>
      <c r="R403" s="1353"/>
    </row>
    <row r="404" spans="1:18" s="399" customFormat="1" ht="20.25" customHeight="1">
      <c r="A404" s="1363"/>
      <c r="B404" s="1366"/>
      <c r="C404" s="1369"/>
      <c r="D404" s="1372"/>
      <c r="E404" s="1375"/>
      <c r="F404" s="1378"/>
      <c r="G404" s="1381"/>
      <c r="H404" s="1351"/>
      <c r="I404" s="69">
        <v>40947</v>
      </c>
      <c r="J404" s="109">
        <v>4</v>
      </c>
      <c r="K404" s="522">
        <v>19000000</v>
      </c>
      <c r="L404" s="76">
        <f>L403-K404</f>
        <v>0</v>
      </c>
      <c r="M404" s="87" t="s">
        <v>1021</v>
      </c>
      <c r="N404" s="1360"/>
      <c r="O404" s="1387"/>
      <c r="P404" s="1357"/>
      <c r="Q404" s="1351"/>
      <c r="R404" s="1354"/>
    </row>
    <row r="405" spans="1:18" s="102" customFormat="1">
      <c r="A405" s="876"/>
      <c r="B405" s="1272">
        <v>39850</v>
      </c>
      <c r="C405" s="400" t="s">
        <v>631</v>
      </c>
      <c r="D405" s="106" t="s">
        <v>656</v>
      </c>
      <c r="E405" s="359" t="s">
        <v>134</v>
      </c>
      <c r="F405" s="107" t="s">
        <v>287</v>
      </c>
      <c r="G405" s="97">
        <v>6785000</v>
      </c>
      <c r="H405" s="108" t="s">
        <v>13</v>
      </c>
      <c r="I405" s="69"/>
      <c r="J405" s="109"/>
      <c r="K405" s="522"/>
      <c r="L405" s="76" t="str">
        <f t="shared" si="14"/>
        <v/>
      </c>
      <c r="M405" s="87"/>
      <c r="N405" s="50"/>
      <c r="O405" s="1273"/>
      <c r="P405" s="110"/>
      <c r="Q405" s="111"/>
      <c r="R405" s="307"/>
    </row>
    <row r="406" spans="1:18" s="399" customFormat="1" ht="28.5">
      <c r="A406" s="877" t="s">
        <v>1539</v>
      </c>
      <c r="B406" s="1272">
        <v>39850</v>
      </c>
      <c r="C406" s="400" t="s">
        <v>632</v>
      </c>
      <c r="D406" s="106" t="s">
        <v>657</v>
      </c>
      <c r="E406" s="66" t="s">
        <v>78</v>
      </c>
      <c r="F406" s="107" t="s">
        <v>287</v>
      </c>
      <c r="G406" s="97">
        <v>5000000</v>
      </c>
      <c r="H406" s="108" t="s">
        <v>13</v>
      </c>
      <c r="I406" s="69">
        <v>40450</v>
      </c>
      <c r="J406" s="109">
        <v>4</v>
      </c>
      <c r="K406" s="522">
        <v>5000000</v>
      </c>
      <c r="L406" s="76">
        <f t="shared" si="14"/>
        <v>0</v>
      </c>
      <c r="M406" s="87" t="s">
        <v>1021</v>
      </c>
      <c r="N406" s="50"/>
      <c r="O406" s="1273"/>
      <c r="P406" s="110"/>
      <c r="Q406" s="111"/>
      <c r="R406" s="307"/>
    </row>
    <row r="407" spans="1:18" s="102" customFormat="1">
      <c r="A407" s="876"/>
      <c r="B407" s="1272">
        <v>39850</v>
      </c>
      <c r="C407" s="400" t="s">
        <v>633</v>
      </c>
      <c r="D407" s="106" t="s">
        <v>658</v>
      </c>
      <c r="E407" s="66" t="s">
        <v>12</v>
      </c>
      <c r="F407" s="107" t="s">
        <v>287</v>
      </c>
      <c r="G407" s="97">
        <v>4000000</v>
      </c>
      <c r="H407" s="108" t="s">
        <v>13</v>
      </c>
      <c r="I407" s="69"/>
      <c r="J407" s="109"/>
      <c r="K407" s="522"/>
      <c r="L407" s="76" t="str">
        <f t="shared" si="14"/>
        <v/>
      </c>
      <c r="M407" s="87"/>
      <c r="N407" s="50"/>
      <c r="O407" s="1273"/>
      <c r="P407" s="110"/>
      <c r="Q407" s="111"/>
      <c r="R407" s="307"/>
    </row>
    <row r="408" spans="1:18" s="102" customFormat="1">
      <c r="A408" s="876"/>
      <c r="B408" s="1272">
        <v>39850</v>
      </c>
      <c r="C408" s="400" t="s">
        <v>634</v>
      </c>
      <c r="D408" s="106" t="s">
        <v>659</v>
      </c>
      <c r="E408" s="108" t="s">
        <v>660</v>
      </c>
      <c r="F408" s="107" t="s">
        <v>287</v>
      </c>
      <c r="G408" s="97">
        <v>4781000</v>
      </c>
      <c r="H408" s="108" t="s">
        <v>13</v>
      </c>
      <c r="I408" s="69"/>
      <c r="J408" s="109"/>
      <c r="K408" s="522"/>
      <c r="L408" s="76" t="str">
        <f t="shared" si="14"/>
        <v/>
      </c>
      <c r="M408" s="87"/>
      <c r="N408" s="50"/>
      <c r="O408" s="1273"/>
      <c r="P408" s="110"/>
      <c r="Q408" s="111"/>
      <c r="R408" s="307"/>
    </row>
    <row r="409" spans="1:18" s="399" customFormat="1" ht="28.5">
      <c r="A409" s="877" t="s">
        <v>1463</v>
      </c>
      <c r="B409" s="1272">
        <v>39850</v>
      </c>
      <c r="C409" s="400" t="s">
        <v>635</v>
      </c>
      <c r="D409" s="106" t="s">
        <v>661</v>
      </c>
      <c r="E409" s="66" t="s">
        <v>23</v>
      </c>
      <c r="F409" s="107" t="s">
        <v>395</v>
      </c>
      <c r="G409" s="97">
        <v>3000000</v>
      </c>
      <c r="H409" s="108" t="s">
        <v>13</v>
      </c>
      <c r="I409" s="69">
        <v>40403</v>
      </c>
      <c r="J409" s="109">
        <v>4</v>
      </c>
      <c r="K409" s="522">
        <v>3000000</v>
      </c>
      <c r="L409" s="76">
        <f t="shared" si="14"/>
        <v>0</v>
      </c>
      <c r="M409" s="387" t="s">
        <v>334</v>
      </c>
      <c r="N409" s="388" t="s">
        <v>334</v>
      </c>
      <c r="O409" s="1273" t="s">
        <v>334</v>
      </c>
      <c r="P409" s="389"/>
      <c r="Q409" s="390" t="s">
        <v>1228</v>
      </c>
      <c r="R409" s="307" t="s">
        <v>334</v>
      </c>
    </row>
    <row r="410" spans="1:18" s="102" customFormat="1">
      <c r="A410" s="876">
        <v>2</v>
      </c>
      <c r="B410" s="1272">
        <v>39850</v>
      </c>
      <c r="C410" s="400" t="s">
        <v>636</v>
      </c>
      <c r="D410" s="106" t="s">
        <v>662</v>
      </c>
      <c r="E410" s="82" t="s">
        <v>111</v>
      </c>
      <c r="F410" s="107" t="s">
        <v>242</v>
      </c>
      <c r="G410" s="97">
        <v>301000</v>
      </c>
      <c r="H410" s="108" t="s">
        <v>13</v>
      </c>
      <c r="I410" s="69"/>
      <c r="J410" s="109"/>
      <c r="K410" s="522"/>
      <c r="L410" s="76" t="str">
        <f t="shared" si="14"/>
        <v/>
      </c>
      <c r="M410" s="87"/>
      <c r="N410" s="50"/>
      <c r="O410" s="1273"/>
      <c r="P410" s="110"/>
      <c r="Q410" s="111"/>
      <c r="R410" s="307"/>
    </row>
    <row r="411" spans="1:18" s="102" customFormat="1">
      <c r="A411" s="1361">
        <v>2</v>
      </c>
      <c r="B411" s="1364">
        <v>39850</v>
      </c>
      <c r="C411" s="1367" t="s">
        <v>637</v>
      </c>
      <c r="D411" s="1400" t="s">
        <v>663</v>
      </c>
      <c r="E411" s="1373" t="s">
        <v>56</v>
      </c>
      <c r="F411" s="1408" t="s">
        <v>242</v>
      </c>
      <c r="G411" s="1379">
        <v>15568000</v>
      </c>
      <c r="H411" s="1349" t="s">
        <v>13</v>
      </c>
      <c r="I411" s="69">
        <v>40557</v>
      </c>
      <c r="J411" s="109">
        <v>4</v>
      </c>
      <c r="K411" s="522">
        <v>4000000</v>
      </c>
      <c r="L411" s="76">
        <f t="shared" si="14"/>
        <v>11568000</v>
      </c>
      <c r="M411" s="573" t="s">
        <v>184</v>
      </c>
      <c r="N411" s="1358">
        <v>40618</v>
      </c>
      <c r="O411" s="1385" t="s">
        <v>395</v>
      </c>
      <c r="P411" s="1355" t="s">
        <v>188</v>
      </c>
      <c r="Q411" s="1349" t="s">
        <v>1285</v>
      </c>
      <c r="R411" s="1352">
        <v>778000</v>
      </c>
    </row>
    <row r="412" spans="1:18" s="102" customFormat="1">
      <c r="A412" s="1363"/>
      <c r="B412" s="1366"/>
      <c r="C412" s="1369"/>
      <c r="D412" s="1401"/>
      <c r="E412" s="1375"/>
      <c r="F412" s="1409"/>
      <c r="G412" s="1381"/>
      <c r="H412" s="1351"/>
      <c r="I412" s="69">
        <v>40618</v>
      </c>
      <c r="J412" s="109">
        <v>4</v>
      </c>
      <c r="K412" s="522">
        <f>L411</f>
        <v>11568000</v>
      </c>
      <c r="L412" s="76">
        <v>0</v>
      </c>
      <c r="M412" s="573" t="s">
        <v>184</v>
      </c>
      <c r="N412" s="1360"/>
      <c r="O412" s="1387"/>
      <c r="P412" s="1357"/>
      <c r="Q412" s="1351"/>
      <c r="R412" s="1354"/>
    </row>
    <row r="413" spans="1:18" s="102" customFormat="1">
      <c r="A413" s="876">
        <v>2</v>
      </c>
      <c r="B413" s="1272">
        <v>39850</v>
      </c>
      <c r="C413" s="400" t="s">
        <v>638</v>
      </c>
      <c r="D413" s="106" t="s">
        <v>664</v>
      </c>
      <c r="E413" s="66" t="s">
        <v>19</v>
      </c>
      <c r="F413" s="107" t="s">
        <v>242</v>
      </c>
      <c r="G413" s="97">
        <v>2861000</v>
      </c>
      <c r="H413" s="108" t="s">
        <v>13</v>
      </c>
      <c r="I413" s="69"/>
      <c r="J413" s="109"/>
      <c r="K413" s="522"/>
      <c r="L413" s="76" t="str">
        <f t="shared" si="14"/>
        <v/>
      </c>
      <c r="M413" s="87"/>
      <c r="N413" s="50"/>
      <c r="O413" s="1273"/>
      <c r="P413" s="110"/>
      <c r="Q413" s="111"/>
      <c r="R413" s="307"/>
    </row>
    <row r="414" spans="1:18" s="102" customFormat="1">
      <c r="A414" s="876">
        <v>2</v>
      </c>
      <c r="B414" s="1272">
        <v>39850</v>
      </c>
      <c r="C414" s="400" t="s">
        <v>639</v>
      </c>
      <c r="D414" s="106" t="s">
        <v>665</v>
      </c>
      <c r="E414" s="108" t="s">
        <v>602</v>
      </c>
      <c r="F414" s="107" t="s">
        <v>242</v>
      </c>
      <c r="G414" s="97">
        <v>5000000</v>
      </c>
      <c r="H414" s="108" t="s">
        <v>13</v>
      </c>
      <c r="I414" s="69">
        <v>40954</v>
      </c>
      <c r="J414" s="109">
        <v>4</v>
      </c>
      <c r="K414" s="522">
        <v>5000000</v>
      </c>
      <c r="L414" s="76">
        <f t="shared" si="14"/>
        <v>0</v>
      </c>
      <c r="M414" s="573" t="s">
        <v>184</v>
      </c>
      <c r="N414" s="50">
        <v>40954</v>
      </c>
      <c r="O414" s="1273" t="s">
        <v>395</v>
      </c>
      <c r="P414" s="110" t="s">
        <v>188</v>
      </c>
      <c r="Q414" s="111" t="s">
        <v>1285</v>
      </c>
      <c r="R414" s="307">
        <v>250000</v>
      </c>
    </row>
    <row r="415" spans="1:18" s="102" customFormat="1">
      <c r="A415" s="876" t="s">
        <v>1908</v>
      </c>
      <c r="B415" s="1272">
        <v>39850</v>
      </c>
      <c r="C415" s="400" t="s">
        <v>640</v>
      </c>
      <c r="D415" s="106" t="s">
        <v>666</v>
      </c>
      <c r="E415" s="66" t="s">
        <v>17</v>
      </c>
      <c r="F415" s="107" t="s">
        <v>242</v>
      </c>
      <c r="G415" s="97">
        <v>3500000</v>
      </c>
      <c r="H415" s="108" t="s">
        <v>13</v>
      </c>
      <c r="I415" s="69">
        <v>40759</v>
      </c>
      <c r="J415" s="109">
        <v>49</v>
      </c>
      <c r="K415" s="522">
        <v>3500000</v>
      </c>
      <c r="L415" s="76">
        <f t="shared" si="14"/>
        <v>0</v>
      </c>
      <c r="M415" s="573" t="s">
        <v>184</v>
      </c>
      <c r="N415" s="50">
        <v>40759</v>
      </c>
      <c r="O415" s="1273" t="s">
        <v>395</v>
      </c>
      <c r="P415" s="110" t="s">
        <v>188</v>
      </c>
      <c r="Q415" s="111" t="s">
        <v>1285</v>
      </c>
      <c r="R415" s="307">
        <v>175000</v>
      </c>
    </row>
    <row r="416" spans="1:18" s="102" customFormat="1">
      <c r="A416" s="876">
        <v>2</v>
      </c>
      <c r="B416" s="1272">
        <v>39850</v>
      </c>
      <c r="C416" s="400" t="s">
        <v>641</v>
      </c>
      <c r="D416" s="106" t="s">
        <v>667</v>
      </c>
      <c r="E416" s="66" t="s">
        <v>69</v>
      </c>
      <c r="F416" s="107" t="s">
        <v>242</v>
      </c>
      <c r="G416" s="97">
        <v>6300000</v>
      </c>
      <c r="H416" s="108" t="s">
        <v>13</v>
      </c>
      <c r="I416" s="69"/>
      <c r="J416" s="109"/>
      <c r="K416" s="522"/>
      <c r="L416" s="76" t="str">
        <f t="shared" si="14"/>
        <v/>
      </c>
      <c r="M416" s="87"/>
      <c r="N416" s="50"/>
      <c r="O416" s="1273"/>
      <c r="P416" s="110"/>
      <c r="Q416" s="111"/>
      <c r="R416" s="307"/>
    </row>
    <row r="417" spans="1:18" s="502" customFormat="1" ht="28.5">
      <c r="A417" s="877" t="s">
        <v>1494</v>
      </c>
      <c r="B417" s="410">
        <v>39850</v>
      </c>
      <c r="C417" s="106" t="s">
        <v>642</v>
      </c>
      <c r="D417" s="106" t="s">
        <v>668</v>
      </c>
      <c r="E417" s="499" t="s">
        <v>95</v>
      </c>
      <c r="F417" s="500" t="s">
        <v>244</v>
      </c>
      <c r="G417" s="383">
        <v>5645000</v>
      </c>
      <c r="H417" s="384" t="s">
        <v>13</v>
      </c>
      <c r="I417" s="501">
        <v>40445</v>
      </c>
      <c r="J417" s="416">
        <v>4</v>
      </c>
      <c r="K417" s="521">
        <v>5645000</v>
      </c>
      <c r="L417" s="76">
        <f t="shared" si="14"/>
        <v>0</v>
      </c>
      <c r="M417" s="87" t="s">
        <v>334</v>
      </c>
      <c r="N417" s="433" t="s">
        <v>334</v>
      </c>
      <c r="O417" s="1273" t="s">
        <v>334</v>
      </c>
      <c r="P417" s="417"/>
      <c r="Q417" s="390" t="s">
        <v>1228</v>
      </c>
      <c r="R417" s="307" t="s">
        <v>334</v>
      </c>
    </row>
    <row r="418" spans="1:18" s="102" customFormat="1">
      <c r="A418" s="876">
        <v>2</v>
      </c>
      <c r="B418" s="1272">
        <v>39850</v>
      </c>
      <c r="C418" s="400" t="s">
        <v>643</v>
      </c>
      <c r="D418" s="106" t="s">
        <v>450</v>
      </c>
      <c r="E418" s="66" t="s">
        <v>35</v>
      </c>
      <c r="F418" s="107" t="s">
        <v>242</v>
      </c>
      <c r="G418" s="97">
        <v>3072000</v>
      </c>
      <c r="H418" s="108" t="s">
        <v>13</v>
      </c>
      <c r="I418" s="69"/>
      <c r="J418" s="109"/>
      <c r="K418" s="522"/>
      <c r="L418" s="76" t="str">
        <f t="shared" si="14"/>
        <v/>
      </c>
      <c r="M418" s="87"/>
      <c r="N418" s="50"/>
      <c r="O418" s="1273"/>
      <c r="P418" s="110"/>
      <c r="Q418" s="111"/>
      <c r="R418" s="307"/>
    </row>
    <row r="419" spans="1:18" s="102" customFormat="1" ht="28.5">
      <c r="A419" s="876">
        <v>18</v>
      </c>
      <c r="B419" s="1272">
        <v>39850</v>
      </c>
      <c r="C419" s="106" t="s">
        <v>1665</v>
      </c>
      <c r="D419" s="106" t="s">
        <v>1354</v>
      </c>
      <c r="E419" s="66" t="s">
        <v>39</v>
      </c>
      <c r="F419" s="107" t="s">
        <v>395</v>
      </c>
      <c r="G419" s="97">
        <v>33900000</v>
      </c>
      <c r="H419" s="108" t="s">
        <v>13</v>
      </c>
      <c r="I419" s="69">
        <v>40884</v>
      </c>
      <c r="J419" s="109">
        <v>4</v>
      </c>
      <c r="K419" s="522">
        <v>35595000</v>
      </c>
      <c r="L419" s="76">
        <v>0</v>
      </c>
      <c r="M419" s="87" t="s">
        <v>334</v>
      </c>
      <c r="N419" s="433" t="s">
        <v>334</v>
      </c>
      <c r="O419" s="1273" t="s">
        <v>334</v>
      </c>
      <c r="P419" s="417"/>
      <c r="Q419" s="390" t="s">
        <v>1228</v>
      </c>
      <c r="R419" s="307" t="s">
        <v>334</v>
      </c>
    </row>
    <row r="420" spans="1:18" s="102" customFormat="1">
      <c r="A420" s="876" t="s">
        <v>1908</v>
      </c>
      <c r="B420" s="1272">
        <v>39850</v>
      </c>
      <c r="C420" s="400" t="s">
        <v>644</v>
      </c>
      <c r="D420" s="106" t="s">
        <v>670</v>
      </c>
      <c r="E420" s="108" t="s">
        <v>602</v>
      </c>
      <c r="F420" s="107" t="s">
        <v>242</v>
      </c>
      <c r="G420" s="97">
        <v>795000</v>
      </c>
      <c r="H420" s="108" t="s">
        <v>13</v>
      </c>
      <c r="I420" s="69">
        <v>40752</v>
      </c>
      <c r="J420" s="109">
        <v>49</v>
      </c>
      <c r="K420" s="522">
        <v>795000</v>
      </c>
      <c r="L420" s="76">
        <f t="shared" si="14"/>
        <v>0</v>
      </c>
      <c r="M420" s="573" t="s">
        <v>184</v>
      </c>
      <c r="N420" s="50">
        <v>40752</v>
      </c>
      <c r="O420" s="1273" t="s">
        <v>395</v>
      </c>
      <c r="P420" s="110" t="s">
        <v>188</v>
      </c>
      <c r="Q420" s="111" t="s">
        <v>1285</v>
      </c>
      <c r="R420" s="307">
        <v>40000</v>
      </c>
    </row>
    <row r="421" spans="1:18" s="102" customFormat="1">
      <c r="A421" s="876" t="s">
        <v>1908</v>
      </c>
      <c r="B421" s="1272">
        <v>39850</v>
      </c>
      <c r="C421" s="400" t="s">
        <v>645</v>
      </c>
      <c r="D421" s="106" t="s">
        <v>671</v>
      </c>
      <c r="E421" s="86" t="s">
        <v>282</v>
      </c>
      <c r="F421" s="107" t="s">
        <v>242</v>
      </c>
      <c r="G421" s="97">
        <v>7500000</v>
      </c>
      <c r="H421" s="108" t="s">
        <v>13</v>
      </c>
      <c r="I421" s="69">
        <v>40752</v>
      </c>
      <c r="J421" s="109">
        <v>49</v>
      </c>
      <c r="K421" s="522">
        <v>7500000</v>
      </c>
      <c r="L421" s="76">
        <f t="shared" si="14"/>
        <v>0</v>
      </c>
      <c r="M421" s="573" t="s">
        <v>184</v>
      </c>
      <c r="N421" s="50">
        <v>40752</v>
      </c>
      <c r="O421" s="1273" t="s">
        <v>395</v>
      </c>
      <c r="P421" s="110" t="s">
        <v>188</v>
      </c>
      <c r="Q421" s="111" t="s">
        <v>1285</v>
      </c>
      <c r="R421" s="307">
        <v>375000</v>
      </c>
    </row>
    <row r="422" spans="1:18" s="102" customFormat="1">
      <c r="A422" s="876">
        <v>2</v>
      </c>
      <c r="B422" s="1272">
        <v>39850</v>
      </c>
      <c r="C422" s="400" t="s">
        <v>680</v>
      </c>
      <c r="D422" s="106" t="s">
        <v>672</v>
      </c>
      <c r="E422" s="66" t="s">
        <v>69</v>
      </c>
      <c r="F422" s="107" t="s">
        <v>242</v>
      </c>
      <c r="G422" s="97">
        <v>4000000</v>
      </c>
      <c r="H422" s="108" t="s">
        <v>13</v>
      </c>
      <c r="I422" s="69"/>
      <c r="J422" s="109"/>
      <c r="K422" s="522"/>
      <c r="L422" s="76" t="str">
        <f t="shared" si="14"/>
        <v/>
      </c>
      <c r="M422" s="87"/>
      <c r="N422" s="50"/>
      <c r="O422" s="1273"/>
      <c r="P422" s="110"/>
      <c r="Q422" s="111"/>
      <c r="R422" s="307"/>
    </row>
    <row r="423" spans="1:18" s="102" customFormat="1">
      <c r="A423" s="876">
        <v>2</v>
      </c>
      <c r="B423" s="1272">
        <v>39850</v>
      </c>
      <c r="C423" s="400" t="s">
        <v>646</v>
      </c>
      <c r="D423" s="106" t="s">
        <v>673</v>
      </c>
      <c r="E423" s="66" t="s">
        <v>25</v>
      </c>
      <c r="F423" s="107" t="s">
        <v>242</v>
      </c>
      <c r="G423" s="97">
        <v>8700000</v>
      </c>
      <c r="H423" s="108" t="s">
        <v>13</v>
      </c>
      <c r="I423" s="69">
        <v>40590</v>
      </c>
      <c r="J423" s="109">
        <v>4</v>
      </c>
      <c r="K423" s="522">
        <v>8700000</v>
      </c>
      <c r="L423" s="76">
        <f t="shared" si="14"/>
        <v>0</v>
      </c>
      <c r="M423" s="573" t="s">
        <v>184</v>
      </c>
      <c r="N423" s="50">
        <v>40590</v>
      </c>
      <c r="O423" s="1273" t="s">
        <v>395</v>
      </c>
      <c r="P423" s="110" t="s">
        <v>188</v>
      </c>
      <c r="Q423" s="111" t="s">
        <v>1285</v>
      </c>
      <c r="R423" s="307">
        <v>435000</v>
      </c>
    </row>
    <row r="424" spans="1:18" s="102" customFormat="1">
      <c r="A424" s="876" t="s">
        <v>1911</v>
      </c>
      <c r="B424" s="1272">
        <v>39850</v>
      </c>
      <c r="C424" s="400" t="s">
        <v>647</v>
      </c>
      <c r="D424" s="106" t="s">
        <v>674</v>
      </c>
      <c r="E424" s="82" t="s">
        <v>91</v>
      </c>
      <c r="F424" s="107" t="s">
        <v>242</v>
      </c>
      <c r="G424" s="97">
        <v>3345000</v>
      </c>
      <c r="H424" s="108" t="s">
        <v>13</v>
      </c>
      <c r="I424" s="69">
        <v>40745</v>
      </c>
      <c r="J424" s="109">
        <v>50</v>
      </c>
      <c r="K424" s="522">
        <v>3345000</v>
      </c>
      <c r="L424" s="76">
        <f t="shared" si="14"/>
        <v>0</v>
      </c>
      <c r="M424" s="573" t="s">
        <v>184</v>
      </c>
      <c r="N424" s="50">
        <v>40745</v>
      </c>
      <c r="O424" s="1273" t="s">
        <v>395</v>
      </c>
      <c r="P424" s="110" t="s">
        <v>188</v>
      </c>
      <c r="Q424" s="111" t="s">
        <v>1285</v>
      </c>
      <c r="R424" s="307">
        <v>167000</v>
      </c>
    </row>
    <row r="425" spans="1:18" s="102" customFormat="1">
      <c r="A425" s="876">
        <v>2</v>
      </c>
      <c r="B425" s="1272">
        <v>39850</v>
      </c>
      <c r="C425" s="400" t="s">
        <v>648</v>
      </c>
      <c r="D425" s="106" t="s">
        <v>675</v>
      </c>
      <c r="E425" s="66" t="s">
        <v>12</v>
      </c>
      <c r="F425" s="107" t="s">
        <v>242</v>
      </c>
      <c r="G425" s="97">
        <v>17000000</v>
      </c>
      <c r="H425" s="108" t="s">
        <v>13</v>
      </c>
      <c r="I425" s="69"/>
      <c r="J425" s="109"/>
      <c r="K425" s="522"/>
      <c r="L425" s="76" t="str">
        <f t="shared" si="14"/>
        <v/>
      </c>
      <c r="M425" s="87"/>
      <c r="N425" s="50"/>
      <c r="O425" s="1273"/>
      <c r="P425" s="110"/>
      <c r="Q425" s="111"/>
      <c r="R425" s="307"/>
    </row>
    <row r="426" spans="1:18" s="102" customFormat="1">
      <c r="A426" s="876" t="s">
        <v>1607</v>
      </c>
      <c r="B426" s="1272">
        <v>39850</v>
      </c>
      <c r="C426" s="400" t="s">
        <v>649</v>
      </c>
      <c r="D426" s="106" t="s">
        <v>676</v>
      </c>
      <c r="E426" s="66" t="s">
        <v>12</v>
      </c>
      <c r="F426" s="107" t="s">
        <v>242</v>
      </c>
      <c r="G426" s="97">
        <v>4021000</v>
      </c>
      <c r="H426" s="108" t="s">
        <v>13</v>
      </c>
      <c r="I426" s="69">
        <v>40515</v>
      </c>
      <c r="J426" s="109">
        <v>34</v>
      </c>
      <c r="K426" s="522">
        <v>1742850</v>
      </c>
      <c r="L426" s="76">
        <v>0</v>
      </c>
      <c r="M426" s="87" t="s">
        <v>334</v>
      </c>
      <c r="N426" s="50" t="s">
        <v>334</v>
      </c>
      <c r="O426" s="1273" t="s">
        <v>334</v>
      </c>
      <c r="P426" s="110">
        <v>34</v>
      </c>
      <c r="Q426" s="111" t="s">
        <v>1228</v>
      </c>
      <c r="R426" s="307" t="s">
        <v>334</v>
      </c>
    </row>
    <row r="427" spans="1:18" s="102" customFormat="1">
      <c r="A427" s="876">
        <v>2</v>
      </c>
      <c r="B427" s="1272">
        <v>39850</v>
      </c>
      <c r="C427" s="400" t="s">
        <v>650</v>
      </c>
      <c r="D427" s="106" t="s">
        <v>363</v>
      </c>
      <c r="E427" s="66" t="s">
        <v>41</v>
      </c>
      <c r="F427" s="107" t="s">
        <v>242</v>
      </c>
      <c r="G427" s="97">
        <v>3564000</v>
      </c>
      <c r="H427" s="108" t="s">
        <v>13</v>
      </c>
      <c r="I427" s="69"/>
      <c r="J427" s="109"/>
      <c r="K427" s="522"/>
      <c r="L427" s="76" t="str">
        <f t="shared" si="14"/>
        <v/>
      </c>
      <c r="M427" s="87"/>
      <c r="N427" s="50"/>
      <c r="O427" s="1273"/>
      <c r="P427" s="110"/>
      <c r="Q427" s="111"/>
      <c r="R427" s="307"/>
    </row>
    <row r="428" spans="1:18" s="102" customFormat="1">
      <c r="A428" s="876">
        <v>2</v>
      </c>
      <c r="B428" s="1272">
        <v>39850</v>
      </c>
      <c r="C428" s="400" t="s">
        <v>651</v>
      </c>
      <c r="D428" s="106" t="s">
        <v>677</v>
      </c>
      <c r="E428" s="66" t="s">
        <v>58</v>
      </c>
      <c r="F428" s="107" t="s">
        <v>242</v>
      </c>
      <c r="G428" s="97">
        <v>1050000</v>
      </c>
      <c r="H428" s="108" t="s">
        <v>13</v>
      </c>
      <c r="I428" s="69"/>
      <c r="J428" s="109"/>
      <c r="K428" s="522"/>
      <c r="L428" s="76" t="str">
        <f t="shared" si="14"/>
        <v/>
      </c>
      <c r="M428" s="87"/>
      <c r="N428" s="50"/>
      <c r="O428" s="1273"/>
      <c r="P428" s="110"/>
      <c r="Q428" s="111"/>
      <c r="R428" s="307"/>
    </row>
    <row r="429" spans="1:18" s="102" customFormat="1">
      <c r="A429" s="876">
        <v>2</v>
      </c>
      <c r="B429" s="1272">
        <v>39850</v>
      </c>
      <c r="C429" s="400" t="s">
        <v>652</v>
      </c>
      <c r="D429" s="106" t="s">
        <v>678</v>
      </c>
      <c r="E429" s="359" t="s">
        <v>131</v>
      </c>
      <c r="F429" s="107" t="s">
        <v>242</v>
      </c>
      <c r="G429" s="97">
        <v>1552000</v>
      </c>
      <c r="H429" s="108" t="s">
        <v>13</v>
      </c>
      <c r="I429" s="69"/>
      <c r="J429" s="109"/>
      <c r="K429" s="522"/>
      <c r="L429" s="76" t="str">
        <f t="shared" si="14"/>
        <v/>
      </c>
      <c r="M429" s="87"/>
      <c r="N429" s="50"/>
      <c r="O429" s="1273"/>
      <c r="P429" s="110"/>
      <c r="Q429" s="111"/>
      <c r="R429" s="307"/>
    </row>
    <row r="430" spans="1:18" s="102" customFormat="1" ht="28.5">
      <c r="A430" s="877" t="s">
        <v>1356</v>
      </c>
      <c r="B430" s="1272">
        <v>39850</v>
      </c>
      <c r="C430" s="106" t="s">
        <v>1357</v>
      </c>
      <c r="D430" s="106" t="s">
        <v>679</v>
      </c>
      <c r="E430" s="66" t="s">
        <v>46</v>
      </c>
      <c r="F430" s="107" t="s">
        <v>242</v>
      </c>
      <c r="G430" s="97">
        <v>3756000</v>
      </c>
      <c r="H430" s="108" t="s">
        <v>13</v>
      </c>
      <c r="I430" s="69">
        <v>40835</v>
      </c>
      <c r="J430" s="109">
        <v>4</v>
      </c>
      <c r="K430" s="522">
        <v>3756000</v>
      </c>
      <c r="L430" s="76">
        <f t="shared" si="14"/>
        <v>0</v>
      </c>
      <c r="M430" s="573" t="s">
        <v>184</v>
      </c>
      <c r="N430" s="50">
        <v>40835</v>
      </c>
      <c r="O430" s="1273" t="s">
        <v>395</v>
      </c>
      <c r="P430" s="110" t="s">
        <v>188</v>
      </c>
      <c r="Q430" s="111" t="s">
        <v>1285</v>
      </c>
      <c r="R430" s="307">
        <v>188000</v>
      </c>
    </row>
    <row r="431" spans="1:18" s="102" customFormat="1">
      <c r="A431" s="876">
        <v>2</v>
      </c>
      <c r="B431" s="1272">
        <v>39850</v>
      </c>
      <c r="C431" s="400" t="s">
        <v>653</v>
      </c>
      <c r="D431" s="106" t="s">
        <v>610</v>
      </c>
      <c r="E431" s="86" t="s">
        <v>220</v>
      </c>
      <c r="F431" s="107" t="s">
        <v>242</v>
      </c>
      <c r="G431" s="97">
        <v>8559000</v>
      </c>
      <c r="H431" s="108" t="s">
        <v>13</v>
      </c>
      <c r="I431" s="69"/>
      <c r="J431" s="109"/>
      <c r="K431" s="522"/>
      <c r="L431" s="76" t="str">
        <f t="shared" si="14"/>
        <v/>
      </c>
      <c r="M431" s="87"/>
      <c r="N431" s="50"/>
      <c r="O431" s="1273"/>
      <c r="P431" s="110"/>
      <c r="Q431" s="111"/>
      <c r="R431" s="307"/>
    </row>
    <row r="432" spans="1:18" s="102" customFormat="1">
      <c r="A432" s="876">
        <v>49</v>
      </c>
      <c r="B432" s="1272">
        <v>39857</v>
      </c>
      <c r="C432" s="400" t="s">
        <v>683</v>
      </c>
      <c r="D432" s="106" t="s">
        <v>723</v>
      </c>
      <c r="E432" s="86" t="s">
        <v>724</v>
      </c>
      <c r="F432" s="67" t="s">
        <v>287</v>
      </c>
      <c r="G432" s="97">
        <v>38237000</v>
      </c>
      <c r="H432" s="108" t="s">
        <v>13</v>
      </c>
      <c r="I432" s="69">
        <v>40801</v>
      </c>
      <c r="J432" s="109">
        <v>49</v>
      </c>
      <c r="K432" s="522">
        <v>38237000</v>
      </c>
      <c r="L432" s="76">
        <f t="shared" si="14"/>
        <v>0</v>
      </c>
      <c r="M432" s="87" t="s">
        <v>1021</v>
      </c>
      <c r="N432" s="50">
        <v>40863</v>
      </c>
      <c r="O432" s="1273" t="s">
        <v>1021</v>
      </c>
      <c r="P432" s="110"/>
      <c r="Q432" s="111" t="s">
        <v>1285</v>
      </c>
      <c r="R432" s="307">
        <v>1100000</v>
      </c>
    </row>
    <row r="433" spans="1:18" ht="28.5">
      <c r="A433" s="1361"/>
      <c r="B433" s="1364">
        <v>39857</v>
      </c>
      <c r="C433" s="1388" t="s">
        <v>684</v>
      </c>
      <c r="D433" s="1400" t="s">
        <v>725</v>
      </c>
      <c r="E433" s="1394" t="s">
        <v>726</v>
      </c>
      <c r="F433" s="1404" t="s">
        <v>287</v>
      </c>
      <c r="G433" s="1406">
        <v>83726000</v>
      </c>
      <c r="H433" s="1349" t="s">
        <v>13</v>
      </c>
      <c r="I433" s="69">
        <v>40058</v>
      </c>
      <c r="J433" s="109">
        <v>4</v>
      </c>
      <c r="K433" s="522">
        <v>41863000</v>
      </c>
      <c r="L433" s="76">
        <f t="shared" si="14"/>
        <v>41863000</v>
      </c>
      <c r="M433" s="87" t="s">
        <v>287</v>
      </c>
      <c r="N433" s="1358">
        <v>40865</v>
      </c>
      <c r="O433" s="1385" t="s">
        <v>1021</v>
      </c>
      <c r="P433" s="1355"/>
      <c r="Q433" s="1392" t="s">
        <v>1996</v>
      </c>
      <c r="R433" s="1352">
        <v>878256</v>
      </c>
    </row>
    <row r="434" spans="1:18">
      <c r="A434" s="1363"/>
      <c r="B434" s="1366"/>
      <c r="C434" s="1389"/>
      <c r="D434" s="1401"/>
      <c r="E434" s="1395"/>
      <c r="F434" s="1405"/>
      <c r="G434" s="1407"/>
      <c r="H434" s="1351"/>
      <c r="I434" s="69">
        <v>40135</v>
      </c>
      <c r="J434" s="109">
        <v>4</v>
      </c>
      <c r="K434" s="522">
        <v>41863000</v>
      </c>
      <c r="L434" s="76">
        <f>G433-L433-K434</f>
        <v>0</v>
      </c>
      <c r="M434" s="87" t="s">
        <v>1021</v>
      </c>
      <c r="N434" s="1360"/>
      <c r="O434" s="1387"/>
      <c r="P434" s="1357"/>
      <c r="Q434" s="1393"/>
      <c r="R434" s="1354"/>
    </row>
    <row r="435" spans="1:18" ht="28.5">
      <c r="A435" s="1361"/>
      <c r="B435" s="1364">
        <v>39857</v>
      </c>
      <c r="C435" s="1367" t="s">
        <v>685</v>
      </c>
      <c r="D435" s="1370" t="s">
        <v>727</v>
      </c>
      <c r="E435" s="1394" t="s">
        <v>728</v>
      </c>
      <c r="F435" s="1396" t="s">
        <v>287</v>
      </c>
      <c r="G435" s="1379">
        <v>34000000</v>
      </c>
      <c r="H435" s="1349" t="s">
        <v>13</v>
      </c>
      <c r="I435" s="69">
        <v>40534</v>
      </c>
      <c r="J435" s="109">
        <v>4</v>
      </c>
      <c r="K435" s="522">
        <v>17000000</v>
      </c>
      <c r="L435" s="76">
        <f t="shared" ref="L435:L500" si="15">IF($K435&lt;&gt;0,$G435-$K435,"")</f>
        <v>17000000</v>
      </c>
      <c r="M435" s="87" t="s">
        <v>287</v>
      </c>
      <c r="N435" s="1358"/>
      <c r="O435" s="1385"/>
      <c r="P435" s="1355"/>
      <c r="Q435" s="1392"/>
      <c r="R435" s="1352"/>
    </row>
    <row r="436" spans="1:18">
      <c r="A436" s="1363"/>
      <c r="B436" s="1366"/>
      <c r="C436" s="1369"/>
      <c r="D436" s="1372"/>
      <c r="E436" s="1395"/>
      <c r="F436" s="1397"/>
      <c r="G436" s="1381"/>
      <c r="H436" s="1351"/>
      <c r="I436" s="69">
        <v>40870</v>
      </c>
      <c r="J436" s="109">
        <v>4</v>
      </c>
      <c r="K436" s="522">
        <v>17000000</v>
      </c>
      <c r="L436" s="76">
        <v>0</v>
      </c>
      <c r="M436" s="87" t="s">
        <v>1021</v>
      </c>
      <c r="N436" s="1360"/>
      <c r="O436" s="1387"/>
      <c r="P436" s="1357"/>
      <c r="Q436" s="1393"/>
      <c r="R436" s="1354"/>
    </row>
    <row r="437" spans="1:18">
      <c r="A437" s="876"/>
      <c r="B437" s="1272">
        <v>39857</v>
      </c>
      <c r="C437" s="400" t="s">
        <v>706</v>
      </c>
      <c r="D437" s="106" t="s">
        <v>733</v>
      </c>
      <c r="E437" s="86" t="s">
        <v>734</v>
      </c>
      <c r="F437" s="67" t="s">
        <v>287</v>
      </c>
      <c r="G437" s="97">
        <v>41400000</v>
      </c>
      <c r="H437" s="108" t="s">
        <v>13</v>
      </c>
      <c r="I437" s="69"/>
      <c r="J437" s="109"/>
      <c r="K437" s="522"/>
      <c r="L437" s="76" t="str">
        <f t="shared" si="15"/>
        <v/>
      </c>
      <c r="M437" s="87"/>
      <c r="N437" s="50"/>
      <c r="O437" s="1273"/>
      <c r="P437" s="110"/>
      <c r="Q437" s="90"/>
      <c r="R437" s="307"/>
    </row>
    <row r="438" spans="1:18">
      <c r="A438" s="876"/>
      <c r="B438" s="1272">
        <v>39857</v>
      </c>
      <c r="C438" s="400" t="s">
        <v>707</v>
      </c>
      <c r="D438" s="106" t="s">
        <v>735</v>
      </c>
      <c r="E438" s="86" t="s">
        <v>736</v>
      </c>
      <c r="F438" s="67" t="s">
        <v>287</v>
      </c>
      <c r="G438" s="97">
        <v>9201000</v>
      </c>
      <c r="H438" s="108" t="s">
        <v>13</v>
      </c>
      <c r="I438" s="69"/>
      <c r="J438" s="109"/>
      <c r="K438" s="522"/>
      <c r="L438" s="76" t="str">
        <f t="shared" si="15"/>
        <v/>
      </c>
      <c r="M438" s="87"/>
      <c r="N438" s="50"/>
      <c r="O438" s="1273"/>
      <c r="P438" s="110"/>
      <c r="Q438" s="90"/>
      <c r="R438" s="307"/>
    </row>
    <row r="439" spans="1:18" ht="28.5">
      <c r="A439" s="877" t="s">
        <v>1958</v>
      </c>
      <c r="B439" s="1272">
        <v>39857</v>
      </c>
      <c r="C439" s="400" t="s">
        <v>767</v>
      </c>
      <c r="D439" s="106" t="s">
        <v>737</v>
      </c>
      <c r="E439" s="86" t="s">
        <v>445</v>
      </c>
      <c r="F439" s="67" t="s">
        <v>1957</v>
      </c>
      <c r="G439" s="97">
        <v>51500000</v>
      </c>
      <c r="H439" s="108" t="s">
        <v>13</v>
      </c>
      <c r="I439" s="69"/>
      <c r="J439" s="109"/>
      <c r="K439" s="522"/>
      <c r="L439" s="76" t="str">
        <f t="shared" si="15"/>
        <v/>
      </c>
      <c r="M439" s="87"/>
      <c r="N439" s="50"/>
      <c r="O439" s="1273"/>
      <c r="P439" s="110"/>
      <c r="Q439" s="90"/>
      <c r="R439" s="307"/>
    </row>
    <row r="440" spans="1:18">
      <c r="A440" s="876" t="s">
        <v>1908</v>
      </c>
      <c r="B440" s="1272">
        <v>39857</v>
      </c>
      <c r="C440" s="400" t="s">
        <v>708</v>
      </c>
      <c r="D440" s="106" t="s">
        <v>739</v>
      </c>
      <c r="E440" s="86" t="s">
        <v>740</v>
      </c>
      <c r="F440" s="107" t="s">
        <v>242</v>
      </c>
      <c r="G440" s="97">
        <v>4797000</v>
      </c>
      <c r="H440" s="108" t="s">
        <v>13</v>
      </c>
      <c r="I440" s="69">
        <v>40801</v>
      </c>
      <c r="J440" s="109">
        <v>49</v>
      </c>
      <c r="K440" s="522">
        <v>4797000</v>
      </c>
      <c r="L440" s="76">
        <f t="shared" si="15"/>
        <v>0</v>
      </c>
      <c r="M440" s="87" t="s">
        <v>184</v>
      </c>
      <c r="N440" s="50">
        <v>40801</v>
      </c>
      <c r="O440" s="1273" t="s">
        <v>395</v>
      </c>
      <c r="P440" s="110" t="s">
        <v>188</v>
      </c>
      <c r="Q440" s="90" t="s">
        <v>1285</v>
      </c>
      <c r="R440" s="307">
        <v>240000</v>
      </c>
    </row>
    <row r="441" spans="1:18">
      <c r="A441" s="876" t="s">
        <v>1908</v>
      </c>
      <c r="B441" s="1272">
        <v>39857</v>
      </c>
      <c r="C441" s="400" t="s">
        <v>709</v>
      </c>
      <c r="D441" s="106" t="s">
        <v>729</v>
      </c>
      <c r="E441" s="86" t="s">
        <v>726</v>
      </c>
      <c r="F441" s="107" t="s">
        <v>242</v>
      </c>
      <c r="G441" s="97">
        <v>4400000</v>
      </c>
      <c r="H441" s="108" t="s">
        <v>13</v>
      </c>
      <c r="I441" s="69">
        <v>40787</v>
      </c>
      <c r="J441" s="109">
        <v>49</v>
      </c>
      <c r="K441" s="522">
        <v>4400000</v>
      </c>
      <c r="L441" s="76">
        <f t="shared" si="15"/>
        <v>0</v>
      </c>
      <c r="M441" s="87" t="s">
        <v>184</v>
      </c>
      <c r="N441" s="50">
        <v>40787</v>
      </c>
      <c r="O441" s="1273" t="s">
        <v>395</v>
      </c>
      <c r="P441" s="110" t="s">
        <v>188</v>
      </c>
      <c r="Q441" s="90" t="s">
        <v>1285</v>
      </c>
      <c r="R441" s="307">
        <v>220000</v>
      </c>
    </row>
    <row r="442" spans="1:18">
      <c r="A442" s="876">
        <v>2</v>
      </c>
      <c r="B442" s="1272">
        <v>39857</v>
      </c>
      <c r="C442" s="400" t="s">
        <v>710</v>
      </c>
      <c r="D442" s="106" t="s">
        <v>741</v>
      </c>
      <c r="E442" s="86" t="s">
        <v>742</v>
      </c>
      <c r="F442" s="107" t="s">
        <v>242</v>
      </c>
      <c r="G442" s="97">
        <v>1173000</v>
      </c>
      <c r="H442" s="108" t="s">
        <v>13</v>
      </c>
      <c r="I442" s="69"/>
      <c r="J442" s="109"/>
      <c r="K442" s="522"/>
      <c r="L442" s="76" t="str">
        <f t="shared" si="15"/>
        <v/>
      </c>
      <c r="M442" s="87"/>
      <c r="N442" s="50"/>
      <c r="O442" s="1273"/>
      <c r="P442" s="110"/>
      <c r="Q442" s="90"/>
      <c r="R442" s="307"/>
    </row>
    <row r="443" spans="1:18">
      <c r="A443" s="876">
        <v>2</v>
      </c>
      <c r="B443" s="1272">
        <v>39857</v>
      </c>
      <c r="C443" s="400" t="s">
        <v>711</v>
      </c>
      <c r="D443" s="106" t="s">
        <v>743</v>
      </c>
      <c r="E443" s="86" t="s">
        <v>744</v>
      </c>
      <c r="F443" s="107" t="s">
        <v>242</v>
      </c>
      <c r="G443" s="97">
        <v>2152000</v>
      </c>
      <c r="H443" s="108" t="s">
        <v>13</v>
      </c>
      <c r="I443" s="69"/>
      <c r="J443" s="109"/>
      <c r="K443" s="522"/>
      <c r="L443" s="76" t="str">
        <f t="shared" si="15"/>
        <v/>
      </c>
      <c r="M443" s="87"/>
      <c r="N443" s="50"/>
      <c r="O443" s="1273"/>
      <c r="P443" s="110"/>
      <c r="Q443" s="90"/>
      <c r="R443" s="307"/>
    </row>
    <row r="444" spans="1:18" s="412" customFormat="1" ht="33">
      <c r="A444" s="877" t="s">
        <v>1543</v>
      </c>
      <c r="B444" s="410">
        <v>39857</v>
      </c>
      <c r="C444" s="106" t="s">
        <v>773</v>
      </c>
      <c r="D444" s="106" t="s">
        <v>745</v>
      </c>
      <c r="E444" s="503" t="s">
        <v>742</v>
      </c>
      <c r="F444" s="500" t="s">
        <v>242</v>
      </c>
      <c r="G444" s="383">
        <v>15000000</v>
      </c>
      <c r="H444" s="384" t="s">
        <v>13</v>
      </c>
      <c r="I444" s="501">
        <v>40450</v>
      </c>
      <c r="J444" s="416">
        <v>4</v>
      </c>
      <c r="K444" s="521">
        <v>15000000</v>
      </c>
      <c r="L444" s="276">
        <f t="shared" si="15"/>
        <v>0</v>
      </c>
      <c r="M444" s="87" t="s">
        <v>184</v>
      </c>
      <c r="N444" s="433">
        <v>40450</v>
      </c>
      <c r="O444" s="1273" t="s">
        <v>395</v>
      </c>
      <c r="P444" s="417" t="s">
        <v>1595</v>
      </c>
      <c r="Q444" s="279" t="s">
        <v>1285</v>
      </c>
      <c r="R444" s="307">
        <v>750000</v>
      </c>
    </row>
    <row r="445" spans="1:18">
      <c r="A445" s="876">
        <v>2</v>
      </c>
      <c r="B445" s="1272">
        <v>39857</v>
      </c>
      <c r="C445" s="400" t="s">
        <v>712</v>
      </c>
      <c r="D445" s="106" t="s">
        <v>746</v>
      </c>
      <c r="E445" s="86" t="s">
        <v>747</v>
      </c>
      <c r="F445" s="107" t="s">
        <v>242</v>
      </c>
      <c r="G445" s="97">
        <v>1000000</v>
      </c>
      <c r="H445" s="108" t="s">
        <v>13</v>
      </c>
      <c r="I445" s="69"/>
      <c r="J445" s="109"/>
      <c r="K445" s="522"/>
      <c r="L445" s="76" t="str">
        <f t="shared" si="15"/>
        <v/>
      </c>
      <c r="M445" s="87"/>
      <c r="N445" s="50"/>
      <c r="O445" s="1273"/>
      <c r="P445" s="110"/>
      <c r="Q445" s="90"/>
      <c r="R445" s="307"/>
    </row>
    <row r="446" spans="1:18">
      <c r="A446" s="876">
        <v>2</v>
      </c>
      <c r="B446" s="1272">
        <v>39857</v>
      </c>
      <c r="C446" s="400" t="s">
        <v>686</v>
      </c>
      <c r="D446" s="106" t="s">
        <v>730</v>
      </c>
      <c r="E446" s="86" t="s">
        <v>731</v>
      </c>
      <c r="F446" s="107" t="s">
        <v>242</v>
      </c>
      <c r="G446" s="97">
        <v>638000</v>
      </c>
      <c r="H446" s="108" t="s">
        <v>13</v>
      </c>
      <c r="I446" s="69"/>
      <c r="J446" s="109"/>
      <c r="K446" s="522"/>
      <c r="L446" s="76" t="str">
        <f t="shared" si="15"/>
        <v/>
      </c>
      <c r="M446" s="87"/>
      <c r="N446" s="50"/>
      <c r="O446" s="1273"/>
      <c r="P446" s="110"/>
      <c r="Q446" s="90"/>
      <c r="R446" s="307"/>
    </row>
    <row r="447" spans="1:18">
      <c r="A447" s="876" t="s">
        <v>1911</v>
      </c>
      <c r="B447" s="1272">
        <v>39857</v>
      </c>
      <c r="C447" s="400" t="s">
        <v>713</v>
      </c>
      <c r="D447" s="106" t="s">
        <v>748</v>
      </c>
      <c r="E447" s="86" t="s">
        <v>749</v>
      </c>
      <c r="F447" s="107" t="s">
        <v>242</v>
      </c>
      <c r="G447" s="97">
        <v>5000000</v>
      </c>
      <c r="H447" s="108" t="s">
        <v>13</v>
      </c>
      <c r="I447" s="69">
        <v>40745</v>
      </c>
      <c r="J447" s="109">
        <v>50</v>
      </c>
      <c r="K447" s="522">
        <v>5000000</v>
      </c>
      <c r="L447" s="76">
        <f t="shared" si="15"/>
        <v>0</v>
      </c>
      <c r="M447" s="87" t="s">
        <v>184</v>
      </c>
      <c r="N447" s="50">
        <v>40745</v>
      </c>
      <c r="O447" s="1273" t="s">
        <v>395</v>
      </c>
      <c r="P447" s="110" t="s">
        <v>188</v>
      </c>
      <c r="Q447" s="90" t="s">
        <v>1285</v>
      </c>
      <c r="R447" s="307">
        <v>250000</v>
      </c>
    </row>
    <row r="448" spans="1:18">
      <c r="A448" s="876">
        <v>2</v>
      </c>
      <c r="B448" s="1272">
        <v>39857</v>
      </c>
      <c r="C448" s="400" t="s">
        <v>714</v>
      </c>
      <c r="D448" s="106" t="s">
        <v>750</v>
      </c>
      <c r="E448" s="86" t="s">
        <v>751</v>
      </c>
      <c r="F448" s="107" t="s">
        <v>242</v>
      </c>
      <c r="G448" s="97">
        <v>10000000</v>
      </c>
      <c r="H448" s="108" t="s">
        <v>13</v>
      </c>
      <c r="I448" s="69"/>
      <c r="J448" s="109"/>
      <c r="K448" s="522"/>
      <c r="L448" s="76" t="str">
        <f t="shared" si="15"/>
        <v/>
      </c>
      <c r="M448" s="87"/>
      <c r="N448" s="50"/>
      <c r="O448" s="1273"/>
      <c r="P448" s="110"/>
      <c r="Q448" s="90"/>
      <c r="R448" s="307"/>
    </row>
    <row r="449" spans="1:18">
      <c r="A449" s="876">
        <v>2</v>
      </c>
      <c r="B449" s="1272">
        <v>39857</v>
      </c>
      <c r="C449" s="400" t="s">
        <v>772</v>
      </c>
      <c r="D449" s="106" t="s">
        <v>732</v>
      </c>
      <c r="E449" s="86" t="s">
        <v>726</v>
      </c>
      <c r="F449" s="107" t="s">
        <v>242</v>
      </c>
      <c r="G449" s="97">
        <v>2900000</v>
      </c>
      <c r="H449" s="108" t="s">
        <v>13</v>
      </c>
      <c r="I449" s="69"/>
      <c r="J449" s="109"/>
      <c r="K449" s="522"/>
      <c r="L449" s="76" t="str">
        <f t="shared" si="15"/>
        <v/>
      </c>
      <c r="M449" s="87"/>
      <c r="N449" s="50"/>
      <c r="O449" s="1273"/>
      <c r="P449" s="110"/>
      <c r="Q449" s="90"/>
      <c r="R449" s="307"/>
    </row>
    <row r="450" spans="1:18">
      <c r="A450" s="876">
        <v>2</v>
      </c>
      <c r="B450" s="1272">
        <v>39857</v>
      </c>
      <c r="C450" s="400" t="s">
        <v>715</v>
      </c>
      <c r="D450" s="106" t="s">
        <v>752</v>
      </c>
      <c r="E450" s="86" t="s">
        <v>744</v>
      </c>
      <c r="F450" s="107" t="s">
        <v>242</v>
      </c>
      <c r="G450" s="97">
        <v>40000000</v>
      </c>
      <c r="H450" s="108" t="s">
        <v>13</v>
      </c>
      <c r="I450" s="69"/>
      <c r="J450" s="109"/>
      <c r="K450" s="522"/>
      <c r="L450" s="76" t="str">
        <f t="shared" si="15"/>
        <v/>
      </c>
      <c r="M450" s="87"/>
      <c r="N450" s="50"/>
      <c r="O450" s="1273"/>
      <c r="P450" s="110"/>
      <c r="Q450" s="90"/>
      <c r="R450" s="307"/>
    </row>
    <row r="451" spans="1:18">
      <c r="A451" s="876">
        <v>2</v>
      </c>
      <c r="B451" s="1272">
        <v>39857</v>
      </c>
      <c r="C451" s="400" t="s">
        <v>716</v>
      </c>
      <c r="D451" s="106" t="s">
        <v>753</v>
      </c>
      <c r="E451" s="86" t="s">
        <v>747</v>
      </c>
      <c r="F451" s="107" t="s">
        <v>242</v>
      </c>
      <c r="G451" s="97">
        <v>1500000</v>
      </c>
      <c r="H451" s="108" t="s">
        <v>13</v>
      </c>
      <c r="I451" s="69"/>
      <c r="J451" s="109"/>
      <c r="K451" s="522"/>
      <c r="L451" s="76" t="str">
        <f t="shared" si="15"/>
        <v/>
      </c>
      <c r="M451" s="87"/>
      <c r="N451" s="50"/>
      <c r="O451" s="1273"/>
      <c r="P451" s="110"/>
      <c r="Q451" s="90"/>
      <c r="R451" s="307"/>
    </row>
    <row r="452" spans="1:18">
      <c r="A452" s="876" t="s">
        <v>1951</v>
      </c>
      <c r="B452" s="1272">
        <v>39857</v>
      </c>
      <c r="C452" s="400" t="s">
        <v>771</v>
      </c>
      <c r="D452" s="106" t="s">
        <v>754</v>
      </c>
      <c r="E452" s="86" t="s">
        <v>738</v>
      </c>
      <c r="F452" s="107" t="s">
        <v>242</v>
      </c>
      <c r="G452" s="97">
        <v>18000000</v>
      </c>
      <c r="H452" s="108" t="s">
        <v>13</v>
      </c>
      <c r="I452" s="69">
        <v>40758</v>
      </c>
      <c r="J452" s="109">
        <v>62</v>
      </c>
      <c r="K452" s="522">
        <v>18000000</v>
      </c>
      <c r="L452" s="76">
        <f t="shared" si="15"/>
        <v>0</v>
      </c>
      <c r="M452" s="87" t="s">
        <v>184</v>
      </c>
      <c r="N452" s="50">
        <v>40758</v>
      </c>
      <c r="O452" s="1273" t="s">
        <v>395</v>
      </c>
      <c r="P452" s="110" t="s">
        <v>188</v>
      </c>
      <c r="Q452" s="90" t="s">
        <v>1285</v>
      </c>
      <c r="R452" s="307">
        <v>900000</v>
      </c>
    </row>
    <row r="453" spans="1:18" s="412" customFormat="1" ht="33">
      <c r="A453" s="877" t="s">
        <v>1493</v>
      </c>
      <c r="B453" s="410">
        <v>39857</v>
      </c>
      <c r="C453" s="106" t="s">
        <v>717</v>
      </c>
      <c r="D453" s="106" t="s">
        <v>755</v>
      </c>
      <c r="E453" s="503" t="s">
        <v>726</v>
      </c>
      <c r="F453" s="500" t="s">
        <v>242</v>
      </c>
      <c r="G453" s="383">
        <v>2200000</v>
      </c>
      <c r="H453" s="384" t="s">
        <v>13</v>
      </c>
      <c r="I453" s="501">
        <v>40445</v>
      </c>
      <c r="J453" s="416">
        <v>4</v>
      </c>
      <c r="K453" s="521">
        <v>2200000</v>
      </c>
      <c r="L453" s="76">
        <f t="shared" si="15"/>
        <v>0</v>
      </c>
      <c r="M453" s="87" t="s">
        <v>334</v>
      </c>
      <c r="N453" s="433">
        <v>40445</v>
      </c>
      <c r="O453" s="1273" t="s">
        <v>395</v>
      </c>
      <c r="P453" s="417" t="s">
        <v>1595</v>
      </c>
      <c r="Q453" s="279" t="s">
        <v>1285</v>
      </c>
      <c r="R453" s="307">
        <v>110000</v>
      </c>
    </row>
    <row r="454" spans="1:18">
      <c r="A454" s="876">
        <v>2</v>
      </c>
      <c r="B454" s="1272">
        <v>39857</v>
      </c>
      <c r="C454" s="400" t="s">
        <v>768</v>
      </c>
      <c r="D454" s="106" t="s">
        <v>756</v>
      </c>
      <c r="E454" s="86" t="s">
        <v>744</v>
      </c>
      <c r="F454" s="107" t="s">
        <v>242</v>
      </c>
      <c r="G454" s="97">
        <v>825000</v>
      </c>
      <c r="H454" s="108" t="s">
        <v>13</v>
      </c>
      <c r="I454" s="69"/>
      <c r="J454" s="109"/>
      <c r="K454" s="522"/>
      <c r="L454" s="76" t="str">
        <f t="shared" si="15"/>
        <v/>
      </c>
      <c r="M454" s="87"/>
      <c r="N454" s="50"/>
      <c r="O454" s="1273"/>
      <c r="P454" s="110"/>
      <c r="Q454" s="90"/>
      <c r="R454" s="307"/>
    </row>
    <row r="455" spans="1:18">
      <c r="A455" s="876">
        <v>2</v>
      </c>
      <c r="B455" s="1272">
        <v>39857</v>
      </c>
      <c r="C455" s="400" t="s">
        <v>718</v>
      </c>
      <c r="D455" s="106" t="s">
        <v>757</v>
      </c>
      <c r="E455" s="86" t="s">
        <v>728</v>
      </c>
      <c r="F455" s="107" t="s">
        <v>242</v>
      </c>
      <c r="G455" s="97">
        <v>1900000</v>
      </c>
      <c r="H455" s="108" t="s">
        <v>13</v>
      </c>
      <c r="I455" s="69"/>
      <c r="J455" s="109"/>
      <c r="K455" s="522"/>
      <c r="L455" s="76" t="str">
        <f t="shared" si="15"/>
        <v/>
      </c>
      <c r="M455" s="87"/>
      <c r="N455" s="50"/>
      <c r="O455" s="1273"/>
      <c r="P455" s="110"/>
      <c r="Q455" s="90"/>
      <c r="R455" s="307"/>
    </row>
    <row r="456" spans="1:18">
      <c r="A456" s="876">
        <v>2</v>
      </c>
      <c r="B456" s="1272">
        <v>39857</v>
      </c>
      <c r="C456" s="400" t="s">
        <v>769</v>
      </c>
      <c r="D456" s="106" t="s">
        <v>758</v>
      </c>
      <c r="E456" s="86" t="s">
        <v>744</v>
      </c>
      <c r="F456" s="107" t="s">
        <v>242</v>
      </c>
      <c r="G456" s="97">
        <v>700000</v>
      </c>
      <c r="H456" s="108" t="s">
        <v>13</v>
      </c>
      <c r="I456" s="69">
        <v>40127</v>
      </c>
      <c r="J456" s="109">
        <v>4</v>
      </c>
      <c r="K456" s="522">
        <v>700000</v>
      </c>
      <c r="L456" s="76">
        <f t="shared" si="15"/>
        <v>0</v>
      </c>
      <c r="M456" s="87" t="s">
        <v>184</v>
      </c>
      <c r="N456" s="50">
        <v>40127</v>
      </c>
      <c r="O456" s="1273" t="s">
        <v>395</v>
      </c>
      <c r="P456" s="110" t="s">
        <v>188</v>
      </c>
      <c r="Q456" s="90" t="s">
        <v>1285</v>
      </c>
      <c r="R456" s="307">
        <v>35000</v>
      </c>
    </row>
    <row r="457" spans="1:18">
      <c r="A457" s="876" t="s">
        <v>1908</v>
      </c>
      <c r="B457" s="1272">
        <v>39857</v>
      </c>
      <c r="C457" s="400" t="s">
        <v>719</v>
      </c>
      <c r="D457" s="106" t="s">
        <v>759</v>
      </c>
      <c r="E457" s="86" t="s">
        <v>760</v>
      </c>
      <c r="F457" s="107" t="s">
        <v>242</v>
      </c>
      <c r="G457" s="97">
        <v>985000</v>
      </c>
      <c r="H457" s="108" t="s">
        <v>13</v>
      </c>
      <c r="I457" s="69">
        <v>40787</v>
      </c>
      <c r="J457" s="109">
        <v>49</v>
      </c>
      <c r="K457" s="522">
        <v>985000</v>
      </c>
      <c r="L457" s="76">
        <f t="shared" si="15"/>
        <v>0</v>
      </c>
      <c r="M457" s="87" t="s">
        <v>184</v>
      </c>
      <c r="N457" s="50">
        <v>40787</v>
      </c>
      <c r="O457" s="1273" t="s">
        <v>395</v>
      </c>
      <c r="P457" s="110" t="s">
        <v>188</v>
      </c>
      <c r="Q457" s="90" t="s">
        <v>1285</v>
      </c>
      <c r="R457" s="307">
        <v>50000</v>
      </c>
    </row>
    <row r="458" spans="1:18">
      <c r="A458" s="876">
        <v>2</v>
      </c>
      <c r="B458" s="1272">
        <v>39857</v>
      </c>
      <c r="C458" s="400" t="s">
        <v>770</v>
      </c>
      <c r="D458" s="106" t="s">
        <v>611</v>
      </c>
      <c r="E458" s="86" t="s">
        <v>738</v>
      </c>
      <c r="F458" s="107" t="s">
        <v>242</v>
      </c>
      <c r="G458" s="97">
        <v>10500000</v>
      </c>
      <c r="H458" s="108" t="s">
        <v>13</v>
      </c>
      <c r="I458" s="69"/>
      <c r="J458" s="109"/>
      <c r="K458" s="522"/>
      <c r="L458" s="76" t="str">
        <f t="shared" si="15"/>
        <v/>
      </c>
      <c r="M458" s="87"/>
      <c r="N458" s="50"/>
      <c r="O458" s="1273"/>
      <c r="P458" s="110"/>
      <c r="Q458" s="90"/>
      <c r="R458" s="307"/>
    </row>
    <row r="459" spans="1:18">
      <c r="A459" s="876" t="s">
        <v>1911</v>
      </c>
      <c r="B459" s="1272">
        <v>39857</v>
      </c>
      <c r="C459" s="400" t="s">
        <v>519</v>
      </c>
      <c r="D459" s="106" t="s">
        <v>761</v>
      </c>
      <c r="E459" s="86" t="s">
        <v>744</v>
      </c>
      <c r="F459" s="107" t="s">
        <v>242</v>
      </c>
      <c r="G459" s="97">
        <v>21900000</v>
      </c>
      <c r="H459" s="108" t="s">
        <v>13</v>
      </c>
      <c r="I459" s="69">
        <v>40773</v>
      </c>
      <c r="J459" s="109">
        <v>50</v>
      </c>
      <c r="K459" s="522">
        <v>21900000</v>
      </c>
      <c r="L459" s="76">
        <f t="shared" si="15"/>
        <v>0</v>
      </c>
      <c r="M459" s="87" t="s">
        <v>184</v>
      </c>
      <c r="N459" s="50">
        <v>40773</v>
      </c>
      <c r="O459" s="1273" t="s">
        <v>395</v>
      </c>
      <c r="P459" s="110" t="s">
        <v>188</v>
      </c>
      <c r="Q459" s="90" t="s">
        <v>1285</v>
      </c>
      <c r="R459" s="307">
        <v>1095000</v>
      </c>
    </row>
    <row r="460" spans="1:18">
      <c r="A460" s="876">
        <v>2</v>
      </c>
      <c r="B460" s="1272">
        <v>39857</v>
      </c>
      <c r="C460" s="400" t="s">
        <v>720</v>
      </c>
      <c r="D460" s="106" t="s">
        <v>762</v>
      </c>
      <c r="E460" s="86" t="s">
        <v>763</v>
      </c>
      <c r="F460" s="107" t="s">
        <v>242</v>
      </c>
      <c r="G460" s="97">
        <v>17243000</v>
      </c>
      <c r="H460" s="108" t="s">
        <v>13</v>
      </c>
      <c r="I460" s="69"/>
      <c r="J460" s="109"/>
      <c r="K460" s="522"/>
      <c r="L460" s="76" t="str">
        <f t="shared" si="15"/>
        <v/>
      </c>
      <c r="M460" s="87"/>
      <c r="N460" s="50"/>
      <c r="O460" s="1273"/>
      <c r="P460" s="110"/>
      <c r="Q460" s="90"/>
      <c r="R460" s="307"/>
    </row>
    <row r="461" spans="1:18">
      <c r="A461" s="876">
        <v>2</v>
      </c>
      <c r="B461" s="1272">
        <v>39857</v>
      </c>
      <c r="C461" s="400" t="s">
        <v>721</v>
      </c>
      <c r="D461" s="106" t="s">
        <v>764</v>
      </c>
      <c r="E461" s="86" t="s">
        <v>765</v>
      </c>
      <c r="F461" s="107" t="s">
        <v>242</v>
      </c>
      <c r="G461" s="97">
        <v>6200000</v>
      </c>
      <c r="H461" s="108" t="s">
        <v>13</v>
      </c>
      <c r="I461" s="69"/>
      <c r="J461" s="109"/>
      <c r="K461" s="522"/>
      <c r="L461" s="76" t="str">
        <f t="shared" si="15"/>
        <v/>
      </c>
      <c r="M461" s="87"/>
      <c r="N461" s="50"/>
      <c r="O461" s="1273"/>
      <c r="P461" s="110"/>
      <c r="Q461" s="90"/>
      <c r="R461" s="307"/>
    </row>
    <row r="462" spans="1:18">
      <c r="A462" s="876">
        <v>2</v>
      </c>
      <c r="B462" s="1272">
        <v>39857</v>
      </c>
      <c r="C462" s="400" t="s">
        <v>722</v>
      </c>
      <c r="D462" s="106" t="s">
        <v>766</v>
      </c>
      <c r="E462" s="86" t="s">
        <v>738</v>
      </c>
      <c r="F462" s="107" t="s">
        <v>242</v>
      </c>
      <c r="G462" s="97">
        <v>1992000</v>
      </c>
      <c r="H462" s="108" t="s">
        <v>13</v>
      </c>
      <c r="I462" s="69"/>
      <c r="J462" s="109"/>
      <c r="K462" s="522"/>
      <c r="L462" s="76" t="str">
        <f t="shared" si="15"/>
        <v/>
      </c>
      <c r="M462" s="87"/>
      <c r="N462" s="50"/>
      <c r="O462" s="1273"/>
      <c r="P462" s="110"/>
      <c r="Q462" s="90"/>
      <c r="R462" s="307"/>
    </row>
    <row r="463" spans="1:18">
      <c r="A463" s="876"/>
      <c r="B463" s="1272">
        <v>39864</v>
      </c>
      <c r="C463" s="106" t="s">
        <v>774</v>
      </c>
      <c r="D463" s="106" t="s">
        <v>775</v>
      </c>
      <c r="E463" s="845" t="s">
        <v>765</v>
      </c>
      <c r="F463" s="846" t="s">
        <v>287</v>
      </c>
      <c r="G463" s="97">
        <v>30407000</v>
      </c>
      <c r="H463" s="108" t="s">
        <v>13</v>
      </c>
      <c r="I463" s="69"/>
      <c r="J463" s="109"/>
      <c r="K463" s="522"/>
      <c r="L463" s="76" t="str">
        <f t="shared" si="15"/>
        <v/>
      </c>
      <c r="M463" s="87"/>
      <c r="N463" s="50"/>
      <c r="O463" s="1273"/>
      <c r="P463" s="110"/>
      <c r="Q463" s="90"/>
      <c r="R463" s="307"/>
    </row>
    <row r="464" spans="1:18">
      <c r="A464" s="1361" t="s">
        <v>1952</v>
      </c>
      <c r="B464" s="1364">
        <v>39864</v>
      </c>
      <c r="C464" s="1400" t="s">
        <v>776</v>
      </c>
      <c r="D464" s="1400" t="s">
        <v>777</v>
      </c>
      <c r="E464" s="1443" t="s">
        <v>778</v>
      </c>
      <c r="F464" s="846" t="s">
        <v>287</v>
      </c>
      <c r="G464" s="97">
        <v>69600000</v>
      </c>
      <c r="H464" s="108" t="s">
        <v>13</v>
      </c>
      <c r="I464" s="69">
        <v>40808</v>
      </c>
      <c r="J464" s="109">
        <v>50</v>
      </c>
      <c r="K464" s="522">
        <v>69600000</v>
      </c>
      <c r="L464" s="76">
        <f t="shared" si="15"/>
        <v>0</v>
      </c>
      <c r="M464" s="1414" t="s">
        <v>1021</v>
      </c>
      <c r="N464" s="1358">
        <v>40865</v>
      </c>
      <c r="O464" s="1385" t="s">
        <v>1021</v>
      </c>
      <c r="P464" s="1355"/>
      <c r="Q464" s="1392" t="s">
        <v>1996</v>
      </c>
      <c r="R464" s="1352">
        <v>367500</v>
      </c>
    </row>
    <row r="465" spans="1:18">
      <c r="A465" s="1363"/>
      <c r="B465" s="1366"/>
      <c r="C465" s="1401"/>
      <c r="D465" s="1401"/>
      <c r="E465" s="1444"/>
      <c r="F465" s="846" t="s">
        <v>1656</v>
      </c>
      <c r="G465" s="97">
        <v>46400000</v>
      </c>
      <c r="H465" s="108" t="s">
        <v>13</v>
      </c>
      <c r="I465" s="69">
        <v>40808</v>
      </c>
      <c r="J465" s="109">
        <v>49</v>
      </c>
      <c r="K465" s="522">
        <v>46400000</v>
      </c>
      <c r="L465" s="76">
        <f t="shared" si="15"/>
        <v>0</v>
      </c>
      <c r="M465" s="1415"/>
      <c r="N465" s="1360"/>
      <c r="O465" s="1387"/>
      <c r="P465" s="1357"/>
      <c r="Q465" s="1393"/>
      <c r="R465" s="1354"/>
    </row>
    <row r="466" spans="1:18">
      <c r="A466" s="876"/>
      <c r="B466" s="1272">
        <v>39864</v>
      </c>
      <c r="C466" s="106" t="s">
        <v>823</v>
      </c>
      <c r="D466" s="106" t="s">
        <v>779</v>
      </c>
      <c r="E466" s="845" t="s">
        <v>724</v>
      </c>
      <c r="F466" s="846" t="s">
        <v>287</v>
      </c>
      <c r="G466" s="97">
        <v>17211000</v>
      </c>
      <c r="H466" s="108" t="s">
        <v>13</v>
      </c>
      <c r="I466" s="69"/>
      <c r="J466" s="109"/>
      <c r="K466" s="522"/>
      <c r="L466" s="76" t="str">
        <f t="shared" si="15"/>
        <v/>
      </c>
      <c r="M466" s="87"/>
      <c r="N466" s="50"/>
      <c r="O466" s="1273"/>
      <c r="P466" s="110"/>
      <c r="Q466" s="90"/>
      <c r="R466" s="307"/>
    </row>
    <row r="467" spans="1:18">
      <c r="A467" s="876" t="s">
        <v>1471</v>
      </c>
      <c r="B467" s="1272">
        <v>39864</v>
      </c>
      <c r="C467" s="112" t="s">
        <v>780</v>
      </c>
      <c r="D467" s="113" t="s">
        <v>781</v>
      </c>
      <c r="E467" s="114" t="s">
        <v>726</v>
      </c>
      <c r="F467" s="107" t="s">
        <v>242</v>
      </c>
      <c r="G467" s="97">
        <v>8653000</v>
      </c>
      <c r="H467" s="108" t="s">
        <v>13</v>
      </c>
      <c r="I467" s="69"/>
      <c r="J467" s="109"/>
      <c r="K467" s="522"/>
      <c r="L467" s="76" t="str">
        <f t="shared" si="15"/>
        <v/>
      </c>
      <c r="M467" s="87"/>
      <c r="N467" s="50"/>
      <c r="O467" s="1273"/>
      <c r="P467" s="110"/>
      <c r="Q467" s="90"/>
      <c r="R467" s="307"/>
    </row>
    <row r="468" spans="1:18">
      <c r="A468" s="876" t="s">
        <v>1911</v>
      </c>
      <c r="B468" s="1272">
        <v>39864</v>
      </c>
      <c r="C468" s="112" t="s">
        <v>782</v>
      </c>
      <c r="D468" s="113" t="s">
        <v>783</v>
      </c>
      <c r="E468" s="114" t="s">
        <v>784</v>
      </c>
      <c r="F468" s="107" t="s">
        <v>242</v>
      </c>
      <c r="G468" s="97">
        <v>6920000</v>
      </c>
      <c r="H468" s="108" t="s">
        <v>13</v>
      </c>
      <c r="I468" s="69">
        <v>40801</v>
      </c>
      <c r="J468" s="109">
        <v>50</v>
      </c>
      <c r="K468" s="522">
        <v>6920000</v>
      </c>
      <c r="L468" s="76">
        <f t="shared" si="15"/>
        <v>0</v>
      </c>
      <c r="M468" s="573" t="s">
        <v>184</v>
      </c>
      <c r="N468" s="50">
        <v>40801</v>
      </c>
      <c r="O468" s="1273" t="s">
        <v>395</v>
      </c>
      <c r="P468" s="110" t="s">
        <v>188</v>
      </c>
      <c r="Q468" s="90" t="s">
        <v>1285</v>
      </c>
      <c r="R468" s="307">
        <v>346000</v>
      </c>
    </row>
    <row r="469" spans="1:18">
      <c r="A469" s="876" t="s">
        <v>1908</v>
      </c>
      <c r="B469" s="1272">
        <v>39864</v>
      </c>
      <c r="C469" s="112" t="s">
        <v>785</v>
      </c>
      <c r="D469" s="113" t="s">
        <v>729</v>
      </c>
      <c r="E469" s="114" t="s">
        <v>726</v>
      </c>
      <c r="F469" s="107" t="s">
        <v>242</v>
      </c>
      <c r="G469" s="97">
        <v>5450000</v>
      </c>
      <c r="H469" s="108" t="s">
        <v>13</v>
      </c>
      <c r="I469" s="69">
        <v>40787</v>
      </c>
      <c r="J469" s="109">
        <v>49</v>
      </c>
      <c r="K469" s="522">
        <v>5450000</v>
      </c>
      <c r="L469" s="76">
        <f t="shared" si="15"/>
        <v>0</v>
      </c>
      <c r="M469" s="573" t="s">
        <v>184</v>
      </c>
      <c r="N469" s="50">
        <v>40787</v>
      </c>
      <c r="O469" s="1273" t="s">
        <v>395</v>
      </c>
      <c r="P469" s="110" t="s">
        <v>188</v>
      </c>
      <c r="Q469" s="90" t="s">
        <v>1285</v>
      </c>
      <c r="R469" s="307">
        <v>273000</v>
      </c>
    </row>
    <row r="470" spans="1:18" s="412" customFormat="1" ht="33">
      <c r="A470" s="877" t="s">
        <v>1543</v>
      </c>
      <c r="B470" s="410">
        <v>39864</v>
      </c>
      <c r="C470" s="112" t="s">
        <v>786</v>
      </c>
      <c r="D470" s="113" t="s">
        <v>787</v>
      </c>
      <c r="E470" s="572" t="s">
        <v>742</v>
      </c>
      <c r="F470" s="500" t="s">
        <v>242</v>
      </c>
      <c r="G470" s="383">
        <v>1998000</v>
      </c>
      <c r="H470" s="384" t="s">
        <v>13</v>
      </c>
      <c r="I470" s="501">
        <v>40450</v>
      </c>
      <c r="J470" s="416">
        <v>4</v>
      </c>
      <c r="K470" s="521">
        <v>1998000</v>
      </c>
      <c r="L470" s="276">
        <f t="shared" si="15"/>
        <v>0</v>
      </c>
      <c r="M470" s="573" t="s">
        <v>184</v>
      </c>
      <c r="N470" s="433">
        <v>40450</v>
      </c>
      <c r="O470" s="1273" t="s">
        <v>395</v>
      </c>
      <c r="P470" s="417" t="s">
        <v>1595</v>
      </c>
      <c r="Q470" s="279" t="s">
        <v>1285</v>
      </c>
      <c r="R470" s="307">
        <v>100000</v>
      </c>
    </row>
    <row r="471" spans="1:18">
      <c r="A471" s="876">
        <v>2</v>
      </c>
      <c r="B471" s="1272">
        <v>39864</v>
      </c>
      <c r="C471" s="112" t="s">
        <v>816</v>
      </c>
      <c r="D471" s="113" t="s">
        <v>788</v>
      </c>
      <c r="E471" s="114" t="s">
        <v>789</v>
      </c>
      <c r="F471" s="107" t="s">
        <v>242</v>
      </c>
      <c r="G471" s="97">
        <v>17280000</v>
      </c>
      <c r="H471" s="108" t="s">
        <v>13</v>
      </c>
      <c r="I471" s="69"/>
      <c r="J471" s="109"/>
      <c r="K471" s="522"/>
      <c r="L471" s="76" t="str">
        <f t="shared" si="15"/>
        <v/>
      </c>
      <c r="M471" s="87"/>
      <c r="N471" s="50"/>
      <c r="O471" s="1273"/>
      <c r="P471" s="110"/>
      <c r="Q471" s="90"/>
      <c r="R471" s="307"/>
    </row>
    <row r="472" spans="1:18">
      <c r="A472" s="876">
        <v>2</v>
      </c>
      <c r="B472" s="1272">
        <v>39864</v>
      </c>
      <c r="C472" s="112" t="s">
        <v>817</v>
      </c>
      <c r="D472" s="113" t="s">
        <v>790</v>
      </c>
      <c r="E472" s="114" t="s">
        <v>731</v>
      </c>
      <c r="F472" s="107" t="s">
        <v>242</v>
      </c>
      <c r="G472" s="97">
        <v>16800000</v>
      </c>
      <c r="H472" s="108" t="s">
        <v>13</v>
      </c>
      <c r="I472" s="69"/>
      <c r="J472" s="109"/>
      <c r="K472" s="522"/>
      <c r="L472" s="76" t="str">
        <f t="shared" si="15"/>
        <v/>
      </c>
      <c r="M472" s="87"/>
      <c r="N472" s="50"/>
      <c r="O472" s="1273"/>
      <c r="P472" s="110"/>
      <c r="Q472" s="90"/>
      <c r="R472" s="307"/>
    </row>
    <row r="473" spans="1:18">
      <c r="A473" s="876">
        <v>2</v>
      </c>
      <c r="B473" s="1272">
        <v>39864</v>
      </c>
      <c r="C473" s="112" t="s">
        <v>791</v>
      </c>
      <c r="D473" s="113" t="s">
        <v>792</v>
      </c>
      <c r="E473" s="114" t="s">
        <v>726</v>
      </c>
      <c r="F473" s="107" t="s">
        <v>242</v>
      </c>
      <c r="G473" s="97">
        <v>8700000</v>
      </c>
      <c r="H473" s="108" t="s">
        <v>13</v>
      </c>
      <c r="I473" s="69"/>
      <c r="J473" s="109"/>
      <c r="K473" s="522"/>
      <c r="L473" s="76" t="str">
        <f t="shared" si="15"/>
        <v/>
      </c>
      <c r="M473" s="87"/>
      <c r="N473" s="50"/>
      <c r="O473" s="1273"/>
      <c r="P473" s="110"/>
      <c r="Q473" s="90"/>
      <c r="R473" s="307"/>
    </row>
    <row r="474" spans="1:18">
      <c r="A474" s="876">
        <v>2</v>
      </c>
      <c r="B474" s="1272">
        <v>39864</v>
      </c>
      <c r="C474" s="112" t="s">
        <v>793</v>
      </c>
      <c r="D474" s="113" t="s">
        <v>794</v>
      </c>
      <c r="E474" s="114" t="s">
        <v>749</v>
      </c>
      <c r="F474" s="107" t="s">
        <v>242</v>
      </c>
      <c r="G474" s="97">
        <v>3100000</v>
      </c>
      <c r="H474" s="108" t="s">
        <v>13</v>
      </c>
      <c r="I474" s="69"/>
      <c r="J474" s="109"/>
      <c r="K474" s="522"/>
      <c r="L474" s="76" t="str">
        <f t="shared" si="15"/>
        <v/>
      </c>
      <c r="M474" s="87"/>
      <c r="N474" s="50"/>
      <c r="O474" s="1273"/>
      <c r="P474" s="110"/>
      <c r="Q474" s="90"/>
      <c r="R474" s="307"/>
    </row>
    <row r="475" spans="1:18">
      <c r="A475" s="876">
        <v>2</v>
      </c>
      <c r="B475" s="1272">
        <v>39864</v>
      </c>
      <c r="C475" s="112" t="s">
        <v>795</v>
      </c>
      <c r="D475" s="113" t="s">
        <v>796</v>
      </c>
      <c r="E475" s="114" t="s">
        <v>765</v>
      </c>
      <c r="F475" s="107" t="s">
        <v>242</v>
      </c>
      <c r="G475" s="97">
        <v>4579000</v>
      </c>
      <c r="H475" s="108" t="s">
        <v>13</v>
      </c>
      <c r="I475" s="69"/>
      <c r="J475" s="109"/>
      <c r="K475" s="522"/>
      <c r="L475" s="76" t="str">
        <f t="shared" si="15"/>
        <v/>
      </c>
      <c r="M475" s="87"/>
      <c r="N475" s="50"/>
      <c r="O475" s="1273"/>
      <c r="P475" s="110"/>
      <c r="Q475" s="90"/>
      <c r="R475" s="307"/>
    </row>
    <row r="476" spans="1:18">
      <c r="A476" s="876">
        <v>2</v>
      </c>
      <c r="B476" s="1272">
        <v>39864</v>
      </c>
      <c r="C476" s="112" t="s">
        <v>797</v>
      </c>
      <c r="D476" s="113" t="s">
        <v>798</v>
      </c>
      <c r="E476" s="114" t="s">
        <v>740</v>
      </c>
      <c r="F476" s="107" t="s">
        <v>242</v>
      </c>
      <c r="G476" s="97">
        <v>10000000</v>
      </c>
      <c r="H476" s="108" t="s">
        <v>13</v>
      </c>
      <c r="I476" s="69"/>
      <c r="J476" s="109"/>
      <c r="K476" s="522"/>
      <c r="L476" s="76" t="str">
        <f t="shared" si="15"/>
        <v/>
      </c>
      <c r="M476" s="87"/>
      <c r="N476" s="50"/>
      <c r="O476" s="1273"/>
      <c r="P476" s="110"/>
      <c r="Q476" s="90"/>
      <c r="R476" s="307"/>
    </row>
    <row r="477" spans="1:18">
      <c r="A477" s="876">
        <v>2</v>
      </c>
      <c r="B477" s="1272">
        <v>39864</v>
      </c>
      <c r="C477" s="112" t="s">
        <v>818</v>
      </c>
      <c r="D477" s="113" t="s">
        <v>799</v>
      </c>
      <c r="E477" s="114" t="s">
        <v>800</v>
      </c>
      <c r="F477" s="107" t="s">
        <v>242</v>
      </c>
      <c r="G477" s="97">
        <v>2060000</v>
      </c>
      <c r="H477" s="108" t="s">
        <v>13</v>
      </c>
      <c r="I477" s="69"/>
      <c r="J477" s="109"/>
      <c r="K477" s="522"/>
      <c r="L477" s="76" t="str">
        <f t="shared" si="15"/>
        <v/>
      </c>
      <c r="M477" s="87"/>
      <c r="N477" s="50"/>
      <c r="O477" s="1273"/>
      <c r="P477" s="110"/>
      <c r="Q477" s="90"/>
      <c r="R477" s="307"/>
    </row>
    <row r="478" spans="1:18">
      <c r="A478" s="876">
        <v>2</v>
      </c>
      <c r="B478" s="1272">
        <v>39864</v>
      </c>
      <c r="C478" s="112" t="s">
        <v>801</v>
      </c>
      <c r="D478" s="113" t="s">
        <v>802</v>
      </c>
      <c r="E478" s="114" t="s">
        <v>803</v>
      </c>
      <c r="F478" s="107" t="s">
        <v>242</v>
      </c>
      <c r="G478" s="97">
        <v>3250000</v>
      </c>
      <c r="H478" s="108" t="s">
        <v>13</v>
      </c>
      <c r="I478" s="69"/>
      <c r="J478" s="109"/>
      <c r="K478" s="522"/>
      <c r="L478" s="76" t="str">
        <f t="shared" si="15"/>
        <v/>
      </c>
      <c r="M478" s="87"/>
      <c r="N478" s="50"/>
      <c r="O478" s="1273"/>
      <c r="P478" s="110"/>
      <c r="Q478" s="90"/>
      <c r="R478" s="307"/>
    </row>
    <row r="479" spans="1:18">
      <c r="A479" s="876" t="s">
        <v>1908</v>
      </c>
      <c r="B479" s="1272">
        <v>39864</v>
      </c>
      <c r="C479" s="112" t="s">
        <v>820</v>
      </c>
      <c r="D479" s="113" t="s">
        <v>674</v>
      </c>
      <c r="E479" s="114" t="s">
        <v>744</v>
      </c>
      <c r="F479" s="107" t="s">
        <v>242</v>
      </c>
      <c r="G479" s="97">
        <v>12500000</v>
      </c>
      <c r="H479" s="108" t="s">
        <v>13</v>
      </c>
      <c r="I479" s="69">
        <v>40808</v>
      </c>
      <c r="J479" s="109">
        <v>49</v>
      </c>
      <c r="K479" s="522">
        <v>12500000</v>
      </c>
      <c r="L479" s="76">
        <f t="shared" si="15"/>
        <v>0</v>
      </c>
      <c r="M479" s="573" t="s">
        <v>184</v>
      </c>
      <c r="N479" s="50">
        <v>40808</v>
      </c>
      <c r="O479" s="1273" t="s">
        <v>395</v>
      </c>
      <c r="P479" s="110" t="s">
        <v>188</v>
      </c>
      <c r="Q479" s="90" t="s">
        <v>1285</v>
      </c>
      <c r="R479" s="307">
        <v>625000</v>
      </c>
    </row>
    <row r="480" spans="1:18">
      <c r="A480" s="876">
        <v>2</v>
      </c>
      <c r="B480" s="1272">
        <v>39864</v>
      </c>
      <c r="C480" s="112" t="s">
        <v>821</v>
      </c>
      <c r="D480" s="113" t="s">
        <v>804</v>
      </c>
      <c r="E480" s="114" t="s">
        <v>789</v>
      </c>
      <c r="F480" s="107" t="s">
        <v>242</v>
      </c>
      <c r="G480" s="97">
        <v>2644000</v>
      </c>
      <c r="H480" s="108" t="s">
        <v>13</v>
      </c>
      <c r="I480" s="69"/>
      <c r="J480" s="109"/>
      <c r="K480" s="522"/>
      <c r="L480" s="76" t="str">
        <f t="shared" si="15"/>
        <v/>
      </c>
      <c r="M480" s="87"/>
      <c r="N480" s="50"/>
      <c r="O480" s="1273"/>
      <c r="P480" s="110"/>
      <c r="Q480" s="90"/>
      <c r="R480" s="307"/>
    </row>
    <row r="481" spans="1:18" s="412" customFormat="1" ht="33">
      <c r="A481" s="877" t="s">
        <v>1543</v>
      </c>
      <c r="B481" s="410">
        <v>39864</v>
      </c>
      <c r="C481" s="112" t="s">
        <v>805</v>
      </c>
      <c r="D481" s="113" t="s">
        <v>806</v>
      </c>
      <c r="E481" s="572" t="s">
        <v>742</v>
      </c>
      <c r="F481" s="500" t="s">
        <v>242</v>
      </c>
      <c r="G481" s="383">
        <v>48000000</v>
      </c>
      <c r="H481" s="384" t="s">
        <v>13</v>
      </c>
      <c r="I481" s="501">
        <v>40450</v>
      </c>
      <c r="J481" s="416">
        <v>4</v>
      </c>
      <c r="K481" s="521">
        <v>48000000</v>
      </c>
      <c r="L481" s="76">
        <f t="shared" si="15"/>
        <v>0</v>
      </c>
      <c r="M481" s="573" t="s">
        <v>184</v>
      </c>
      <c r="N481" s="433">
        <v>40450</v>
      </c>
      <c r="O481" s="1273" t="s">
        <v>395</v>
      </c>
      <c r="P481" s="417" t="s">
        <v>1595</v>
      </c>
      <c r="Q481" s="279" t="s">
        <v>1285</v>
      </c>
      <c r="R481" s="307">
        <v>2400000</v>
      </c>
    </row>
    <row r="482" spans="1:18">
      <c r="A482" s="876">
        <v>2</v>
      </c>
      <c r="B482" s="1272">
        <v>39864</v>
      </c>
      <c r="C482" s="112" t="s">
        <v>819</v>
      </c>
      <c r="D482" s="113" t="s">
        <v>807</v>
      </c>
      <c r="E482" s="114" t="s">
        <v>808</v>
      </c>
      <c r="F482" s="107" t="s">
        <v>242</v>
      </c>
      <c r="G482" s="97">
        <v>22000000</v>
      </c>
      <c r="H482" s="108" t="s">
        <v>13</v>
      </c>
      <c r="I482" s="69"/>
      <c r="J482" s="109"/>
      <c r="K482" s="522"/>
      <c r="L482" s="76" t="str">
        <f t="shared" si="15"/>
        <v/>
      </c>
      <c r="M482" s="87"/>
      <c r="N482" s="50"/>
      <c r="O482" s="1273"/>
      <c r="P482" s="110"/>
      <c r="Q482" s="90"/>
      <c r="R482" s="307"/>
    </row>
    <row r="483" spans="1:18">
      <c r="A483" s="876">
        <v>2</v>
      </c>
      <c r="B483" s="1272">
        <v>39864</v>
      </c>
      <c r="C483" s="112" t="s">
        <v>809</v>
      </c>
      <c r="D483" s="113" t="s">
        <v>810</v>
      </c>
      <c r="E483" s="114" t="s">
        <v>724</v>
      </c>
      <c r="F483" s="107" t="s">
        <v>242</v>
      </c>
      <c r="G483" s="97">
        <v>7350000</v>
      </c>
      <c r="H483" s="108" t="s">
        <v>13</v>
      </c>
      <c r="I483" s="69">
        <v>40926</v>
      </c>
      <c r="J483" s="109">
        <v>4</v>
      </c>
      <c r="K483" s="522">
        <v>3675000</v>
      </c>
      <c r="L483" s="76">
        <f t="shared" si="15"/>
        <v>3675000</v>
      </c>
      <c r="M483" s="573" t="s">
        <v>184</v>
      </c>
      <c r="N483" s="50"/>
      <c r="O483" s="1273"/>
      <c r="P483" s="110"/>
      <c r="Q483" s="90"/>
      <c r="R483" s="307"/>
    </row>
    <row r="484" spans="1:18">
      <c r="A484" s="876">
        <v>2</v>
      </c>
      <c r="B484" s="1272">
        <v>39864</v>
      </c>
      <c r="C484" s="112" t="s">
        <v>811</v>
      </c>
      <c r="D484" s="113" t="s">
        <v>388</v>
      </c>
      <c r="E484" s="114" t="s">
        <v>726</v>
      </c>
      <c r="F484" s="107" t="s">
        <v>242</v>
      </c>
      <c r="G484" s="97">
        <v>4000000</v>
      </c>
      <c r="H484" s="108" t="s">
        <v>13</v>
      </c>
      <c r="I484" s="69"/>
      <c r="J484" s="109"/>
      <c r="K484" s="522"/>
      <c r="L484" s="76" t="str">
        <f t="shared" si="15"/>
        <v/>
      </c>
      <c r="M484" s="87"/>
      <c r="N484" s="50"/>
      <c r="O484" s="1273"/>
      <c r="P484" s="110"/>
      <c r="Q484" s="90"/>
      <c r="R484" s="307"/>
    </row>
    <row r="485" spans="1:18">
      <c r="A485" s="876" t="s">
        <v>1908</v>
      </c>
      <c r="B485" s="1272">
        <v>39864</v>
      </c>
      <c r="C485" s="112" t="s">
        <v>822</v>
      </c>
      <c r="D485" s="113" t="s">
        <v>812</v>
      </c>
      <c r="E485" s="114" t="s">
        <v>813</v>
      </c>
      <c r="F485" s="107" t="s">
        <v>242</v>
      </c>
      <c r="G485" s="97">
        <v>9495000</v>
      </c>
      <c r="H485" s="108" t="s">
        <v>13</v>
      </c>
      <c r="I485" s="69">
        <v>40808</v>
      </c>
      <c r="J485" s="109">
        <v>49</v>
      </c>
      <c r="K485" s="522">
        <v>9495000</v>
      </c>
      <c r="L485" s="76">
        <f t="shared" si="15"/>
        <v>0</v>
      </c>
      <c r="M485" s="573" t="s">
        <v>184</v>
      </c>
      <c r="N485" s="50">
        <v>40808</v>
      </c>
      <c r="O485" s="1273" t="s">
        <v>395</v>
      </c>
      <c r="P485" s="110" t="s">
        <v>188</v>
      </c>
      <c r="Q485" s="90" t="s">
        <v>1285</v>
      </c>
      <c r="R485" s="307">
        <v>475000</v>
      </c>
    </row>
    <row r="486" spans="1:18">
      <c r="A486" s="876">
        <v>2</v>
      </c>
      <c r="B486" s="1272">
        <v>39864</v>
      </c>
      <c r="C486" s="112" t="s">
        <v>814</v>
      </c>
      <c r="D486" s="113" t="s">
        <v>815</v>
      </c>
      <c r="E486" s="114" t="s">
        <v>789</v>
      </c>
      <c r="F486" s="115" t="s">
        <v>242</v>
      </c>
      <c r="G486" s="97">
        <v>7000000</v>
      </c>
      <c r="H486" s="108" t="s">
        <v>13</v>
      </c>
      <c r="I486" s="69">
        <v>40646</v>
      </c>
      <c r="J486" s="109">
        <v>4</v>
      </c>
      <c r="K486" s="522">
        <v>7000000</v>
      </c>
      <c r="L486" s="76">
        <f t="shared" si="15"/>
        <v>0</v>
      </c>
      <c r="M486" s="573" t="s">
        <v>184</v>
      </c>
      <c r="N486" s="50">
        <v>40646</v>
      </c>
      <c r="O486" s="1273" t="s">
        <v>395</v>
      </c>
      <c r="P486" s="110" t="s">
        <v>188</v>
      </c>
      <c r="Q486" s="90" t="s">
        <v>1285</v>
      </c>
      <c r="R486" s="307">
        <v>350000</v>
      </c>
    </row>
    <row r="487" spans="1:18">
      <c r="A487" s="876"/>
      <c r="B487" s="1272">
        <v>39871</v>
      </c>
      <c r="C487" s="112" t="s">
        <v>824</v>
      </c>
      <c r="D487" s="113" t="s">
        <v>828</v>
      </c>
      <c r="E487" s="114" t="s">
        <v>778</v>
      </c>
      <c r="F487" s="115" t="s">
        <v>287</v>
      </c>
      <c r="G487" s="97">
        <v>56044000</v>
      </c>
      <c r="H487" s="108" t="s">
        <v>13</v>
      </c>
      <c r="I487" s="69">
        <v>40338</v>
      </c>
      <c r="J487" s="109">
        <v>5</v>
      </c>
      <c r="K487" s="522">
        <v>56044000</v>
      </c>
      <c r="L487" s="76">
        <f t="shared" si="15"/>
        <v>0</v>
      </c>
      <c r="M487" s="87" t="s">
        <v>1021</v>
      </c>
      <c r="N487" s="50">
        <v>40865</v>
      </c>
      <c r="O487" s="1273" t="s">
        <v>1021</v>
      </c>
      <c r="P487" s="110"/>
      <c r="Q487" s="90" t="s">
        <v>1996</v>
      </c>
      <c r="R487" s="307">
        <v>877557</v>
      </c>
    </row>
    <row r="488" spans="1:18" s="412" customFormat="1" ht="28.5">
      <c r="A488" s="877" t="s">
        <v>1539</v>
      </c>
      <c r="B488" s="410">
        <v>39871</v>
      </c>
      <c r="C488" s="112" t="s">
        <v>825</v>
      </c>
      <c r="D488" s="113" t="s">
        <v>829</v>
      </c>
      <c r="E488" s="572" t="s">
        <v>742</v>
      </c>
      <c r="F488" s="411" t="s">
        <v>287</v>
      </c>
      <c r="G488" s="383">
        <v>30000000</v>
      </c>
      <c r="H488" s="384" t="s">
        <v>13</v>
      </c>
      <c r="I488" s="501">
        <v>40450</v>
      </c>
      <c r="J488" s="416">
        <v>4</v>
      </c>
      <c r="K488" s="521">
        <v>30000000</v>
      </c>
      <c r="L488" s="76">
        <f t="shared" si="15"/>
        <v>0</v>
      </c>
      <c r="M488" s="87" t="s">
        <v>1021</v>
      </c>
      <c r="N488" s="433"/>
      <c r="O488" s="1273"/>
      <c r="P488" s="417"/>
      <c r="Q488" s="279"/>
      <c r="R488" s="307"/>
    </row>
    <row r="489" spans="1:18">
      <c r="A489" s="876"/>
      <c r="B489" s="1272">
        <v>39871</v>
      </c>
      <c r="C489" s="112" t="s">
        <v>826</v>
      </c>
      <c r="D489" s="113" t="s">
        <v>746</v>
      </c>
      <c r="E489" s="114" t="s">
        <v>747</v>
      </c>
      <c r="F489" s="115" t="s">
        <v>287</v>
      </c>
      <c r="G489" s="97">
        <v>17299000</v>
      </c>
      <c r="H489" s="108" t="s">
        <v>13</v>
      </c>
      <c r="I489" s="69"/>
      <c r="J489" s="109"/>
      <c r="K489" s="522"/>
      <c r="L489" s="76" t="str">
        <f t="shared" si="15"/>
        <v/>
      </c>
      <c r="M489" s="87"/>
      <c r="N489" s="50"/>
      <c r="O489" s="1273"/>
      <c r="P489" s="110"/>
      <c r="Q489" s="90"/>
      <c r="R489" s="307"/>
    </row>
    <row r="490" spans="1:18">
      <c r="A490" s="876" t="s">
        <v>1932</v>
      </c>
      <c r="B490" s="1272">
        <v>39871</v>
      </c>
      <c r="C490" s="112" t="s">
        <v>827</v>
      </c>
      <c r="D490" s="113" t="s">
        <v>830</v>
      </c>
      <c r="E490" s="114" t="s">
        <v>778</v>
      </c>
      <c r="F490" s="115" t="s">
        <v>287</v>
      </c>
      <c r="G490" s="97">
        <v>83586000</v>
      </c>
      <c r="H490" s="108" t="s">
        <v>13</v>
      </c>
      <c r="I490" s="69"/>
      <c r="J490" s="109"/>
      <c r="K490" s="522"/>
      <c r="L490" s="76" t="str">
        <f t="shared" si="15"/>
        <v/>
      </c>
      <c r="M490" s="87"/>
      <c r="N490" s="50"/>
      <c r="O490" s="1273"/>
      <c r="P490" s="110"/>
      <c r="Q490" s="90"/>
      <c r="R490" s="307"/>
    </row>
    <row r="491" spans="1:18">
      <c r="A491" s="876">
        <v>2</v>
      </c>
      <c r="B491" s="1272">
        <v>39871</v>
      </c>
      <c r="C491" s="112" t="s">
        <v>878</v>
      </c>
      <c r="D491" s="113" t="s">
        <v>442</v>
      </c>
      <c r="E491" s="114" t="s">
        <v>763</v>
      </c>
      <c r="F491" s="115" t="s">
        <v>242</v>
      </c>
      <c r="G491" s="97">
        <v>17806000</v>
      </c>
      <c r="H491" s="108" t="s">
        <v>13</v>
      </c>
      <c r="I491" s="69"/>
      <c r="J491" s="109"/>
      <c r="K491" s="522"/>
      <c r="L491" s="76" t="str">
        <f t="shared" si="15"/>
        <v/>
      </c>
      <c r="M491" s="87"/>
      <c r="N491" s="50"/>
      <c r="O491" s="1273"/>
      <c r="P491" s="110"/>
      <c r="Q491" s="90"/>
      <c r="R491" s="307"/>
    </row>
    <row r="492" spans="1:18">
      <c r="A492" s="876" t="s">
        <v>1908</v>
      </c>
      <c r="B492" s="1272">
        <v>39871</v>
      </c>
      <c r="C492" s="112" t="s">
        <v>831</v>
      </c>
      <c r="D492" s="113" t="s">
        <v>844</v>
      </c>
      <c r="E492" s="114" t="s">
        <v>845</v>
      </c>
      <c r="F492" s="115" t="s">
        <v>242</v>
      </c>
      <c r="G492" s="97">
        <v>4797000</v>
      </c>
      <c r="H492" s="108" t="s">
        <v>13</v>
      </c>
      <c r="I492" s="69">
        <v>40759</v>
      </c>
      <c r="J492" s="109">
        <v>49</v>
      </c>
      <c r="K492" s="522">
        <v>4797000</v>
      </c>
      <c r="L492" s="76">
        <f t="shared" si="15"/>
        <v>0</v>
      </c>
      <c r="M492" s="573" t="s">
        <v>184</v>
      </c>
      <c r="N492" s="50">
        <v>40759</v>
      </c>
      <c r="O492" s="1273" t="s">
        <v>395</v>
      </c>
      <c r="P492" s="110" t="s">
        <v>188</v>
      </c>
      <c r="Q492" s="90" t="s">
        <v>1285</v>
      </c>
      <c r="R492" s="307">
        <v>240000</v>
      </c>
    </row>
    <row r="493" spans="1:18">
      <c r="A493" s="876" t="s">
        <v>1908</v>
      </c>
      <c r="B493" s="1272">
        <v>39871</v>
      </c>
      <c r="C493" s="112" t="s">
        <v>832</v>
      </c>
      <c r="D493" s="113" t="s">
        <v>846</v>
      </c>
      <c r="E493" s="114" t="s">
        <v>726</v>
      </c>
      <c r="F493" s="115" t="s">
        <v>242</v>
      </c>
      <c r="G493" s="97">
        <v>4000000</v>
      </c>
      <c r="H493" s="108" t="s">
        <v>13</v>
      </c>
      <c r="I493" s="69">
        <v>40801</v>
      </c>
      <c r="J493" s="109">
        <v>49</v>
      </c>
      <c r="K493" s="522">
        <v>4000000</v>
      </c>
      <c r="L493" s="76">
        <f t="shared" si="15"/>
        <v>0</v>
      </c>
      <c r="M493" s="573" t="s">
        <v>184</v>
      </c>
      <c r="N493" s="50">
        <v>40801</v>
      </c>
      <c r="O493" s="1273" t="s">
        <v>395</v>
      </c>
      <c r="P493" s="110" t="s">
        <v>188</v>
      </c>
      <c r="Q493" s="90" t="s">
        <v>1285</v>
      </c>
      <c r="R493" s="307">
        <v>200000</v>
      </c>
    </row>
    <row r="494" spans="1:18">
      <c r="A494" s="876" t="s">
        <v>1908</v>
      </c>
      <c r="B494" s="1272">
        <v>39871</v>
      </c>
      <c r="C494" s="112" t="s">
        <v>833</v>
      </c>
      <c r="D494" s="113" t="s">
        <v>847</v>
      </c>
      <c r="E494" s="114" t="s">
        <v>751</v>
      </c>
      <c r="F494" s="115" t="s">
        <v>242</v>
      </c>
      <c r="G494" s="97">
        <v>2260000</v>
      </c>
      <c r="H494" s="108" t="s">
        <v>13</v>
      </c>
      <c r="I494" s="69">
        <v>40808</v>
      </c>
      <c r="J494" s="109">
        <v>49</v>
      </c>
      <c r="K494" s="522">
        <v>2260000</v>
      </c>
      <c r="L494" s="76">
        <f t="shared" si="15"/>
        <v>0</v>
      </c>
      <c r="M494" s="573" t="s">
        <v>184</v>
      </c>
      <c r="N494" s="50">
        <v>40808</v>
      </c>
      <c r="O494" s="1273" t="s">
        <v>395</v>
      </c>
      <c r="P494" s="110" t="s">
        <v>188</v>
      </c>
      <c r="Q494" s="90" t="s">
        <v>1285</v>
      </c>
      <c r="R494" s="307">
        <v>113000</v>
      </c>
    </row>
    <row r="495" spans="1:18">
      <c r="A495" s="876">
        <v>2</v>
      </c>
      <c r="B495" s="1272">
        <v>39871</v>
      </c>
      <c r="C495" s="112" t="s">
        <v>834</v>
      </c>
      <c r="D495" s="113" t="s">
        <v>848</v>
      </c>
      <c r="E495" s="114" t="s">
        <v>849</v>
      </c>
      <c r="F495" s="115" t="s">
        <v>242</v>
      </c>
      <c r="G495" s="97">
        <v>24664000</v>
      </c>
      <c r="H495" s="108" t="s">
        <v>13</v>
      </c>
      <c r="I495" s="69"/>
      <c r="J495" s="109"/>
      <c r="K495" s="522"/>
      <c r="L495" s="76" t="str">
        <f t="shared" si="15"/>
        <v/>
      </c>
      <c r="M495" s="87"/>
      <c r="N495" s="50"/>
      <c r="O495" s="1273"/>
      <c r="P495" s="110"/>
      <c r="Q495" s="90"/>
      <c r="R495" s="307"/>
    </row>
    <row r="496" spans="1:18">
      <c r="A496" s="876">
        <v>2</v>
      </c>
      <c r="B496" s="1272">
        <v>39871</v>
      </c>
      <c r="C496" s="112" t="s">
        <v>835</v>
      </c>
      <c r="D496" s="113" t="s">
        <v>850</v>
      </c>
      <c r="E496" s="114" t="s">
        <v>808</v>
      </c>
      <c r="F496" s="115" t="s">
        <v>242</v>
      </c>
      <c r="G496" s="97">
        <v>731000</v>
      </c>
      <c r="H496" s="108" t="s">
        <v>13</v>
      </c>
      <c r="I496" s="69">
        <v>40282</v>
      </c>
      <c r="J496" s="109">
        <v>4</v>
      </c>
      <c r="K496" s="522">
        <v>731000</v>
      </c>
      <c r="L496" s="76">
        <f t="shared" si="15"/>
        <v>0</v>
      </c>
      <c r="M496" s="573" t="s">
        <v>184</v>
      </c>
      <c r="N496" s="50">
        <v>40282</v>
      </c>
      <c r="O496" s="1273" t="s">
        <v>395</v>
      </c>
      <c r="P496" s="110" t="s">
        <v>188</v>
      </c>
      <c r="Q496" s="90" t="s">
        <v>1285</v>
      </c>
      <c r="R496" s="307">
        <v>37000</v>
      </c>
    </row>
    <row r="497" spans="1:18">
      <c r="A497" s="876">
        <v>2</v>
      </c>
      <c r="B497" s="1272">
        <v>39871</v>
      </c>
      <c r="C497" s="112" t="s">
        <v>872</v>
      </c>
      <c r="D497" s="113" t="s">
        <v>851</v>
      </c>
      <c r="E497" s="114" t="s">
        <v>740</v>
      </c>
      <c r="F497" s="115" t="s">
        <v>242</v>
      </c>
      <c r="G497" s="97">
        <v>10900000</v>
      </c>
      <c r="H497" s="108" t="s">
        <v>13</v>
      </c>
      <c r="I497" s="69"/>
      <c r="J497" s="109"/>
      <c r="K497" s="522"/>
      <c r="L497" s="76" t="str">
        <f t="shared" si="15"/>
        <v/>
      </c>
      <c r="M497" s="87"/>
      <c r="N497" s="50"/>
      <c r="O497" s="1273"/>
      <c r="P497" s="110"/>
      <c r="Q497" s="90"/>
      <c r="R497" s="307"/>
    </row>
    <row r="498" spans="1:18">
      <c r="A498" s="876">
        <v>2</v>
      </c>
      <c r="B498" s="1272">
        <v>39871</v>
      </c>
      <c r="C498" s="112" t="s">
        <v>836</v>
      </c>
      <c r="D498" s="113" t="s">
        <v>852</v>
      </c>
      <c r="E498" s="114" t="s">
        <v>726</v>
      </c>
      <c r="F498" s="115" t="s">
        <v>242</v>
      </c>
      <c r="G498" s="97">
        <v>3976000</v>
      </c>
      <c r="H498" s="108" t="s">
        <v>13</v>
      </c>
      <c r="I498" s="69"/>
      <c r="J498" s="109"/>
      <c r="K498" s="522"/>
      <c r="L498" s="76" t="str">
        <f t="shared" si="15"/>
        <v/>
      </c>
      <c r="M498" s="87"/>
      <c r="N498" s="50"/>
      <c r="O498" s="1273"/>
      <c r="P498" s="110"/>
      <c r="Q498" s="90"/>
      <c r="R498" s="307"/>
    </row>
    <row r="499" spans="1:18">
      <c r="A499" s="876" t="s">
        <v>1908</v>
      </c>
      <c r="B499" s="1272">
        <v>39871</v>
      </c>
      <c r="C499" s="112" t="s">
        <v>837</v>
      </c>
      <c r="D499" s="113" t="s">
        <v>853</v>
      </c>
      <c r="E499" s="114" t="s">
        <v>854</v>
      </c>
      <c r="F499" s="115" t="s">
        <v>242</v>
      </c>
      <c r="G499" s="97">
        <v>19891000</v>
      </c>
      <c r="H499" s="108" t="s">
        <v>13</v>
      </c>
      <c r="I499" s="69">
        <v>40813</v>
      </c>
      <c r="J499" s="109">
        <v>49</v>
      </c>
      <c r="K499" s="522">
        <v>19891000</v>
      </c>
      <c r="L499" s="76">
        <f t="shared" si="15"/>
        <v>0</v>
      </c>
      <c r="M499" s="573" t="s">
        <v>184</v>
      </c>
      <c r="N499" s="50">
        <v>40813</v>
      </c>
      <c r="O499" s="1273" t="s">
        <v>395</v>
      </c>
      <c r="P499" s="110" t="s">
        <v>188</v>
      </c>
      <c r="Q499" s="90" t="s">
        <v>1285</v>
      </c>
      <c r="R499" s="307">
        <v>995000</v>
      </c>
    </row>
    <row r="500" spans="1:18">
      <c r="A500" s="876">
        <v>2</v>
      </c>
      <c r="B500" s="1272">
        <v>39871</v>
      </c>
      <c r="C500" s="112" t="s">
        <v>838</v>
      </c>
      <c r="D500" s="113" t="s">
        <v>855</v>
      </c>
      <c r="E500" s="114" t="s">
        <v>765</v>
      </c>
      <c r="F500" s="115" t="s">
        <v>242</v>
      </c>
      <c r="G500" s="97">
        <v>23000000</v>
      </c>
      <c r="H500" s="108" t="s">
        <v>13</v>
      </c>
      <c r="I500" s="69"/>
      <c r="J500" s="109"/>
      <c r="K500" s="522"/>
      <c r="L500" s="76" t="str">
        <f t="shared" si="15"/>
        <v/>
      </c>
      <c r="M500" s="87"/>
      <c r="N500" s="50"/>
      <c r="O500" s="1273"/>
      <c r="P500" s="110"/>
      <c r="Q500" s="90"/>
      <c r="R500" s="307"/>
    </row>
    <row r="501" spans="1:18">
      <c r="A501" s="876">
        <v>2</v>
      </c>
      <c r="B501" s="1272">
        <v>39871</v>
      </c>
      <c r="C501" s="112" t="s">
        <v>873</v>
      </c>
      <c r="D501" s="113" t="s">
        <v>856</v>
      </c>
      <c r="E501" s="114" t="s">
        <v>744</v>
      </c>
      <c r="F501" s="115" t="s">
        <v>242</v>
      </c>
      <c r="G501" s="97">
        <v>651000</v>
      </c>
      <c r="H501" s="108" t="s">
        <v>13</v>
      </c>
      <c r="I501" s="69">
        <v>40373</v>
      </c>
      <c r="J501" s="109">
        <v>4</v>
      </c>
      <c r="K501" s="522">
        <v>651000</v>
      </c>
      <c r="L501" s="76">
        <f>IF($K501&lt;&gt;0,$G501-$K501,"")</f>
        <v>0</v>
      </c>
      <c r="M501" s="573" t="s">
        <v>184</v>
      </c>
      <c r="N501" s="50">
        <v>40373</v>
      </c>
      <c r="O501" s="1273" t="s">
        <v>395</v>
      </c>
      <c r="P501" s="110" t="s">
        <v>188</v>
      </c>
      <c r="Q501" s="90" t="s">
        <v>1285</v>
      </c>
      <c r="R501" s="307">
        <v>33000</v>
      </c>
    </row>
    <row r="502" spans="1:18">
      <c r="A502" s="876">
        <v>2</v>
      </c>
      <c r="B502" s="1272">
        <v>39871</v>
      </c>
      <c r="C502" s="112" t="s">
        <v>874</v>
      </c>
      <c r="D502" s="113" t="s">
        <v>857</v>
      </c>
      <c r="E502" s="114" t="s">
        <v>602</v>
      </c>
      <c r="F502" s="115" t="s">
        <v>242</v>
      </c>
      <c r="G502" s="97">
        <v>7570000</v>
      </c>
      <c r="H502" s="108" t="s">
        <v>13</v>
      </c>
      <c r="I502" s="69"/>
      <c r="J502" s="109"/>
      <c r="K502" s="522"/>
      <c r="L502" s="76" t="str">
        <f t="shared" ref="L502:L564" si="16">IF($K502&lt;&gt;0,$G502-$K502,"")</f>
        <v/>
      </c>
      <c r="M502" s="87"/>
      <c r="N502" s="50"/>
      <c r="O502" s="1273"/>
      <c r="P502" s="110"/>
      <c r="Q502" s="90"/>
      <c r="R502" s="307"/>
    </row>
    <row r="503" spans="1:18">
      <c r="A503" s="876">
        <v>2</v>
      </c>
      <c r="B503" s="1272">
        <v>39871</v>
      </c>
      <c r="C503" s="112" t="s">
        <v>875</v>
      </c>
      <c r="D503" s="113" t="s">
        <v>858</v>
      </c>
      <c r="E503" s="114" t="s">
        <v>849</v>
      </c>
      <c r="F503" s="115" t="s">
        <v>242</v>
      </c>
      <c r="G503" s="97">
        <v>2400000</v>
      </c>
      <c r="H503" s="108" t="s">
        <v>13</v>
      </c>
      <c r="I503" s="69"/>
      <c r="J503" s="109"/>
      <c r="K503" s="522"/>
      <c r="L503" s="76" t="str">
        <f t="shared" si="16"/>
        <v/>
      </c>
      <c r="M503" s="87"/>
      <c r="N503" s="50"/>
      <c r="O503" s="1273"/>
      <c r="P503" s="110"/>
      <c r="Q503" s="90"/>
      <c r="R503" s="307"/>
    </row>
    <row r="504" spans="1:18">
      <c r="A504" s="876">
        <v>2</v>
      </c>
      <c r="B504" s="1272">
        <v>39871</v>
      </c>
      <c r="C504" s="112" t="s">
        <v>876</v>
      </c>
      <c r="D504" s="113" t="s">
        <v>859</v>
      </c>
      <c r="E504" s="114" t="s">
        <v>800</v>
      </c>
      <c r="F504" s="115" t="s">
        <v>242</v>
      </c>
      <c r="G504" s="97">
        <v>4960000</v>
      </c>
      <c r="H504" s="108" t="s">
        <v>13</v>
      </c>
      <c r="I504" s="69"/>
      <c r="J504" s="109"/>
      <c r="K504" s="522"/>
      <c r="L504" s="76" t="str">
        <f t="shared" si="16"/>
        <v/>
      </c>
      <c r="M504" s="87"/>
      <c r="N504" s="50"/>
      <c r="O504" s="1273"/>
      <c r="P504" s="110"/>
      <c r="Q504" s="90"/>
      <c r="R504" s="307"/>
    </row>
    <row r="505" spans="1:18">
      <c r="A505" s="876" t="s">
        <v>1908</v>
      </c>
      <c r="B505" s="1272">
        <v>39871</v>
      </c>
      <c r="C505" s="112" t="s">
        <v>880</v>
      </c>
      <c r="D505" s="113" t="s">
        <v>860</v>
      </c>
      <c r="E505" s="114" t="s">
        <v>861</v>
      </c>
      <c r="F505" s="115" t="s">
        <v>242</v>
      </c>
      <c r="G505" s="97">
        <v>2655000</v>
      </c>
      <c r="H505" s="108" t="s">
        <v>13</v>
      </c>
      <c r="I505" s="69">
        <v>40745</v>
      </c>
      <c r="J505" s="109">
        <v>49</v>
      </c>
      <c r="K505" s="522">
        <v>2655000</v>
      </c>
      <c r="L505" s="76">
        <f t="shared" si="16"/>
        <v>0</v>
      </c>
      <c r="M505" s="573" t="s">
        <v>184</v>
      </c>
      <c r="N505" s="50">
        <v>40745</v>
      </c>
      <c r="O505" s="1273" t="s">
        <v>395</v>
      </c>
      <c r="P505" s="110" t="s">
        <v>188</v>
      </c>
      <c r="Q505" s="90" t="s">
        <v>1285</v>
      </c>
      <c r="R505" s="307">
        <v>133000</v>
      </c>
    </row>
    <row r="506" spans="1:18">
      <c r="A506" s="876">
        <v>2</v>
      </c>
      <c r="B506" s="1272">
        <v>39871</v>
      </c>
      <c r="C506" s="112" t="s">
        <v>115</v>
      </c>
      <c r="D506" s="113" t="s">
        <v>862</v>
      </c>
      <c r="E506" s="114" t="s">
        <v>808</v>
      </c>
      <c r="F506" s="115" t="s">
        <v>242</v>
      </c>
      <c r="G506" s="97">
        <v>22500000</v>
      </c>
      <c r="H506" s="108" t="s">
        <v>13</v>
      </c>
      <c r="I506" s="69"/>
      <c r="J506" s="109"/>
      <c r="K506" s="522"/>
      <c r="L506" s="76" t="str">
        <f t="shared" si="16"/>
        <v/>
      </c>
      <c r="M506" s="87"/>
      <c r="N506" s="50"/>
      <c r="O506" s="1273"/>
      <c r="P506" s="110"/>
      <c r="Q506" s="90"/>
      <c r="R506" s="307"/>
    </row>
    <row r="507" spans="1:18">
      <c r="A507" s="876" t="s">
        <v>1908</v>
      </c>
      <c r="B507" s="1272">
        <v>39871</v>
      </c>
      <c r="C507" s="112" t="s">
        <v>839</v>
      </c>
      <c r="D507" s="113" t="s">
        <v>863</v>
      </c>
      <c r="E507" s="114" t="s">
        <v>864</v>
      </c>
      <c r="F507" s="115" t="s">
        <v>242</v>
      </c>
      <c r="G507" s="97">
        <v>11800000</v>
      </c>
      <c r="H507" s="108" t="s">
        <v>13</v>
      </c>
      <c r="I507" s="69">
        <v>40745</v>
      </c>
      <c r="J507" s="109">
        <v>49</v>
      </c>
      <c r="K507" s="522">
        <v>11800000</v>
      </c>
      <c r="L507" s="76">
        <f t="shared" si="16"/>
        <v>0</v>
      </c>
      <c r="M507" s="573" t="s">
        <v>184</v>
      </c>
      <c r="N507" s="50">
        <v>40745</v>
      </c>
      <c r="O507" s="1273" t="s">
        <v>395</v>
      </c>
      <c r="P507" s="110" t="s">
        <v>188</v>
      </c>
      <c r="Q507" s="90" t="s">
        <v>1285</v>
      </c>
      <c r="R507" s="307">
        <v>590000</v>
      </c>
    </row>
    <row r="508" spans="1:18" s="412" customFormat="1" ht="33">
      <c r="A508" s="877" t="s">
        <v>1543</v>
      </c>
      <c r="B508" s="410">
        <v>39871</v>
      </c>
      <c r="C508" s="112" t="s">
        <v>840</v>
      </c>
      <c r="D508" s="113" t="s">
        <v>865</v>
      </c>
      <c r="E508" s="572" t="s">
        <v>866</v>
      </c>
      <c r="F508" s="411" t="s">
        <v>242</v>
      </c>
      <c r="G508" s="383">
        <v>9270000</v>
      </c>
      <c r="H508" s="384" t="s">
        <v>13</v>
      </c>
      <c r="I508" s="501">
        <v>40450</v>
      </c>
      <c r="J508" s="416">
        <v>4</v>
      </c>
      <c r="K508" s="521">
        <v>9270000</v>
      </c>
      <c r="L508" s="76">
        <f t="shared" si="16"/>
        <v>0</v>
      </c>
      <c r="M508" s="573" t="s">
        <v>184</v>
      </c>
      <c r="N508" s="433">
        <v>40450</v>
      </c>
      <c r="O508" s="1273" t="s">
        <v>395</v>
      </c>
      <c r="P508" s="417" t="s">
        <v>1595</v>
      </c>
      <c r="Q508" s="279" t="s">
        <v>1285</v>
      </c>
      <c r="R508" s="307">
        <v>464000</v>
      </c>
    </row>
    <row r="509" spans="1:18">
      <c r="A509" s="876" t="s">
        <v>1908</v>
      </c>
      <c r="B509" s="1272">
        <v>39871</v>
      </c>
      <c r="C509" s="112" t="s">
        <v>879</v>
      </c>
      <c r="D509" s="113" t="s">
        <v>867</v>
      </c>
      <c r="E509" s="114" t="s">
        <v>763</v>
      </c>
      <c r="F509" s="115" t="s">
        <v>242</v>
      </c>
      <c r="G509" s="97">
        <v>7400000</v>
      </c>
      <c r="H509" s="108" t="s">
        <v>13</v>
      </c>
      <c r="I509" s="69">
        <v>40801</v>
      </c>
      <c r="J509" s="109">
        <v>49</v>
      </c>
      <c r="K509" s="522">
        <v>7400000</v>
      </c>
      <c r="L509" s="76">
        <f t="shared" si="16"/>
        <v>0</v>
      </c>
      <c r="M509" s="573" t="s">
        <v>184</v>
      </c>
      <c r="N509" s="50">
        <v>40801</v>
      </c>
      <c r="O509" s="1273" t="s">
        <v>395</v>
      </c>
      <c r="P509" s="110" t="s">
        <v>188</v>
      </c>
      <c r="Q509" s="90" t="s">
        <v>1285</v>
      </c>
      <c r="R509" s="307">
        <v>370000</v>
      </c>
    </row>
    <row r="510" spans="1:18">
      <c r="A510" s="876" t="s">
        <v>1908</v>
      </c>
      <c r="B510" s="1272">
        <v>39871</v>
      </c>
      <c r="C510" s="112" t="s">
        <v>841</v>
      </c>
      <c r="D510" s="113" t="s">
        <v>868</v>
      </c>
      <c r="E510" s="114" t="s">
        <v>736</v>
      </c>
      <c r="F510" s="115" t="s">
        <v>242</v>
      </c>
      <c r="G510" s="97">
        <v>5983000</v>
      </c>
      <c r="H510" s="108" t="s">
        <v>13</v>
      </c>
      <c r="I510" s="69">
        <v>40808</v>
      </c>
      <c r="J510" s="109">
        <v>49</v>
      </c>
      <c r="K510" s="522">
        <v>5983000</v>
      </c>
      <c r="L510" s="76">
        <f t="shared" si="16"/>
        <v>0</v>
      </c>
      <c r="M510" s="573" t="s">
        <v>184</v>
      </c>
      <c r="N510" s="50">
        <v>40808</v>
      </c>
      <c r="O510" s="1273" t="s">
        <v>395</v>
      </c>
      <c r="P510" s="110" t="s">
        <v>188</v>
      </c>
      <c r="Q510" s="90" t="s">
        <v>1285</v>
      </c>
      <c r="R510" s="307">
        <v>299000</v>
      </c>
    </row>
    <row r="511" spans="1:18" ht="15.75" customHeight="1">
      <c r="A511" s="876" t="s">
        <v>1911</v>
      </c>
      <c r="B511" s="1272">
        <v>39871</v>
      </c>
      <c r="C511" s="112" t="s">
        <v>877</v>
      </c>
      <c r="D511" s="113" t="s">
        <v>869</v>
      </c>
      <c r="E511" s="114" t="s">
        <v>726</v>
      </c>
      <c r="F511" s="115" t="s">
        <v>242</v>
      </c>
      <c r="G511" s="97">
        <v>12000000</v>
      </c>
      <c r="H511" s="108" t="s">
        <v>13</v>
      </c>
      <c r="I511" s="69">
        <v>40801</v>
      </c>
      <c r="J511" s="109">
        <v>50</v>
      </c>
      <c r="K511" s="522">
        <v>12000000</v>
      </c>
      <c r="L511" s="76">
        <f t="shared" si="16"/>
        <v>0</v>
      </c>
      <c r="M511" s="573" t="s">
        <v>184</v>
      </c>
      <c r="N511" s="50">
        <v>40801</v>
      </c>
      <c r="O511" s="1273" t="s">
        <v>395</v>
      </c>
      <c r="P511" s="110" t="s">
        <v>188</v>
      </c>
      <c r="Q511" s="90" t="s">
        <v>1285</v>
      </c>
      <c r="R511" s="307">
        <v>600000</v>
      </c>
    </row>
    <row r="512" spans="1:18" ht="42.75">
      <c r="A512" s="877" t="s">
        <v>1945</v>
      </c>
      <c r="B512" s="1272">
        <v>39871</v>
      </c>
      <c r="C512" s="112" t="s">
        <v>1306</v>
      </c>
      <c r="D512" s="113" t="s">
        <v>870</v>
      </c>
      <c r="E512" s="114" t="s">
        <v>765</v>
      </c>
      <c r="F512" s="115" t="s">
        <v>242</v>
      </c>
      <c r="G512" s="97">
        <v>541000</v>
      </c>
      <c r="H512" s="108" t="s">
        <v>13</v>
      </c>
      <c r="I512" s="69">
        <v>40808</v>
      </c>
      <c r="J512" s="109">
        <v>49</v>
      </c>
      <c r="K512" s="522">
        <v>541000</v>
      </c>
      <c r="L512" s="76">
        <f t="shared" si="16"/>
        <v>0</v>
      </c>
      <c r="M512" s="573" t="s">
        <v>184</v>
      </c>
      <c r="N512" s="50">
        <v>40808</v>
      </c>
      <c r="O512" s="1273" t="s">
        <v>395</v>
      </c>
      <c r="P512" s="110" t="s">
        <v>188</v>
      </c>
      <c r="Q512" s="90" t="s">
        <v>1285</v>
      </c>
      <c r="R512" s="307">
        <v>27000</v>
      </c>
    </row>
    <row r="513" spans="1:18">
      <c r="A513" s="876" t="s">
        <v>1908</v>
      </c>
      <c r="B513" s="1272">
        <v>39871</v>
      </c>
      <c r="C513" s="112" t="s">
        <v>842</v>
      </c>
      <c r="D513" s="113" t="s">
        <v>871</v>
      </c>
      <c r="E513" s="114" t="s">
        <v>85</v>
      </c>
      <c r="F513" s="115" t="s">
        <v>242</v>
      </c>
      <c r="G513" s="97">
        <v>3000000</v>
      </c>
      <c r="H513" s="108" t="s">
        <v>13</v>
      </c>
      <c r="I513" s="69">
        <v>40745</v>
      </c>
      <c r="J513" s="109">
        <v>49</v>
      </c>
      <c r="K513" s="522">
        <v>3000000</v>
      </c>
      <c r="L513" s="76">
        <f t="shared" si="16"/>
        <v>0</v>
      </c>
      <c r="M513" s="573" t="s">
        <v>184</v>
      </c>
      <c r="N513" s="50">
        <v>40745</v>
      </c>
      <c r="O513" s="1273" t="s">
        <v>395</v>
      </c>
      <c r="P513" s="110" t="s">
        <v>188</v>
      </c>
      <c r="Q513" s="90" t="s">
        <v>1285</v>
      </c>
      <c r="R513" s="307">
        <v>150000</v>
      </c>
    </row>
    <row r="514" spans="1:18">
      <c r="A514" s="876">
        <v>2</v>
      </c>
      <c r="B514" s="1272">
        <v>39871</v>
      </c>
      <c r="C514" s="112" t="s">
        <v>843</v>
      </c>
      <c r="D514" s="113" t="s">
        <v>673</v>
      </c>
      <c r="E514" s="114" t="s">
        <v>789</v>
      </c>
      <c r="F514" s="115" t="s">
        <v>242</v>
      </c>
      <c r="G514" s="97">
        <v>5222000</v>
      </c>
      <c r="H514" s="108" t="s">
        <v>13</v>
      </c>
      <c r="I514" s="69"/>
      <c r="J514" s="109"/>
      <c r="K514" s="522"/>
      <c r="L514" s="76" t="str">
        <f t="shared" si="16"/>
        <v/>
      </c>
      <c r="M514" s="87"/>
      <c r="N514" s="50"/>
      <c r="O514" s="1273"/>
      <c r="P514" s="110"/>
      <c r="Q514" s="90"/>
      <c r="R514" s="307"/>
    </row>
    <row r="515" spans="1:18">
      <c r="A515" s="876"/>
      <c r="B515" s="1272">
        <v>39878</v>
      </c>
      <c r="C515" s="1269" t="s">
        <v>885</v>
      </c>
      <c r="D515" s="1268" t="s">
        <v>886</v>
      </c>
      <c r="E515" s="117" t="s">
        <v>747</v>
      </c>
      <c r="F515" s="67" t="s">
        <v>287</v>
      </c>
      <c r="G515" s="97">
        <v>12895000</v>
      </c>
      <c r="H515" s="108" t="s">
        <v>13</v>
      </c>
      <c r="I515" s="69"/>
      <c r="J515" s="109"/>
      <c r="K515" s="522"/>
      <c r="L515" s="76" t="str">
        <f t="shared" si="16"/>
        <v/>
      </c>
      <c r="M515" s="87"/>
      <c r="N515" s="50"/>
      <c r="O515" s="1273"/>
      <c r="P515" s="110"/>
      <c r="Q515" s="90"/>
      <c r="R515" s="307"/>
    </row>
    <row r="516" spans="1:18">
      <c r="A516" s="876">
        <v>50</v>
      </c>
      <c r="B516" s="1272">
        <v>39878</v>
      </c>
      <c r="C516" s="1269" t="s">
        <v>887</v>
      </c>
      <c r="D516" s="1268" t="s">
        <v>888</v>
      </c>
      <c r="E516" s="117" t="s">
        <v>724</v>
      </c>
      <c r="F516" s="67" t="s">
        <v>287</v>
      </c>
      <c r="G516" s="97">
        <v>100000000</v>
      </c>
      <c r="H516" s="108" t="s">
        <v>13</v>
      </c>
      <c r="I516" s="69">
        <v>40780</v>
      </c>
      <c r="J516" s="109">
        <v>50</v>
      </c>
      <c r="K516" s="522">
        <v>100000000</v>
      </c>
      <c r="L516" s="76">
        <f t="shared" si="16"/>
        <v>0</v>
      </c>
      <c r="M516" s="87" t="s">
        <v>1021</v>
      </c>
      <c r="N516" s="50">
        <v>40865</v>
      </c>
      <c r="O516" s="1273" t="s">
        <v>1021</v>
      </c>
      <c r="P516" s="110"/>
      <c r="Q516" s="90" t="s">
        <v>1996</v>
      </c>
      <c r="R516" s="307">
        <v>63677</v>
      </c>
    </row>
    <row r="517" spans="1:18" ht="28.5">
      <c r="A517" s="877" t="s">
        <v>1871</v>
      </c>
      <c r="B517" s="1272">
        <v>39878</v>
      </c>
      <c r="C517" s="1269" t="s">
        <v>923</v>
      </c>
      <c r="D517" s="1268" t="s">
        <v>889</v>
      </c>
      <c r="E517" s="117" t="s">
        <v>731</v>
      </c>
      <c r="F517" s="67" t="s">
        <v>287</v>
      </c>
      <c r="G517" s="97">
        <v>16500000</v>
      </c>
      <c r="H517" s="108" t="s">
        <v>13</v>
      </c>
      <c r="I517" s="69">
        <v>40666</v>
      </c>
      <c r="J517" s="109">
        <v>42</v>
      </c>
      <c r="K517" s="522">
        <v>6000000</v>
      </c>
      <c r="L517" s="76">
        <v>0</v>
      </c>
      <c r="M517" s="87" t="s">
        <v>334</v>
      </c>
      <c r="N517" s="50" t="s">
        <v>334</v>
      </c>
      <c r="O517" s="1273" t="s">
        <v>334</v>
      </c>
      <c r="P517" s="110"/>
      <c r="Q517" s="90"/>
      <c r="R517" s="307" t="s">
        <v>334</v>
      </c>
    </row>
    <row r="518" spans="1:18" s="118" customFormat="1" ht="28.5">
      <c r="A518" s="877" t="s">
        <v>1463</v>
      </c>
      <c r="B518" s="1272">
        <v>39878</v>
      </c>
      <c r="C518" s="1269" t="s">
        <v>922</v>
      </c>
      <c r="D518" s="1268" t="s">
        <v>673</v>
      </c>
      <c r="E518" s="117" t="s">
        <v>789</v>
      </c>
      <c r="F518" s="67" t="s">
        <v>395</v>
      </c>
      <c r="G518" s="97">
        <v>7462000</v>
      </c>
      <c r="H518" s="108" t="s">
        <v>13</v>
      </c>
      <c r="I518" s="69">
        <v>40403</v>
      </c>
      <c r="J518" s="109">
        <v>4</v>
      </c>
      <c r="K518" s="522">
        <v>7462000</v>
      </c>
      <c r="L518" s="76">
        <f t="shared" si="16"/>
        <v>0</v>
      </c>
      <c r="M518" s="387" t="s">
        <v>334</v>
      </c>
      <c r="N518" s="388" t="s">
        <v>334</v>
      </c>
      <c r="O518" s="1273" t="s">
        <v>334</v>
      </c>
      <c r="P518" s="389"/>
      <c r="Q518" s="390" t="s">
        <v>1228</v>
      </c>
      <c r="R518" s="307" t="s">
        <v>334</v>
      </c>
    </row>
    <row r="519" spans="1:18">
      <c r="A519" s="876">
        <v>2</v>
      </c>
      <c r="B519" s="1272">
        <v>39878</v>
      </c>
      <c r="C519" s="1269" t="s">
        <v>890</v>
      </c>
      <c r="D519" s="1268" t="s">
        <v>891</v>
      </c>
      <c r="E519" s="117" t="s">
        <v>726</v>
      </c>
      <c r="F519" s="115" t="s">
        <v>242</v>
      </c>
      <c r="G519" s="97">
        <v>6000000</v>
      </c>
      <c r="H519" s="108" t="s">
        <v>13</v>
      </c>
      <c r="I519" s="69"/>
      <c r="J519" s="109"/>
      <c r="K519" s="522"/>
      <c r="L519" s="76" t="str">
        <f t="shared" si="16"/>
        <v/>
      </c>
      <c r="M519" s="87"/>
      <c r="N519" s="50"/>
      <c r="O519" s="1273"/>
      <c r="P519" s="110"/>
      <c r="Q519" s="90"/>
      <c r="R519" s="307"/>
    </row>
    <row r="520" spans="1:18">
      <c r="A520" s="876" t="s">
        <v>1908</v>
      </c>
      <c r="B520" s="1272">
        <v>39878</v>
      </c>
      <c r="C520" s="1269" t="s">
        <v>892</v>
      </c>
      <c r="D520" s="1268" t="s">
        <v>893</v>
      </c>
      <c r="E520" s="117" t="s">
        <v>808</v>
      </c>
      <c r="F520" s="115" t="s">
        <v>242</v>
      </c>
      <c r="G520" s="97">
        <v>13533000</v>
      </c>
      <c r="H520" s="108" t="s">
        <v>13</v>
      </c>
      <c r="I520" s="69">
        <v>40801</v>
      </c>
      <c r="J520" s="109">
        <v>49</v>
      </c>
      <c r="K520" s="522">
        <v>13533000</v>
      </c>
      <c r="L520" s="76">
        <f t="shared" si="16"/>
        <v>0</v>
      </c>
      <c r="M520" s="87" t="s">
        <v>184</v>
      </c>
      <c r="N520" s="50">
        <v>40801</v>
      </c>
      <c r="O520" s="1273" t="s">
        <v>395</v>
      </c>
      <c r="P520" s="110" t="s">
        <v>188</v>
      </c>
      <c r="Q520" s="90" t="s">
        <v>1285</v>
      </c>
      <c r="R520" s="307">
        <v>677000</v>
      </c>
    </row>
    <row r="521" spans="1:18">
      <c r="A521" s="876">
        <v>2</v>
      </c>
      <c r="B521" s="1272">
        <v>39878</v>
      </c>
      <c r="C521" s="1269" t="s">
        <v>894</v>
      </c>
      <c r="D521" s="1268" t="s">
        <v>450</v>
      </c>
      <c r="E521" s="117" t="s">
        <v>808</v>
      </c>
      <c r="F521" s="115" t="s">
        <v>242</v>
      </c>
      <c r="G521" s="97">
        <v>11000000</v>
      </c>
      <c r="H521" s="108" t="s">
        <v>13</v>
      </c>
      <c r="I521" s="69"/>
      <c r="J521" s="109"/>
      <c r="K521" s="522"/>
      <c r="L521" s="76" t="str">
        <f t="shared" si="16"/>
        <v/>
      </c>
      <c r="M521" s="87"/>
      <c r="N521" s="50"/>
      <c r="O521" s="1273"/>
      <c r="P521" s="110"/>
      <c r="Q521" s="90"/>
      <c r="R521" s="307"/>
    </row>
    <row r="522" spans="1:18">
      <c r="A522" s="876">
        <v>2</v>
      </c>
      <c r="B522" s="1272">
        <v>39878</v>
      </c>
      <c r="C522" s="1269" t="s">
        <v>895</v>
      </c>
      <c r="D522" s="1268" t="s">
        <v>896</v>
      </c>
      <c r="E522" s="117" t="s">
        <v>744</v>
      </c>
      <c r="F522" s="115" t="s">
        <v>242</v>
      </c>
      <c r="G522" s="97">
        <v>12000000</v>
      </c>
      <c r="H522" s="108" t="s">
        <v>13</v>
      </c>
      <c r="I522" s="69"/>
      <c r="J522" s="109"/>
      <c r="K522" s="522"/>
      <c r="L522" s="76" t="str">
        <f t="shared" si="16"/>
        <v/>
      </c>
      <c r="M522" s="87"/>
      <c r="N522" s="50"/>
      <c r="O522" s="1273"/>
      <c r="P522" s="110"/>
      <c r="Q522" s="90"/>
      <c r="R522" s="307"/>
    </row>
    <row r="523" spans="1:18">
      <c r="A523" s="876">
        <v>2</v>
      </c>
      <c r="B523" s="1272">
        <v>39878</v>
      </c>
      <c r="C523" s="1269" t="s">
        <v>897</v>
      </c>
      <c r="D523" s="1268" t="s">
        <v>898</v>
      </c>
      <c r="E523" s="117" t="s">
        <v>747</v>
      </c>
      <c r="F523" s="115" t="s">
        <v>242</v>
      </c>
      <c r="G523" s="97">
        <v>15349000</v>
      </c>
      <c r="H523" s="108" t="s">
        <v>13</v>
      </c>
      <c r="I523" s="69"/>
      <c r="J523" s="109"/>
      <c r="K523" s="522"/>
      <c r="L523" s="76" t="str">
        <f t="shared" si="16"/>
        <v/>
      </c>
      <c r="M523" s="87"/>
      <c r="N523" s="50"/>
      <c r="O523" s="1273"/>
      <c r="P523" s="110"/>
      <c r="Q523" s="90"/>
      <c r="R523" s="307"/>
    </row>
    <row r="524" spans="1:18">
      <c r="A524" s="876" t="s">
        <v>1951</v>
      </c>
      <c r="B524" s="1272">
        <v>39878</v>
      </c>
      <c r="C524" s="1269" t="s">
        <v>900</v>
      </c>
      <c r="D524" s="1268" t="s">
        <v>899</v>
      </c>
      <c r="E524" s="117" t="s">
        <v>763</v>
      </c>
      <c r="F524" s="115" t="s">
        <v>242</v>
      </c>
      <c r="G524" s="97">
        <v>1881000</v>
      </c>
      <c r="H524" s="108" t="s">
        <v>13</v>
      </c>
      <c r="I524" s="69">
        <v>40793</v>
      </c>
      <c r="J524" s="109">
        <v>62</v>
      </c>
      <c r="K524" s="522">
        <v>1881000</v>
      </c>
      <c r="L524" s="76">
        <f t="shared" si="16"/>
        <v>0</v>
      </c>
      <c r="M524" s="87" t="s">
        <v>184</v>
      </c>
      <c r="N524" s="50">
        <v>40793</v>
      </c>
      <c r="O524" s="1273" t="s">
        <v>395</v>
      </c>
      <c r="P524" s="110" t="s">
        <v>188</v>
      </c>
      <c r="Q524" s="90" t="s">
        <v>1285</v>
      </c>
      <c r="R524" s="307">
        <v>94000</v>
      </c>
    </row>
    <row r="525" spans="1:18">
      <c r="A525" s="876">
        <v>2</v>
      </c>
      <c r="B525" s="1272">
        <v>39878</v>
      </c>
      <c r="C525" s="1269" t="s">
        <v>901</v>
      </c>
      <c r="D525" s="1268" t="s">
        <v>902</v>
      </c>
      <c r="E525" s="117" t="s">
        <v>751</v>
      </c>
      <c r="F525" s="115" t="s">
        <v>242</v>
      </c>
      <c r="G525" s="97">
        <v>5500000</v>
      </c>
      <c r="H525" s="108" t="s">
        <v>13</v>
      </c>
      <c r="I525" s="69"/>
      <c r="J525" s="109"/>
      <c r="K525" s="522"/>
      <c r="L525" s="76" t="str">
        <f t="shared" si="16"/>
        <v/>
      </c>
      <c r="M525" s="87"/>
      <c r="N525" s="50"/>
      <c r="O525" s="1273"/>
      <c r="P525" s="110"/>
      <c r="Q525" s="90"/>
      <c r="R525" s="307"/>
    </row>
    <row r="526" spans="1:18">
      <c r="A526" s="876">
        <v>2</v>
      </c>
      <c r="B526" s="1272">
        <v>39878</v>
      </c>
      <c r="C526" s="1269" t="s">
        <v>924</v>
      </c>
      <c r="D526" s="1268" t="s">
        <v>903</v>
      </c>
      <c r="E526" s="117" t="s">
        <v>763</v>
      </c>
      <c r="F526" s="115" t="s">
        <v>242</v>
      </c>
      <c r="G526" s="97">
        <v>4967000</v>
      </c>
      <c r="H526" s="108" t="s">
        <v>13</v>
      </c>
      <c r="I526" s="69"/>
      <c r="J526" s="109"/>
      <c r="K526" s="522"/>
      <c r="L526" s="76" t="str">
        <f t="shared" si="16"/>
        <v/>
      </c>
      <c r="M526" s="87"/>
      <c r="N526" s="50"/>
      <c r="O526" s="1273"/>
      <c r="P526" s="110"/>
      <c r="Q526" s="90"/>
      <c r="R526" s="307"/>
    </row>
    <row r="527" spans="1:18">
      <c r="A527" s="876" t="s">
        <v>1908</v>
      </c>
      <c r="B527" s="1272">
        <v>39878</v>
      </c>
      <c r="C527" s="1269" t="s">
        <v>904</v>
      </c>
      <c r="D527" s="1268" t="s">
        <v>450</v>
      </c>
      <c r="E527" s="117" t="s">
        <v>808</v>
      </c>
      <c r="F527" s="115" t="s">
        <v>242</v>
      </c>
      <c r="G527" s="97">
        <v>10000000</v>
      </c>
      <c r="H527" s="108" t="s">
        <v>13</v>
      </c>
      <c r="I527" s="69">
        <v>40738</v>
      </c>
      <c r="J527" s="109">
        <v>49</v>
      </c>
      <c r="K527" s="522">
        <v>10000000</v>
      </c>
      <c r="L527" s="76">
        <f t="shared" si="16"/>
        <v>0</v>
      </c>
      <c r="M527" s="87" t="s">
        <v>184</v>
      </c>
      <c r="N527" s="50">
        <v>40738</v>
      </c>
      <c r="O527" s="1273" t="s">
        <v>395</v>
      </c>
      <c r="P527" s="110" t="s">
        <v>188</v>
      </c>
      <c r="Q527" s="90" t="s">
        <v>1285</v>
      </c>
      <c r="R527" s="307">
        <v>500000</v>
      </c>
    </row>
    <row r="528" spans="1:18">
      <c r="A528" s="876" t="s">
        <v>1908</v>
      </c>
      <c r="B528" s="1272">
        <v>39878</v>
      </c>
      <c r="C528" s="1269" t="s">
        <v>905</v>
      </c>
      <c r="D528" s="1268" t="s">
        <v>906</v>
      </c>
      <c r="E528" s="117" t="s">
        <v>861</v>
      </c>
      <c r="F528" s="115" t="s">
        <v>242</v>
      </c>
      <c r="G528" s="97">
        <v>2492000</v>
      </c>
      <c r="H528" s="108" t="s">
        <v>13</v>
      </c>
      <c r="I528" s="69">
        <v>40801</v>
      </c>
      <c r="J528" s="109">
        <v>49</v>
      </c>
      <c r="K528" s="522">
        <v>2492000</v>
      </c>
      <c r="L528" s="76">
        <f t="shared" si="16"/>
        <v>0</v>
      </c>
      <c r="M528" s="87" t="s">
        <v>184</v>
      </c>
      <c r="N528" s="50">
        <v>40801</v>
      </c>
      <c r="O528" s="1273" t="s">
        <v>395</v>
      </c>
      <c r="P528" s="110" t="s">
        <v>188</v>
      </c>
      <c r="Q528" s="90" t="s">
        <v>1285</v>
      </c>
      <c r="R528" s="307">
        <v>125000</v>
      </c>
    </row>
    <row r="529" spans="1:18">
      <c r="A529" s="876">
        <v>2</v>
      </c>
      <c r="B529" s="1272">
        <v>39878</v>
      </c>
      <c r="C529" s="1269" t="s">
        <v>907</v>
      </c>
      <c r="D529" s="1268" t="s">
        <v>908</v>
      </c>
      <c r="E529" s="117" t="s">
        <v>813</v>
      </c>
      <c r="F529" s="115" t="s">
        <v>242</v>
      </c>
      <c r="G529" s="97">
        <v>6700000</v>
      </c>
      <c r="H529" s="108" t="s">
        <v>13</v>
      </c>
      <c r="I529" s="69"/>
      <c r="J529" s="109"/>
      <c r="K529" s="522"/>
      <c r="L529" s="76" t="str">
        <f t="shared" si="16"/>
        <v/>
      </c>
      <c r="M529" s="87"/>
      <c r="N529" s="50"/>
      <c r="O529" s="1273"/>
      <c r="P529" s="110"/>
      <c r="Q529" s="90"/>
      <c r="R529" s="307"/>
    </row>
    <row r="530" spans="1:18">
      <c r="A530" s="876">
        <v>2</v>
      </c>
      <c r="B530" s="1272">
        <v>39878</v>
      </c>
      <c r="C530" s="1269" t="s">
        <v>909</v>
      </c>
      <c r="D530" s="1268" t="s">
        <v>910</v>
      </c>
      <c r="E530" s="117" t="s">
        <v>813</v>
      </c>
      <c r="F530" s="115" t="s">
        <v>242</v>
      </c>
      <c r="G530" s="97">
        <v>4389000</v>
      </c>
      <c r="H530" s="108" t="s">
        <v>13</v>
      </c>
      <c r="I530" s="69"/>
      <c r="J530" s="109"/>
      <c r="K530" s="522"/>
      <c r="L530" s="76" t="str">
        <f t="shared" si="16"/>
        <v/>
      </c>
      <c r="M530" s="87"/>
      <c r="N530" s="50"/>
      <c r="O530" s="1273"/>
      <c r="P530" s="110"/>
      <c r="Q530" s="90"/>
      <c r="R530" s="307"/>
    </row>
    <row r="531" spans="1:18">
      <c r="A531" s="876" t="s">
        <v>2015</v>
      </c>
      <c r="B531" s="1272">
        <v>39878</v>
      </c>
      <c r="C531" s="1269" t="s">
        <v>911</v>
      </c>
      <c r="D531" s="1268" t="s">
        <v>912</v>
      </c>
      <c r="E531" s="117" t="s">
        <v>778</v>
      </c>
      <c r="F531" s="115" t="s">
        <v>242</v>
      </c>
      <c r="G531" s="97">
        <v>5000000</v>
      </c>
      <c r="H531" s="108" t="s">
        <v>13</v>
      </c>
      <c r="I531" s="69"/>
      <c r="J531" s="109"/>
      <c r="K531" s="522"/>
      <c r="L531" s="76" t="str">
        <f t="shared" si="16"/>
        <v/>
      </c>
      <c r="M531" s="87"/>
      <c r="N531" s="50"/>
      <c r="O531" s="1273"/>
      <c r="P531" s="110"/>
      <c r="Q531" s="90"/>
      <c r="R531" s="307"/>
    </row>
    <row r="532" spans="1:18">
      <c r="A532" s="876">
        <v>2</v>
      </c>
      <c r="B532" s="1272">
        <v>39878</v>
      </c>
      <c r="C532" s="1269" t="s">
        <v>913</v>
      </c>
      <c r="D532" s="1268" t="s">
        <v>914</v>
      </c>
      <c r="E532" s="117" t="s">
        <v>813</v>
      </c>
      <c r="F532" s="115" t="s">
        <v>242</v>
      </c>
      <c r="G532" s="97">
        <v>3000000</v>
      </c>
      <c r="H532" s="108" t="s">
        <v>13</v>
      </c>
      <c r="I532" s="69"/>
      <c r="J532" s="109"/>
      <c r="K532" s="522"/>
      <c r="L532" s="76" t="str">
        <f t="shared" si="16"/>
        <v/>
      </c>
      <c r="M532" s="87"/>
      <c r="N532" s="50"/>
      <c r="O532" s="1273"/>
      <c r="P532" s="110"/>
      <c r="Q532" s="90"/>
      <c r="R532" s="307"/>
    </row>
    <row r="533" spans="1:18">
      <c r="A533" s="876">
        <v>2</v>
      </c>
      <c r="B533" s="1272">
        <v>39878</v>
      </c>
      <c r="C533" s="1269" t="s">
        <v>915</v>
      </c>
      <c r="D533" s="1268" t="s">
        <v>916</v>
      </c>
      <c r="E533" s="117" t="s">
        <v>760</v>
      </c>
      <c r="F533" s="115" t="s">
        <v>242</v>
      </c>
      <c r="G533" s="97">
        <v>500000</v>
      </c>
      <c r="H533" s="108" t="s">
        <v>13</v>
      </c>
      <c r="I533" s="69"/>
      <c r="J533" s="109"/>
      <c r="K533" s="522"/>
      <c r="L533" s="76" t="str">
        <f t="shared" si="16"/>
        <v/>
      </c>
      <c r="M533" s="87"/>
      <c r="N533" s="50"/>
      <c r="O533" s="1273"/>
      <c r="P533" s="110"/>
      <c r="Q533" s="90"/>
      <c r="R533" s="307"/>
    </row>
    <row r="534" spans="1:18">
      <c r="A534" s="876">
        <v>2</v>
      </c>
      <c r="B534" s="1272">
        <v>39878</v>
      </c>
      <c r="C534" s="1269" t="s">
        <v>917</v>
      </c>
      <c r="D534" s="1268" t="s">
        <v>918</v>
      </c>
      <c r="E534" s="117" t="s">
        <v>813</v>
      </c>
      <c r="F534" s="115" t="s">
        <v>242</v>
      </c>
      <c r="G534" s="97">
        <v>9982000</v>
      </c>
      <c r="H534" s="108" t="s">
        <v>13</v>
      </c>
      <c r="I534" s="69"/>
      <c r="J534" s="109"/>
      <c r="K534" s="522"/>
      <c r="L534" s="76" t="str">
        <f t="shared" si="16"/>
        <v/>
      </c>
      <c r="M534" s="87"/>
      <c r="N534" s="50"/>
      <c r="O534" s="1273"/>
      <c r="P534" s="110"/>
      <c r="Q534" s="90"/>
      <c r="R534" s="307"/>
    </row>
    <row r="535" spans="1:18">
      <c r="A535" s="876">
        <v>2</v>
      </c>
      <c r="B535" s="1272">
        <v>39878</v>
      </c>
      <c r="C535" s="1269" t="s">
        <v>919</v>
      </c>
      <c r="D535" s="1268" t="s">
        <v>555</v>
      </c>
      <c r="E535" s="117" t="s">
        <v>740</v>
      </c>
      <c r="F535" s="115" t="s">
        <v>242</v>
      </c>
      <c r="G535" s="97">
        <v>23200000</v>
      </c>
      <c r="H535" s="108" t="s">
        <v>13</v>
      </c>
      <c r="I535" s="69"/>
      <c r="J535" s="109"/>
      <c r="K535" s="522"/>
      <c r="L535" s="76" t="str">
        <f t="shared" si="16"/>
        <v/>
      </c>
      <c r="M535" s="87"/>
      <c r="N535" s="50"/>
      <c r="O535" s="1273"/>
      <c r="P535" s="110"/>
      <c r="Q535" s="90"/>
      <c r="R535" s="307"/>
    </row>
    <row r="536" spans="1:18">
      <c r="A536" s="876">
        <v>2</v>
      </c>
      <c r="B536" s="1272">
        <v>39878</v>
      </c>
      <c r="C536" s="1269" t="s">
        <v>920</v>
      </c>
      <c r="D536" s="1268" t="s">
        <v>921</v>
      </c>
      <c r="E536" s="117" t="s">
        <v>789</v>
      </c>
      <c r="F536" s="115" t="s">
        <v>242</v>
      </c>
      <c r="G536" s="97">
        <v>12325000</v>
      </c>
      <c r="H536" s="108" t="s">
        <v>13</v>
      </c>
      <c r="I536" s="69"/>
      <c r="J536" s="109"/>
      <c r="K536" s="522"/>
      <c r="L536" s="76" t="str">
        <f t="shared" si="16"/>
        <v/>
      </c>
      <c r="M536" s="87"/>
      <c r="N536" s="50"/>
      <c r="O536" s="1273"/>
      <c r="P536" s="110"/>
      <c r="Q536" s="90"/>
      <c r="R536" s="307"/>
    </row>
    <row r="537" spans="1:18">
      <c r="A537" s="876"/>
      <c r="B537" s="1272">
        <v>39885</v>
      </c>
      <c r="C537" s="1269" t="s">
        <v>925</v>
      </c>
      <c r="D537" s="1268" t="s">
        <v>928</v>
      </c>
      <c r="E537" s="117" t="s">
        <v>929</v>
      </c>
      <c r="F537" s="67" t="s">
        <v>287</v>
      </c>
      <c r="G537" s="97">
        <v>72927000</v>
      </c>
      <c r="H537" s="108" t="s">
        <v>13</v>
      </c>
      <c r="I537" s="69"/>
      <c r="J537" s="109"/>
      <c r="K537" s="522"/>
      <c r="L537" s="76" t="str">
        <f t="shared" si="16"/>
        <v/>
      </c>
      <c r="M537" s="87"/>
      <c r="N537" s="50"/>
      <c r="O537" s="1273"/>
      <c r="P537" s="110"/>
      <c r="Q537" s="90"/>
      <c r="R537" s="307"/>
    </row>
    <row r="538" spans="1:18">
      <c r="A538" s="876">
        <v>49</v>
      </c>
      <c r="B538" s="1272">
        <v>39885</v>
      </c>
      <c r="C538" s="1269" t="s">
        <v>926</v>
      </c>
      <c r="D538" s="1268" t="s">
        <v>930</v>
      </c>
      <c r="E538" s="117" t="s">
        <v>845</v>
      </c>
      <c r="F538" s="67" t="s">
        <v>287</v>
      </c>
      <c r="G538" s="97">
        <v>8816000</v>
      </c>
      <c r="H538" s="108" t="s">
        <v>13</v>
      </c>
      <c r="I538" s="69">
        <v>40780</v>
      </c>
      <c r="J538" s="109">
        <v>49</v>
      </c>
      <c r="K538" s="522">
        <v>8816000</v>
      </c>
      <c r="L538" s="76">
        <f t="shared" si="16"/>
        <v>0</v>
      </c>
      <c r="M538" s="87" t="s">
        <v>1021</v>
      </c>
      <c r="N538" s="50">
        <v>40849</v>
      </c>
      <c r="O538" s="1273" t="s">
        <v>1021</v>
      </c>
      <c r="P538" s="110"/>
      <c r="Q538" s="90" t="s">
        <v>1285</v>
      </c>
      <c r="R538" s="307">
        <v>205000</v>
      </c>
    </row>
    <row r="539" spans="1:18">
      <c r="A539" s="876">
        <v>49</v>
      </c>
      <c r="B539" s="1272">
        <v>39885</v>
      </c>
      <c r="C539" s="1269" t="s">
        <v>959</v>
      </c>
      <c r="D539" s="1268" t="s">
        <v>931</v>
      </c>
      <c r="E539" s="117" t="s">
        <v>726</v>
      </c>
      <c r="F539" s="67" t="s">
        <v>287</v>
      </c>
      <c r="G539" s="97">
        <v>17390000</v>
      </c>
      <c r="H539" s="108" t="s">
        <v>13</v>
      </c>
      <c r="I539" s="69">
        <v>40801</v>
      </c>
      <c r="J539" s="109">
        <v>49</v>
      </c>
      <c r="K539" s="522">
        <v>17390000</v>
      </c>
      <c r="L539" s="76">
        <f t="shared" si="16"/>
        <v>0</v>
      </c>
      <c r="M539" s="87" t="s">
        <v>1021</v>
      </c>
      <c r="N539" s="50">
        <v>40863</v>
      </c>
      <c r="O539" s="1273" t="s">
        <v>1021</v>
      </c>
      <c r="P539" s="110"/>
      <c r="Q539" s="90" t="s">
        <v>1285</v>
      </c>
      <c r="R539" s="307">
        <v>375000</v>
      </c>
    </row>
    <row r="540" spans="1:18">
      <c r="A540" s="876"/>
      <c r="B540" s="1272">
        <v>39885</v>
      </c>
      <c r="C540" s="1269" t="s">
        <v>961</v>
      </c>
      <c r="D540" s="1268" t="s">
        <v>932</v>
      </c>
      <c r="E540" s="117" t="s">
        <v>724</v>
      </c>
      <c r="F540" s="67" t="s">
        <v>287</v>
      </c>
      <c r="G540" s="97">
        <v>1224558000</v>
      </c>
      <c r="H540" s="108" t="s">
        <v>13</v>
      </c>
      <c r="I540" s="69">
        <v>40289</v>
      </c>
      <c r="J540" s="109">
        <v>4</v>
      </c>
      <c r="K540" s="142">
        <v>1224558000</v>
      </c>
      <c r="L540" s="76">
        <f t="shared" si="16"/>
        <v>0</v>
      </c>
      <c r="M540" s="87" t="s">
        <v>1021</v>
      </c>
      <c r="N540" s="50">
        <v>40366</v>
      </c>
      <c r="O540" s="1273" t="s">
        <v>1021</v>
      </c>
      <c r="P540" s="110"/>
      <c r="Q540" s="90" t="s">
        <v>1285</v>
      </c>
      <c r="R540" s="307">
        <v>172000000</v>
      </c>
    </row>
    <row r="541" spans="1:18">
      <c r="A541" s="876"/>
      <c r="B541" s="1272">
        <v>39885</v>
      </c>
      <c r="C541" s="1269" t="s">
        <v>927</v>
      </c>
      <c r="D541" s="1268" t="s">
        <v>933</v>
      </c>
      <c r="E541" s="117" t="s">
        <v>747</v>
      </c>
      <c r="F541" s="67" t="s">
        <v>287</v>
      </c>
      <c r="G541" s="97">
        <v>9266000</v>
      </c>
      <c r="H541" s="108" t="s">
        <v>13</v>
      </c>
      <c r="I541" s="69"/>
      <c r="J541" s="109"/>
      <c r="K541" s="522"/>
      <c r="L541" s="76" t="str">
        <f t="shared" si="16"/>
        <v/>
      </c>
      <c r="M541" s="87"/>
      <c r="N541" s="50"/>
      <c r="O541" s="1273"/>
      <c r="P541" s="110"/>
      <c r="Q541" s="90"/>
      <c r="R541" s="307"/>
    </row>
    <row r="542" spans="1:18" s="412" customFormat="1" ht="28.5">
      <c r="A542" s="877" t="s">
        <v>1463</v>
      </c>
      <c r="B542" s="410">
        <v>39885</v>
      </c>
      <c r="C542" s="1268" t="s">
        <v>934</v>
      </c>
      <c r="D542" s="1268" t="s">
        <v>946</v>
      </c>
      <c r="E542" s="120" t="s">
        <v>85</v>
      </c>
      <c r="F542" s="411" t="s">
        <v>395</v>
      </c>
      <c r="G542" s="383">
        <v>17000000</v>
      </c>
      <c r="H542" s="384" t="s">
        <v>13</v>
      </c>
      <c r="I542" s="69">
        <v>40403</v>
      </c>
      <c r="J542" s="109">
        <v>4</v>
      </c>
      <c r="K542" s="522">
        <v>17000000</v>
      </c>
      <c r="L542" s="76">
        <f t="shared" si="16"/>
        <v>0</v>
      </c>
      <c r="M542" s="387" t="s">
        <v>334</v>
      </c>
      <c r="N542" s="388" t="s">
        <v>334</v>
      </c>
      <c r="O542" s="1273" t="s">
        <v>334</v>
      </c>
      <c r="P542" s="389"/>
      <c r="Q542" s="390" t="s">
        <v>1228</v>
      </c>
      <c r="R542" s="307" t="s">
        <v>334</v>
      </c>
    </row>
    <row r="543" spans="1:18">
      <c r="A543" s="876" t="s">
        <v>1908</v>
      </c>
      <c r="B543" s="1272">
        <v>39885</v>
      </c>
      <c r="C543" s="1269" t="s">
        <v>935</v>
      </c>
      <c r="D543" s="1268" t="s">
        <v>947</v>
      </c>
      <c r="E543" s="117" t="s">
        <v>803</v>
      </c>
      <c r="F543" s="115" t="s">
        <v>242</v>
      </c>
      <c r="G543" s="97">
        <v>21100000</v>
      </c>
      <c r="H543" s="108" t="s">
        <v>13</v>
      </c>
      <c r="I543" s="69">
        <v>40738</v>
      </c>
      <c r="J543" s="109">
        <v>49</v>
      </c>
      <c r="K543" s="522">
        <v>21100000</v>
      </c>
      <c r="L543" s="76">
        <f t="shared" si="16"/>
        <v>0</v>
      </c>
      <c r="M543" s="87" t="s">
        <v>184</v>
      </c>
      <c r="N543" s="50">
        <v>40738</v>
      </c>
      <c r="O543" s="1273" t="s">
        <v>395</v>
      </c>
      <c r="P543" s="110" t="s">
        <v>188</v>
      </c>
      <c r="Q543" s="90" t="s">
        <v>1285</v>
      </c>
      <c r="R543" s="307">
        <v>1055000</v>
      </c>
    </row>
    <row r="544" spans="1:18">
      <c r="A544" s="876">
        <v>2</v>
      </c>
      <c r="B544" s="1272">
        <v>39885</v>
      </c>
      <c r="C544" s="1269" t="s">
        <v>936</v>
      </c>
      <c r="D544" s="1268" t="s">
        <v>948</v>
      </c>
      <c r="E544" s="117" t="s">
        <v>760</v>
      </c>
      <c r="F544" s="115" t="s">
        <v>242</v>
      </c>
      <c r="G544" s="97">
        <v>425000</v>
      </c>
      <c r="H544" s="108" t="s">
        <v>13</v>
      </c>
      <c r="I544" s="69">
        <v>40541</v>
      </c>
      <c r="J544" s="109">
        <v>4</v>
      </c>
      <c r="K544" s="522">
        <v>425000</v>
      </c>
      <c r="L544" s="76">
        <f t="shared" si="16"/>
        <v>0</v>
      </c>
      <c r="M544" s="87" t="s">
        <v>184</v>
      </c>
      <c r="N544" s="50">
        <v>40541</v>
      </c>
      <c r="O544" s="1273" t="s">
        <v>395</v>
      </c>
      <c r="P544" s="110" t="s">
        <v>188</v>
      </c>
      <c r="Q544" s="90" t="s">
        <v>1285</v>
      </c>
      <c r="R544" s="307">
        <v>21000</v>
      </c>
    </row>
    <row r="545" spans="1:18">
      <c r="A545" s="876">
        <v>2</v>
      </c>
      <c r="B545" s="1272">
        <v>39885</v>
      </c>
      <c r="C545" s="1269" t="s">
        <v>937</v>
      </c>
      <c r="D545" s="1268" t="s">
        <v>605</v>
      </c>
      <c r="E545" s="117" t="s">
        <v>813</v>
      </c>
      <c r="F545" s="115" t="s">
        <v>242</v>
      </c>
      <c r="G545" s="97">
        <v>10000000</v>
      </c>
      <c r="H545" s="108" t="s">
        <v>13</v>
      </c>
      <c r="I545" s="69">
        <v>40135</v>
      </c>
      <c r="J545" s="109">
        <v>4</v>
      </c>
      <c r="K545" s="522">
        <v>10000000</v>
      </c>
      <c r="L545" s="76">
        <f t="shared" si="16"/>
        <v>0</v>
      </c>
      <c r="M545" s="573" t="s">
        <v>184</v>
      </c>
      <c r="N545" s="50">
        <v>40135</v>
      </c>
      <c r="O545" s="1273" t="s">
        <v>395</v>
      </c>
      <c r="P545" s="110" t="s">
        <v>188</v>
      </c>
      <c r="Q545" s="90" t="s">
        <v>1285</v>
      </c>
      <c r="R545" s="307">
        <v>500000</v>
      </c>
    </row>
    <row r="546" spans="1:18">
      <c r="A546" s="876">
        <v>2</v>
      </c>
      <c r="B546" s="1272">
        <v>39885</v>
      </c>
      <c r="C546" s="1269" t="s">
        <v>938</v>
      </c>
      <c r="D546" s="1268" t="s">
        <v>669</v>
      </c>
      <c r="E546" s="117" t="s">
        <v>728</v>
      </c>
      <c r="F546" s="115" t="s">
        <v>242</v>
      </c>
      <c r="G546" s="97">
        <v>3370000</v>
      </c>
      <c r="H546" s="108" t="s">
        <v>13</v>
      </c>
      <c r="I546" s="69"/>
      <c r="J546" s="109"/>
      <c r="K546" s="522"/>
      <c r="L546" s="76" t="str">
        <f t="shared" si="16"/>
        <v/>
      </c>
      <c r="M546" s="87"/>
      <c r="N546" s="50"/>
      <c r="O546" s="1273"/>
      <c r="P546" s="110"/>
      <c r="Q546" s="90"/>
      <c r="R546" s="307"/>
    </row>
    <row r="547" spans="1:18">
      <c r="A547" s="876">
        <v>2</v>
      </c>
      <c r="B547" s="1272">
        <v>39885</v>
      </c>
      <c r="C547" s="1269" t="s">
        <v>939</v>
      </c>
      <c r="D547" s="1268" t="s">
        <v>949</v>
      </c>
      <c r="E547" s="117" t="s">
        <v>950</v>
      </c>
      <c r="F547" s="115" t="s">
        <v>242</v>
      </c>
      <c r="G547" s="97">
        <v>13900000</v>
      </c>
      <c r="H547" s="108" t="s">
        <v>13</v>
      </c>
      <c r="I547" s="69"/>
      <c r="J547" s="109"/>
      <c r="K547" s="522"/>
      <c r="L547" s="76" t="str">
        <f t="shared" si="16"/>
        <v/>
      </c>
      <c r="M547" s="87"/>
      <c r="N547" s="50"/>
      <c r="O547" s="1273"/>
      <c r="P547" s="110"/>
      <c r="Q547" s="90"/>
      <c r="R547" s="307"/>
    </row>
    <row r="548" spans="1:18">
      <c r="A548" s="876">
        <v>2</v>
      </c>
      <c r="B548" s="1272">
        <v>39885</v>
      </c>
      <c r="C548" s="1269" t="s">
        <v>940</v>
      </c>
      <c r="D548" s="1268" t="s">
        <v>951</v>
      </c>
      <c r="E548" s="117" t="s">
        <v>744</v>
      </c>
      <c r="F548" s="115" t="s">
        <v>242</v>
      </c>
      <c r="G548" s="97">
        <v>3000000</v>
      </c>
      <c r="H548" s="108" t="s">
        <v>13</v>
      </c>
      <c r="I548" s="69"/>
      <c r="J548" s="109"/>
      <c r="K548" s="522"/>
      <c r="L548" s="76" t="str">
        <f t="shared" si="16"/>
        <v/>
      </c>
      <c r="M548" s="87"/>
      <c r="N548" s="50"/>
      <c r="O548" s="1273"/>
      <c r="P548" s="110"/>
      <c r="Q548" s="90"/>
      <c r="R548" s="307"/>
    </row>
    <row r="549" spans="1:18">
      <c r="A549" s="876">
        <v>2</v>
      </c>
      <c r="B549" s="1272">
        <v>39885</v>
      </c>
      <c r="C549" s="1269" t="s">
        <v>941</v>
      </c>
      <c r="D549" s="1268" t="s">
        <v>952</v>
      </c>
      <c r="E549" s="117" t="s">
        <v>740</v>
      </c>
      <c r="F549" s="115" t="s">
        <v>242</v>
      </c>
      <c r="G549" s="97">
        <v>10000000</v>
      </c>
      <c r="H549" s="108" t="s">
        <v>13</v>
      </c>
      <c r="I549" s="69"/>
      <c r="J549" s="109"/>
      <c r="K549" s="522"/>
      <c r="L549" s="76" t="str">
        <f t="shared" si="16"/>
        <v/>
      </c>
      <c r="M549" s="87"/>
      <c r="N549" s="50"/>
      <c r="O549" s="1273"/>
      <c r="P549" s="110"/>
      <c r="Q549" s="90"/>
      <c r="R549" s="307"/>
    </row>
    <row r="550" spans="1:18" s="118" customFormat="1" ht="57">
      <c r="A550" s="877" t="s">
        <v>1480</v>
      </c>
      <c r="B550" s="1272">
        <v>39885</v>
      </c>
      <c r="C550" s="1269" t="s">
        <v>960</v>
      </c>
      <c r="D550" s="1268" t="s">
        <v>953</v>
      </c>
      <c r="E550" s="117" t="s">
        <v>954</v>
      </c>
      <c r="F550" s="115" t="s">
        <v>395</v>
      </c>
      <c r="G550" s="97">
        <v>6000000</v>
      </c>
      <c r="H550" s="108" t="s">
        <v>13</v>
      </c>
      <c r="I550" s="69">
        <v>40424</v>
      </c>
      <c r="J550" s="109">
        <v>4</v>
      </c>
      <c r="K550" s="522">
        <v>6000000</v>
      </c>
      <c r="L550" s="76">
        <f t="shared" si="16"/>
        <v>0</v>
      </c>
      <c r="M550" s="387" t="s">
        <v>334</v>
      </c>
      <c r="N550" s="388" t="s">
        <v>334</v>
      </c>
      <c r="O550" s="1273" t="s">
        <v>334</v>
      </c>
      <c r="P550" s="389"/>
      <c r="Q550" s="390" t="s">
        <v>1228</v>
      </c>
      <c r="R550" s="307" t="s">
        <v>334</v>
      </c>
    </row>
    <row r="551" spans="1:18">
      <c r="A551" s="876">
        <v>2</v>
      </c>
      <c r="B551" s="1272">
        <v>39885</v>
      </c>
      <c r="C551" s="1269" t="s">
        <v>958</v>
      </c>
      <c r="D551" s="1268" t="s">
        <v>955</v>
      </c>
      <c r="E551" s="117" t="s">
        <v>724</v>
      </c>
      <c r="F551" s="115" t="s">
        <v>242</v>
      </c>
      <c r="G551" s="97">
        <v>607000</v>
      </c>
      <c r="H551" s="108" t="s">
        <v>13</v>
      </c>
      <c r="I551" s="69">
        <v>40849</v>
      </c>
      <c r="J551" s="109">
        <v>4</v>
      </c>
      <c r="K551" s="522">
        <v>607000</v>
      </c>
      <c r="L551" s="76">
        <f t="shared" si="16"/>
        <v>0</v>
      </c>
      <c r="M551" s="573" t="s">
        <v>184</v>
      </c>
      <c r="N551" s="50">
        <v>40849</v>
      </c>
      <c r="O551" s="1273" t="s">
        <v>395</v>
      </c>
      <c r="P551" s="110" t="s">
        <v>188</v>
      </c>
      <c r="Q551" s="90" t="s">
        <v>1285</v>
      </c>
      <c r="R551" s="307">
        <v>30000</v>
      </c>
    </row>
    <row r="552" spans="1:18">
      <c r="A552" s="876">
        <v>2</v>
      </c>
      <c r="B552" s="1272">
        <v>39885</v>
      </c>
      <c r="C552" s="1269" t="s">
        <v>942</v>
      </c>
      <c r="D552" s="1268" t="s">
        <v>61</v>
      </c>
      <c r="E552" s="117" t="s">
        <v>956</v>
      </c>
      <c r="F552" s="115" t="s">
        <v>242</v>
      </c>
      <c r="G552" s="97">
        <v>2672000</v>
      </c>
      <c r="H552" s="108" t="s">
        <v>13</v>
      </c>
      <c r="I552" s="69"/>
      <c r="J552" s="109"/>
      <c r="K552" s="522"/>
      <c r="L552" s="76" t="str">
        <f t="shared" si="16"/>
        <v/>
      </c>
      <c r="M552" s="87"/>
      <c r="N552" s="50"/>
      <c r="O552" s="1273"/>
      <c r="P552" s="110"/>
      <c r="Q552" s="90"/>
      <c r="R552" s="307"/>
    </row>
    <row r="553" spans="1:18">
      <c r="A553" s="876" t="s">
        <v>1911</v>
      </c>
      <c r="B553" s="1272">
        <v>39885</v>
      </c>
      <c r="C553" s="1269" t="s">
        <v>943</v>
      </c>
      <c r="D553" s="1268" t="s">
        <v>957</v>
      </c>
      <c r="E553" s="117" t="s">
        <v>763</v>
      </c>
      <c r="F553" s="115" t="s">
        <v>242</v>
      </c>
      <c r="G553" s="97">
        <v>9516000</v>
      </c>
      <c r="H553" s="108" t="s">
        <v>13</v>
      </c>
      <c r="I553" s="69">
        <v>40801</v>
      </c>
      <c r="J553" s="109">
        <v>50</v>
      </c>
      <c r="K553" s="522">
        <v>9516000</v>
      </c>
      <c r="L553" s="76">
        <f t="shared" si="16"/>
        <v>0</v>
      </c>
      <c r="M553" s="573" t="s">
        <v>184</v>
      </c>
      <c r="N553" s="50">
        <v>40801</v>
      </c>
      <c r="O553" s="1273" t="s">
        <v>395</v>
      </c>
      <c r="P553" s="110" t="s">
        <v>188</v>
      </c>
      <c r="Q553" s="90" t="s">
        <v>1285</v>
      </c>
      <c r="R553" s="307">
        <v>476000</v>
      </c>
    </row>
    <row r="554" spans="1:18">
      <c r="A554" s="876" t="s">
        <v>1908</v>
      </c>
      <c r="B554" s="1272">
        <v>39885</v>
      </c>
      <c r="C554" s="1269" t="s">
        <v>944</v>
      </c>
      <c r="D554" s="1268" t="s">
        <v>446</v>
      </c>
      <c r="E554" s="117" t="s">
        <v>808</v>
      </c>
      <c r="F554" s="115" t="s">
        <v>242</v>
      </c>
      <c r="G554" s="97">
        <v>18215000</v>
      </c>
      <c r="H554" s="108" t="s">
        <v>13</v>
      </c>
      <c r="I554" s="69">
        <v>40808</v>
      </c>
      <c r="J554" s="109">
        <v>49</v>
      </c>
      <c r="K554" s="522">
        <v>18215000</v>
      </c>
      <c r="L554" s="76">
        <f t="shared" si="16"/>
        <v>0</v>
      </c>
      <c r="M554" s="573" t="s">
        <v>184</v>
      </c>
      <c r="N554" s="50">
        <v>40808</v>
      </c>
      <c r="O554" s="1273" t="s">
        <v>395</v>
      </c>
      <c r="P554" s="110" t="s">
        <v>188</v>
      </c>
      <c r="Q554" s="90" t="s">
        <v>1285</v>
      </c>
      <c r="R554" s="307">
        <v>911000</v>
      </c>
    </row>
    <row r="555" spans="1:18">
      <c r="A555" s="876">
        <v>2</v>
      </c>
      <c r="B555" s="1272">
        <v>39885</v>
      </c>
      <c r="C555" s="1269" t="s">
        <v>945</v>
      </c>
      <c r="D555" s="1268" t="s">
        <v>620</v>
      </c>
      <c r="E555" s="117" t="s">
        <v>789</v>
      </c>
      <c r="F555" s="115" t="s">
        <v>242</v>
      </c>
      <c r="G555" s="97">
        <v>6398000</v>
      </c>
      <c r="H555" s="108" t="s">
        <v>13</v>
      </c>
      <c r="I555" s="69"/>
      <c r="J555" s="109"/>
      <c r="K555" s="522"/>
      <c r="L555" s="76" t="str">
        <f t="shared" si="16"/>
        <v/>
      </c>
      <c r="M555" s="87"/>
      <c r="N555" s="50"/>
      <c r="O555" s="1273"/>
      <c r="P555" s="110"/>
      <c r="Q555" s="90"/>
      <c r="R555" s="307"/>
    </row>
    <row r="556" spans="1:18">
      <c r="A556" s="876"/>
      <c r="B556" s="1272">
        <v>39892</v>
      </c>
      <c r="C556" s="1269" t="s">
        <v>962</v>
      </c>
      <c r="D556" s="1268" t="s">
        <v>970</v>
      </c>
      <c r="E556" s="117" t="s">
        <v>726</v>
      </c>
      <c r="F556" s="67" t="s">
        <v>287</v>
      </c>
      <c r="G556" s="97">
        <v>21000000</v>
      </c>
      <c r="H556" s="108" t="s">
        <v>13</v>
      </c>
      <c r="I556" s="69"/>
      <c r="J556" s="109"/>
      <c r="K556" s="522"/>
      <c r="L556" s="76" t="str">
        <f t="shared" si="16"/>
        <v/>
      </c>
      <c r="M556" s="87"/>
      <c r="N556" s="50"/>
      <c r="O556" s="1273"/>
      <c r="P556" s="110"/>
      <c r="Q556" s="90"/>
      <c r="R556" s="307"/>
    </row>
    <row r="557" spans="1:18">
      <c r="A557" s="876" t="s">
        <v>1908</v>
      </c>
      <c r="B557" s="1272">
        <v>39892</v>
      </c>
      <c r="C557" s="1269" t="s">
        <v>979</v>
      </c>
      <c r="D557" s="1268" t="s">
        <v>971</v>
      </c>
      <c r="E557" s="117" t="s">
        <v>763</v>
      </c>
      <c r="F557" s="115" t="s">
        <v>242</v>
      </c>
      <c r="G557" s="97">
        <v>20000000</v>
      </c>
      <c r="H557" s="108" t="s">
        <v>13</v>
      </c>
      <c r="I557" s="69">
        <v>40773</v>
      </c>
      <c r="J557" s="109">
        <v>49</v>
      </c>
      <c r="K557" s="522">
        <v>20000000</v>
      </c>
      <c r="L557" s="76">
        <f t="shared" si="16"/>
        <v>0</v>
      </c>
      <c r="M557" s="573" t="s">
        <v>184</v>
      </c>
      <c r="N557" s="50">
        <v>40773</v>
      </c>
      <c r="O557" s="1273" t="s">
        <v>395</v>
      </c>
      <c r="P557" s="110" t="s">
        <v>188</v>
      </c>
      <c r="Q557" s="90" t="s">
        <v>1285</v>
      </c>
      <c r="R557" s="307">
        <v>1000000</v>
      </c>
    </row>
    <row r="558" spans="1:18">
      <c r="A558" s="876" t="s">
        <v>1908</v>
      </c>
      <c r="B558" s="1272">
        <v>39892</v>
      </c>
      <c r="C558" s="1269" t="s">
        <v>963</v>
      </c>
      <c r="D558" s="1268" t="s">
        <v>668</v>
      </c>
      <c r="E558" s="117" t="s">
        <v>866</v>
      </c>
      <c r="F558" s="115" t="s">
        <v>242</v>
      </c>
      <c r="G558" s="97">
        <v>17836000</v>
      </c>
      <c r="H558" s="108" t="s">
        <v>13</v>
      </c>
      <c r="I558" s="69">
        <v>40759</v>
      </c>
      <c r="J558" s="109">
        <v>49</v>
      </c>
      <c r="K558" s="522">
        <v>17836000</v>
      </c>
      <c r="L558" s="76">
        <f t="shared" si="16"/>
        <v>0</v>
      </c>
      <c r="M558" s="573" t="s">
        <v>184</v>
      </c>
      <c r="N558" s="50">
        <v>40759</v>
      </c>
      <c r="O558" s="1273" t="s">
        <v>395</v>
      </c>
      <c r="P558" s="110" t="s">
        <v>188</v>
      </c>
      <c r="Q558" s="90" t="s">
        <v>1285</v>
      </c>
      <c r="R558" s="307">
        <v>892000</v>
      </c>
    </row>
    <row r="559" spans="1:18">
      <c r="A559" s="876" t="s">
        <v>1908</v>
      </c>
      <c r="B559" s="1272">
        <v>39892</v>
      </c>
      <c r="C559" s="1269" t="s">
        <v>964</v>
      </c>
      <c r="D559" s="1268" t="s">
        <v>972</v>
      </c>
      <c r="E559" s="117" t="s">
        <v>784</v>
      </c>
      <c r="F559" s="115" t="s">
        <v>242</v>
      </c>
      <c r="G559" s="97">
        <v>4500000</v>
      </c>
      <c r="H559" s="108" t="s">
        <v>13</v>
      </c>
      <c r="I559" s="69">
        <v>40808</v>
      </c>
      <c r="J559" s="109">
        <v>49</v>
      </c>
      <c r="K559" s="522">
        <v>4500000</v>
      </c>
      <c r="L559" s="76">
        <f t="shared" si="16"/>
        <v>0</v>
      </c>
      <c r="M559" s="573" t="s">
        <v>184</v>
      </c>
      <c r="N559" s="50">
        <v>40808</v>
      </c>
      <c r="O559" s="1273" t="s">
        <v>395</v>
      </c>
      <c r="P559" s="110" t="s">
        <v>188</v>
      </c>
      <c r="Q559" s="90" t="s">
        <v>1285</v>
      </c>
      <c r="R559" s="307">
        <v>225000</v>
      </c>
    </row>
    <row r="560" spans="1:18">
      <c r="A560" s="876">
        <v>2</v>
      </c>
      <c r="B560" s="1272">
        <v>39892</v>
      </c>
      <c r="C560" s="1269" t="s">
        <v>980</v>
      </c>
      <c r="D560" s="1268" t="s">
        <v>973</v>
      </c>
      <c r="E560" s="117" t="s">
        <v>744</v>
      </c>
      <c r="F560" s="115" t="s">
        <v>242</v>
      </c>
      <c r="G560" s="97">
        <v>470000</v>
      </c>
      <c r="H560" s="108" t="s">
        <v>13</v>
      </c>
      <c r="I560" s="69"/>
      <c r="J560" s="109"/>
      <c r="K560" s="522"/>
      <c r="L560" s="76" t="str">
        <f t="shared" si="16"/>
        <v/>
      </c>
      <c r="M560" s="87"/>
      <c r="N560" s="50"/>
      <c r="O560" s="1273"/>
      <c r="P560" s="110"/>
      <c r="Q560" s="90"/>
      <c r="R560" s="307"/>
    </row>
    <row r="561" spans="1:18">
      <c r="A561" s="876">
        <v>2</v>
      </c>
      <c r="B561" s="1272">
        <v>39892</v>
      </c>
      <c r="C561" s="1269" t="s">
        <v>965</v>
      </c>
      <c r="D561" s="1268" t="s">
        <v>974</v>
      </c>
      <c r="E561" s="117" t="s">
        <v>763</v>
      </c>
      <c r="F561" s="115" t="s">
        <v>242</v>
      </c>
      <c r="G561" s="97">
        <v>3900000</v>
      </c>
      <c r="H561" s="108" t="s">
        <v>13</v>
      </c>
      <c r="I561" s="69"/>
      <c r="J561" s="109"/>
      <c r="K561" s="522"/>
      <c r="L561" s="76" t="str">
        <f t="shared" si="16"/>
        <v/>
      </c>
      <c r="M561" s="87"/>
      <c r="N561" s="50"/>
      <c r="O561" s="1273"/>
      <c r="P561" s="110"/>
      <c r="Q561" s="90"/>
      <c r="R561" s="307"/>
    </row>
    <row r="562" spans="1:18">
      <c r="A562" s="876">
        <v>2</v>
      </c>
      <c r="B562" s="1272">
        <v>39892</v>
      </c>
      <c r="C562" s="1269" t="s">
        <v>966</v>
      </c>
      <c r="D562" s="1268" t="s">
        <v>975</v>
      </c>
      <c r="E562" s="117" t="s">
        <v>813</v>
      </c>
      <c r="F562" s="115" t="s">
        <v>242</v>
      </c>
      <c r="G562" s="97">
        <v>9500000</v>
      </c>
      <c r="H562" s="108" t="s">
        <v>13</v>
      </c>
      <c r="I562" s="69"/>
      <c r="J562" s="109"/>
      <c r="K562" s="522"/>
      <c r="L562" s="76" t="str">
        <f t="shared" si="16"/>
        <v/>
      </c>
      <c r="M562" s="87"/>
      <c r="N562" s="50"/>
      <c r="O562" s="1273"/>
      <c r="P562" s="110"/>
      <c r="Q562" s="90"/>
      <c r="R562" s="307"/>
    </row>
    <row r="563" spans="1:18">
      <c r="A563" s="876">
        <v>2</v>
      </c>
      <c r="B563" s="1272">
        <v>39892</v>
      </c>
      <c r="C563" s="1269" t="s">
        <v>967</v>
      </c>
      <c r="D563" s="1268" t="s">
        <v>976</v>
      </c>
      <c r="E563" s="117" t="s">
        <v>866</v>
      </c>
      <c r="F563" s="115" t="s">
        <v>242</v>
      </c>
      <c r="G563" s="97">
        <v>2400000</v>
      </c>
      <c r="H563" s="108" t="s">
        <v>13</v>
      </c>
      <c r="I563" s="69"/>
      <c r="J563" s="109"/>
      <c r="K563" s="522"/>
      <c r="L563" s="76" t="str">
        <f t="shared" si="16"/>
        <v/>
      </c>
      <c r="M563" s="87"/>
      <c r="N563" s="50"/>
      <c r="O563" s="1273"/>
      <c r="P563" s="110"/>
      <c r="Q563" s="90"/>
      <c r="R563" s="307"/>
    </row>
    <row r="564" spans="1:18">
      <c r="A564" s="876">
        <v>2</v>
      </c>
      <c r="B564" s="1272">
        <v>39892</v>
      </c>
      <c r="C564" s="1269" t="s">
        <v>968</v>
      </c>
      <c r="D564" s="1268" t="s">
        <v>977</v>
      </c>
      <c r="E564" s="117" t="s">
        <v>760</v>
      </c>
      <c r="F564" s="115" t="s">
        <v>242</v>
      </c>
      <c r="G564" s="97">
        <v>442000</v>
      </c>
      <c r="H564" s="108" t="s">
        <v>13</v>
      </c>
      <c r="I564" s="69"/>
      <c r="J564" s="109"/>
      <c r="K564" s="522"/>
      <c r="L564" s="76" t="str">
        <f t="shared" si="16"/>
        <v/>
      </c>
      <c r="M564" s="87"/>
      <c r="N564" s="50"/>
      <c r="O564" s="1273"/>
      <c r="P564" s="110"/>
      <c r="Q564" s="90"/>
      <c r="R564" s="307"/>
    </row>
    <row r="565" spans="1:18">
      <c r="A565" s="876" t="s">
        <v>1911</v>
      </c>
      <c r="B565" s="1272">
        <v>39892</v>
      </c>
      <c r="C565" s="1269" t="s">
        <v>969</v>
      </c>
      <c r="D565" s="1268" t="s">
        <v>978</v>
      </c>
      <c r="E565" s="117" t="s">
        <v>760</v>
      </c>
      <c r="F565" s="115" t="s">
        <v>242</v>
      </c>
      <c r="G565" s="97">
        <v>700000</v>
      </c>
      <c r="H565" s="108" t="s">
        <v>13</v>
      </c>
      <c r="I565" s="69">
        <v>40745</v>
      </c>
      <c r="J565" s="109">
        <v>50</v>
      </c>
      <c r="K565" s="522">
        <v>700000</v>
      </c>
      <c r="L565" s="76">
        <f t="shared" ref="L565:L629" si="17">IF($K565&lt;&gt;0,$G565-$K565,"")</f>
        <v>0</v>
      </c>
      <c r="M565" s="573" t="s">
        <v>184</v>
      </c>
      <c r="N565" s="50">
        <v>40745</v>
      </c>
      <c r="O565" s="1273" t="s">
        <v>395</v>
      </c>
      <c r="P565" s="110" t="s">
        <v>188</v>
      </c>
      <c r="Q565" s="90" t="s">
        <v>1285</v>
      </c>
      <c r="R565" s="307">
        <v>40000</v>
      </c>
    </row>
    <row r="566" spans="1:18">
      <c r="A566" s="876" t="s">
        <v>1908</v>
      </c>
      <c r="B566" s="1272">
        <v>39899</v>
      </c>
      <c r="C566" s="1269" t="s">
        <v>1001</v>
      </c>
      <c r="D566" s="1268" t="s">
        <v>988</v>
      </c>
      <c r="E566" s="117" t="s">
        <v>845</v>
      </c>
      <c r="F566" s="115" t="s">
        <v>242</v>
      </c>
      <c r="G566" s="97">
        <v>4000000</v>
      </c>
      <c r="H566" s="108" t="s">
        <v>13</v>
      </c>
      <c r="I566" s="69">
        <v>40766</v>
      </c>
      <c r="J566" s="109">
        <v>49</v>
      </c>
      <c r="K566" s="522">
        <v>4000000</v>
      </c>
      <c r="L566" s="76">
        <f t="shared" si="17"/>
        <v>0</v>
      </c>
      <c r="M566" s="573" t="s">
        <v>184</v>
      </c>
      <c r="N566" s="50">
        <v>40766</v>
      </c>
      <c r="O566" s="1273" t="s">
        <v>395</v>
      </c>
      <c r="P566" s="110" t="s">
        <v>188</v>
      </c>
      <c r="Q566" s="90" t="s">
        <v>1285</v>
      </c>
      <c r="R566" s="307">
        <v>200000</v>
      </c>
    </row>
    <row r="567" spans="1:18">
      <c r="A567" s="876">
        <v>2</v>
      </c>
      <c r="B567" s="1272">
        <v>39899</v>
      </c>
      <c r="C567" s="1269" t="s">
        <v>1002</v>
      </c>
      <c r="D567" s="1268" t="s">
        <v>989</v>
      </c>
      <c r="E567" s="117" t="s">
        <v>789</v>
      </c>
      <c r="F567" s="115" t="s">
        <v>242</v>
      </c>
      <c r="G567" s="97">
        <v>2400000</v>
      </c>
      <c r="H567" s="108" t="s">
        <v>13</v>
      </c>
      <c r="I567" s="69"/>
      <c r="J567" s="109"/>
      <c r="K567" s="522"/>
      <c r="L567" s="76" t="str">
        <f t="shared" si="17"/>
        <v/>
      </c>
      <c r="M567" s="87"/>
      <c r="N567" s="50"/>
      <c r="O567" s="1273"/>
      <c r="P567" s="110"/>
      <c r="Q567" s="90"/>
      <c r="R567" s="307"/>
    </row>
    <row r="568" spans="1:18">
      <c r="A568" s="876">
        <v>2</v>
      </c>
      <c r="B568" s="1272">
        <v>39899</v>
      </c>
      <c r="C568" s="1269" t="s">
        <v>1003</v>
      </c>
      <c r="D568" s="1268" t="s">
        <v>990</v>
      </c>
      <c r="E568" s="117" t="s">
        <v>1000</v>
      </c>
      <c r="F568" s="115" t="s">
        <v>242</v>
      </c>
      <c r="G568" s="97">
        <v>35539000</v>
      </c>
      <c r="H568" s="108" t="s">
        <v>13</v>
      </c>
      <c r="I568" s="69"/>
      <c r="J568" s="109"/>
      <c r="K568" s="522"/>
      <c r="L568" s="76" t="str">
        <f t="shared" si="17"/>
        <v/>
      </c>
      <c r="M568" s="87"/>
      <c r="N568" s="50"/>
      <c r="O568" s="1273"/>
      <c r="P568" s="110"/>
      <c r="Q568" s="90"/>
      <c r="R568" s="307"/>
    </row>
    <row r="569" spans="1:18">
      <c r="A569" s="876">
        <v>2</v>
      </c>
      <c r="B569" s="1272">
        <v>39899</v>
      </c>
      <c r="C569" s="1269" t="s">
        <v>981</v>
      </c>
      <c r="D569" s="1268" t="s">
        <v>991</v>
      </c>
      <c r="E569" s="117" t="s">
        <v>747</v>
      </c>
      <c r="F569" s="115" t="s">
        <v>242</v>
      </c>
      <c r="G569" s="97">
        <v>3000000</v>
      </c>
      <c r="H569" s="108" t="s">
        <v>13</v>
      </c>
      <c r="I569" s="69"/>
      <c r="J569" s="109"/>
      <c r="K569" s="522"/>
      <c r="L569" s="76" t="str">
        <f t="shared" si="17"/>
        <v/>
      </c>
      <c r="M569" s="87"/>
      <c r="N569" s="50"/>
      <c r="O569" s="1273"/>
      <c r="P569" s="110"/>
      <c r="Q569" s="90"/>
      <c r="R569" s="307"/>
    </row>
    <row r="570" spans="1:18">
      <c r="A570" s="876">
        <v>2</v>
      </c>
      <c r="B570" s="1272">
        <v>39899</v>
      </c>
      <c r="C570" s="1269" t="s">
        <v>982</v>
      </c>
      <c r="D570" s="1268" t="s">
        <v>992</v>
      </c>
      <c r="E570" s="117" t="s">
        <v>602</v>
      </c>
      <c r="F570" s="115" t="s">
        <v>242</v>
      </c>
      <c r="G570" s="97">
        <v>3727000</v>
      </c>
      <c r="H570" s="108" t="s">
        <v>13</v>
      </c>
      <c r="I570" s="69"/>
      <c r="J570" s="109"/>
      <c r="K570" s="522"/>
      <c r="L570" s="76" t="str">
        <f t="shared" si="17"/>
        <v/>
      </c>
      <c r="M570" s="87"/>
      <c r="N570" s="50"/>
      <c r="O570" s="1273"/>
      <c r="P570" s="110"/>
      <c r="Q570" s="90"/>
      <c r="R570" s="307"/>
    </row>
    <row r="571" spans="1:18" s="118" customFormat="1">
      <c r="A571" s="876">
        <v>2</v>
      </c>
      <c r="B571" s="1272">
        <v>39899</v>
      </c>
      <c r="C571" s="1269" t="s">
        <v>983</v>
      </c>
      <c r="D571" s="1268" t="s">
        <v>1004</v>
      </c>
      <c r="E571" s="117" t="s">
        <v>765</v>
      </c>
      <c r="F571" s="115" t="s">
        <v>242</v>
      </c>
      <c r="G571" s="97">
        <v>574000</v>
      </c>
      <c r="H571" s="108" t="s">
        <v>13</v>
      </c>
      <c r="I571" s="69">
        <v>40842</v>
      </c>
      <c r="J571" s="109">
        <v>4</v>
      </c>
      <c r="K571" s="522">
        <v>574000</v>
      </c>
      <c r="L571" s="76">
        <f t="shared" si="17"/>
        <v>0</v>
      </c>
      <c r="M571" s="87" t="s">
        <v>184</v>
      </c>
      <c r="N571" s="50">
        <v>40842</v>
      </c>
      <c r="O571" s="1273" t="s">
        <v>395</v>
      </c>
      <c r="P571" s="110" t="s">
        <v>188</v>
      </c>
      <c r="Q571" s="90" t="s">
        <v>1285</v>
      </c>
      <c r="R571" s="307">
        <v>29000</v>
      </c>
    </row>
    <row r="572" spans="1:18">
      <c r="A572" s="876">
        <v>2</v>
      </c>
      <c r="B572" s="1272">
        <v>39899</v>
      </c>
      <c r="C572" s="1269" t="s">
        <v>1005</v>
      </c>
      <c r="D572" s="1268" t="s">
        <v>993</v>
      </c>
      <c r="E572" s="117" t="s">
        <v>808</v>
      </c>
      <c r="F572" s="115" t="s">
        <v>242</v>
      </c>
      <c r="G572" s="97">
        <v>7723000</v>
      </c>
      <c r="H572" s="108" t="s">
        <v>13</v>
      </c>
      <c r="I572" s="69">
        <v>40835</v>
      </c>
      <c r="J572" s="109">
        <v>4</v>
      </c>
      <c r="K572" s="522">
        <v>7723000</v>
      </c>
      <c r="L572" s="76">
        <f t="shared" si="17"/>
        <v>0</v>
      </c>
      <c r="M572" s="87" t="s">
        <v>184</v>
      </c>
      <c r="N572" s="50">
        <v>40835</v>
      </c>
      <c r="O572" s="1273" t="s">
        <v>395</v>
      </c>
      <c r="P572" s="110" t="s">
        <v>188</v>
      </c>
      <c r="Q572" s="90" t="s">
        <v>1285</v>
      </c>
      <c r="R572" s="307">
        <v>386000</v>
      </c>
    </row>
    <row r="573" spans="1:18">
      <c r="A573" s="876" t="s">
        <v>1908</v>
      </c>
      <c r="B573" s="1272">
        <v>39899</v>
      </c>
      <c r="C573" s="1269" t="s">
        <v>984</v>
      </c>
      <c r="D573" s="1268" t="s">
        <v>752</v>
      </c>
      <c r="E573" s="117" t="s">
        <v>744</v>
      </c>
      <c r="F573" s="115" t="s">
        <v>242</v>
      </c>
      <c r="G573" s="97">
        <v>3700000</v>
      </c>
      <c r="H573" s="108" t="s">
        <v>13</v>
      </c>
      <c r="I573" s="69">
        <v>40808</v>
      </c>
      <c r="J573" s="109">
        <v>49</v>
      </c>
      <c r="K573" s="522">
        <v>3700000</v>
      </c>
      <c r="L573" s="76">
        <f t="shared" si="17"/>
        <v>0</v>
      </c>
      <c r="M573" s="87" t="s">
        <v>184</v>
      </c>
      <c r="N573" s="50">
        <v>40808</v>
      </c>
      <c r="O573" s="1273" t="s">
        <v>395</v>
      </c>
      <c r="P573" s="110" t="s">
        <v>188</v>
      </c>
      <c r="Q573" s="90" t="s">
        <v>1285</v>
      </c>
      <c r="R573" s="307">
        <v>185000</v>
      </c>
    </row>
    <row r="574" spans="1:18">
      <c r="A574" s="876">
        <v>2</v>
      </c>
      <c r="B574" s="1272">
        <v>39899</v>
      </c>
      <c r="C574" s="1269" t="s">
        <v>985</v>
      </c>
      <c r="D574" s="1268" t="s">
        <v>994</v>
      </c>
      <c r="E574" s="117" t="s">
        <v>751</v>
      </c>
      <c r="F574" s="115" t="s">
        <v>242</v>
      </c>
      <c r="G574" s="97">
        <v>70000000</v>
      </c>
      <c r="H574" s="108" t="s">
        <v>13</v>
      </c>
      <c r="I574" s="69"/>
      <c r="J574" s="109"/>
      <c r="K574" s="522"/>
      <c r="L574" s="76" t="str">
        <f t="shared" si="17"/>
        <v/>
      </c>
      <c r="M574" s="87"/>
      <c r="N574" s="50"/>
      <c r="O574" s="1273"/>
      <c r="P574" s="110"/>
      <c r="Q574" s="90"/>
      <c r="R574" s="307"/>
    </row>
    <row r="575" spans="1:18">
      <c r="A575" s="876">
        <v>2</v>
      </c>
      <c r="B575" s="1272">
        <v>39899</v>
      </c>
      <c r="C575" s="1269" t="s">
        <v>1006</v>
      </c>
      <c r="D575" s="1268" t="s">
        <v>995</v>
      </c>
      <c r="E575" s="117" t="s">
        <v>813</v>
      </c>
      <c r="F575" s="115" t="s">
        <v>242</v>
      </c>
      <c r="G575" s="97">
        <v>4000000</v>
      </c>
      <c r="H575" s="108" t="s">
        <v>13</v>
      </c>
      <c r="I575" s="69"/>
      <c r="J575" s="109"/>
      <c r="K575" s="522"/>
      <c r="L575" s="76" t="str">
        <f t="shared" si="17"/>
        <v/>
      </c>
      <c r="M575" s="87"/>
      <c r="N575" s="50"/>
      <c r="O575" s="1273"/>
      <c r="P575" s="110"/>
      <c r="Q575" s="90"/>
      <c r="R575" s="307"/>
    </row>
    <row r="576" spans="1:18">
      <c r="A576" s="876">
        <v>2</v>
      </c>
      <c r="B576" s="1272">
        <v>39899</v>
      </c>
      <c r="C576" s="1269" t="s">
        <v>1007</v>
      </c>
      <c r="D576" s="1268" t="s">
        <v>996</v>
      </c>
      <c r="E576" s="117" t="s">
        <v>803</v>
      </c>
      <c r="F576" s="115" t="s">
        <v>242</v>
      </c>
      <c r="G576" s="97">
        <v>24300000</v>
      </c>
      <c r="H576" s="108" t="s">
        <v>13</v>
      </c>
      <c r="I576" s="69"/>
      <c r="J576" s="109"/>
      <c r="K576" s="522"/>
      <c r="L576" s="76" t="str">
        <f t="shared" si="17"/>
        <v/>
      </c>
      <c r="M576" s="87"/>
      <c r="N576" s="50"/>
      <c r="O576" s="1273"/>
      <c r="P576" s="110"/>
      <c r="Q576" s="90"/>
      <c r="R576" s="307"/>
    </row>
    <row r="577" spans="1:18">
      <c r="A577" s="876">
        <v>2</v>
      </c>
      <c r="B577" s="1272">
        <v>39899</v>
      </c>
      <c r="C577" s="1269" t="s">
        <v>986</v>
      </c>
      <c r="D577" s="1268" t="s">
        <v>997</v>
      </c>
      <c r="E577" s="117" t="s">
        <v>808</v>
      </c>
      <c r="F577" s="115" t="s">
        <v>242</v>
      </c>
      <c r="G577" s="97">
        <v>2295000</v>
      </c>
      <c r="H577" s="108" t="s">
        <v>13</v>
      </c>
      <c r="I577" s="69"/>
      <c r="J577" s="109"/>
      <c r="K577" s="522"/>
      <c r="L577" s="76" t="str">
        <f t="shared" si="17"/>
        <v/>
      </c>
      <c r="M577" s="87"/>
      <c r="N577" s="50"/>
      <c r="O577" s="1273"/>
      <c r="P577" s="110"/>
      <c r="Q577" s="90"/>
      <c r="R577" s="307"/>
    </row>
    <row r="578" spans="1:18">
      <c r="A578" s="876">
        <v>2</v>
      </c>
      <c r="B578" s="1272">
        <v>39899</v>
      </c>
      <c r="C578" s="1269" t="s">
        <v>1008</v>
      </c>
      <c r="D578" s="1268" t="s">
        <v>998</v>
      </c>
      <c r="E578" s="117" t="s">
        <v>861</v>
      </c>
      <c r="F578" s="115" t="s">
        <v>242</v>
      </c>
      <c r="G578" s="97">
        <v>30000000</v>
      </c>
      <c r="H578" s="108" t="s">
        <v>13</v>
      </c>
      <c r="I578" s="69"/>
      <c r="J578" s="109"/>
      <c r="K578" s="522"/>
      <c r="L578" s="76" t="str">
        <f t="shared" si="17"/>
        <v/>
      </c>
      <c r="M578" s="87"/>
      <c r="N578" s="50"/>
      <c r="O578" s="1273"/>
      <c r="P578" s="110"/>
      <c r="Q578" s="90"/>
      <c r="R578" s="307"/>
    </row>
    <row r="579" spans="1:18">
      <c r="A579" s="876">
        <v>2</v>
      </c>
      <c r="B579" s="1272">
        <v>39899</v>
      </c>
      <c r="C579" s="1269" t="s">
        <v>987</v>
      </c>
      <c r="D579" s="1268" t="s">
        <v>999</v>
      </c>
      <c r="E579" s="117" t="s">
        <v>736</v>
      </c>
      <c r="F579" s="115" t="s">
        <v>242</v>
      </c>
      <c r="G579" s="97">
        <v>1700000</v>
      </c>
      <c r="H579" s="108" t="s">
        <v>13</v>
      </c>
      <c r="I579" s="69"/>
      <c r="J579" s="109"/>
      <c r="K579" s="522"/>
      <c r="L579" s="76" t="str">
        <f t="shared" si="17"/>
        <v/>
      </c>
      <c r="M579" s="87"/>
      <c r="N579" s="50"/>
      <c r="O579" s="1273"/>
      <c r="P579" s="110"/>
      <c r="Q579" s="90"/>
      <c r="R579" s="307"/>
    </row>
    <row r="580" spans="1:18">
      <c r="A580" s="876"/>
      <c r="B580" s="1272">
        <v>39906</v>
      </c>
      <c r="C580" s="1269" t="s">
        <v>1042</v>
      </c>
      <c r="D580" s="1268" t="s">
        <v>2004</v>
      </c>
      <c r="E580" s="117" t="s">
        <v>950</v>
      </c>
      <c r="F580" s="67" t="s">
        <v>287</v>
      </c>
      <c r="G580" s="97">
        <v>10958000</v>
      </c>
      <c r="H580" s="108" t="s">
        <v>13</v>
      </c>
      <c r="I580" s="69"/>
      <c r="J580" s="109"/>
      <c r="K580" s="522"/>
      <c r="L580" s="76" t="str">
        <f t="shared" si="17"/>
        <v/>
      </c>
      <c r="M580" s="87"/>
      <c r="N580" s="50"/>
      <c r="O580" s="1273"/>
      <c r="P580" s="110"/>
      <c r="Q580" s="90"/>
      <c r="R580" s="307"/>
    </row>
    <row r="581" spans="1:18" s="118" customFormat="1" ht="28.5">
      <c r="A581" s="877" t="s">
        <v>1464</v>
      </c>
      <c r="B581" s="1272">
        <v>39906</v>
      </c>
      <c r="C581" s="1269" t="s">
        <v>1026</v>
      </c>
      <c r="D581" s="1268" t="s">
        <v>1032</v>
      </c>
      <c r="E581" s="117" t="s">
        <v>763</v>
      </c>
      <c r="F581" s="115" t="s">
        <v>395</v>
      </c>
      <c r="G581" s="97">
        <v>2795000</v>
      </c>
      <c r="H581" s="108" t="s">
        <v>13</v>
      </c>
      <c r="I581" s="69">
        <v>40403</v>
      </c>
      <c r="J581" s="109">
        <v>4</v>
      </c>
      <c r="K581" s="522">
        <v>2795000</v>
      </c>
      <c r="L581" s="76">
        <f t="shared" si="17"/>
        <v>0</v>
      </c>
      <c r="M581" s="387" t="s">
        <v>334</v>
      </c>
      <c r="N581" s="388" t="s">
        <v>334</v>
      </c>
      <c r="O581" s="1273" t="s">
        <v>334</v>
      </c>
      <c r="P581" s="389"/>
      <c r="Q581" s="390" t="s">
        <v>1228</v>
      </c>
      <c r="R581" s="307" t="s">
        <v>334</v>
      </c>
    </row>
    <row r="582" spans="1:18">
      <c r="A582" s="876" t="s">
        <v>1911</v>
      </c>
      <c r="B582" s="1272">
        <v>39906</v>
      </c>
      <c r="C582" s="1269" t="s">
        <v>1039</v>
      </c>
      <c r="D582" s="1268" t="s">
        <v>1033</v>
      </c>
      <c r="E582" s="117" t="s">
        <v>744</v>
      </c>
      <c r="F582" s="115" t="s">
        <v>242</v>
      </c>
      <c r="G582" s="97">
        <v>3100000</v>
      </c>
      <c r="H582" s="108" t="s">
        <v>13</v>
      </c>
      <c r="I582" s="69">
        <v>40801</v>
      </c>
      <c r="J582" s="109">
        <v>50</v>
      </c>
      <c r="K582" s="522">
        <v>3100000</v>
      </c>
      <c r="L582" s="76">
        <f t="shared" si="17"/>
        <v>0</v>
      </c>
      <c r="M582" s="87" t="s">
        <v>184</v>
      </c>
      <c r="N582" s="50">
        <v>40801</v>
      </c>
      <c r="O582" s="1273" t="s">
        <v>395</v>
      </c>
      <c r="P582" s="110" t="s">
        <v>188</v>
      </c>
      <c r="Q582" s="90" t="s">
        <v>1285</v>
      </c>
      <c r="R582" s="307">
        <v>155000</v>
      </c>
    </row>
    <row r="583" spans="1:18">
      <c r="A583" s="876">
        <v>2</v>
      </c>
      <c r="B583" s="1272">
        <v>39906</v>
      </c>
      <c r="C583" s="1269" t="s">
        <v>1027</v>
      </c>
      <c r="D583" s="1268" t="s">
        <v>758</v>
      </c>
      <c r="E583" s="117" t="s">
        <v>744</v>
      </c>
      <c r="F583" s="115" t="s">
        <v>242</v>
      </c>
      <c r="G583" s="97">
        <v>8600000</v>
      </c>
      <c r="H583" s="108" t="s">
        <v>13</v>
      </c>
      <c r="I583" s="69"/>
      <c r="J583" s="109"/>
      <c r="K583" s="522"/>
      <c r="L583" s="76" t="str">
        <f t="shared" si="17"/>
        <v/>
      </c>
      <c r="M583" s="87"/>
      <c r="N583" s="50"/>
      <c r="O583" s="1273"/>
      <c r="P583" s="110"/>
      <c r="Q583" s="90"/>
      <c r="R583" s="307"/>
    </row>
    <row r="584" spans="1:18">
      <c r="A584" s="876">
        <v>2</v>
      </c>
      <c r="B584" s="1272">
        <v>39906</v>
      </c>
      <c r="C584" s="1269" t="s">
        <v>1028</v>
      </c>
      <c r="D584" s="1268" t="s">
        <v>1034</v>
      </c>
      <c r="E584" s="117" t="s">
        <v>849</v>
      </c>
      <c r="F584" s="115" t="s">
        <v>242</v>
      </c>
      <c r="G584" s="97">
        <v>2117000</v>
      </c>
      <c r="H584" s="108" t="s">
        <v>13</v>
      </c>
      <c r="I584" s="69">
        <v>41003</v>
      </c>
      <c r="J584" s="109">
        <v>4</v>
      </c>
      <c r="K584" s="522">
        <v>2117000</v>
      </c>
      <c r="L584" s="76">
        <f t="shared" si="17"/>
        <v>0</v>
      </c>
      <c r="M584" s="87" t="s">
        <v>184</v>
      </c>
      <c r="N584" s="50">
        <v>41003</v>
      </c>
      <c r="O584" s="1273" t="s">
        <v>395</v>
      </c>
      <c r="P584" s="110" t="s">
        <v>188</v>
      </c>
      <c r="Q584" s="90" t="s">
        <v>1285</v>
      </c>
      <c r="R584" s="307">
        <v>106000</v>
      </c>
    </row>
    <row r="585" spans="1:18">
      <c r="A585" s="876">
        <v>2</v>
      </c>
      <c r="B585" s="1272">
        <v>39906</v>
      </c>
      <c r="C585" s="1269" t="s">
        <v>1029</v>
      </c>
      <c r="D585" s="1268" t="s">
        <v>1035</v>
      </c>
      <c r="E585" s="117" t="s">
        <v>751</v>
      </c>
      <c r="F585" s="115" t="s">
        <v>242</v>
      </c>
      <c r="G585" s="97">
        <v>7260000</v>
      </c>
      <c r="H585" s="108" t="s">
        <v>13</v>
      </c>
      <c r="I585" s="69"/>
      <c r="J585" s="109"/>
      <c r="K585" s="522"/>
      <c r="L585" s="76" t="str">
        <f t="shared" si="17"/>
        <v/>
      </c>
      <c r="M585" s="87"/>
      <c r="N585" s="50"/>
      <c r="O585" s="1273"/>
      <c r="P585" s="110"/>
      <c r="Q585" s="90"/>
      <c r="R585" s="307"/>
    </row>
    <row r="586" spans="1:18">
      <c r="A586" s="876">
        <v>2</v>
      </c>
      <c r="B586" s="1272">
        <v>39906</v>
      </c>
      <c r="C586" s="1269" t="s">
        <v>1030</v>
      </c>
      <c r="D586" s="1268" t="s">
        <v>1036</v>
      </c>
      <c r="E586" s="117" t="s">
        <v>763</v>
      </c>
      <c r="F586" s="115" t="s">
        <v>242</v>
      </c>
      <c r="G586" s="97">
        <v>2765000</v>
      </c>
      <c r="H586" s="108" t="s">
        <v>13</v>
      </c>
      <c r="I586" s="69"/>
      <c r="J586" s="109"/>
      <c r="K586" s="522"/>
      <c r="L586" s="76" t="str">
        <f t="shared" si="17"/>
        <v/>
      </c>
      <c r="M586" s="87"/>
      <c r="N586" s="50"/>
      <c r="O586" s="1273"/>
      <c r="P586" s="110"/>
      <c r="Q586" s="90"/>
      <c r="R586" s="307"/>
    </row>
    <row r="587" spans="1:18">
      <c r="A587" s="876">
        <v>2</v>
      </c>
      <c r="B587" s="1272">
        <v>39906</v>
      </c>
      <c r="C587" s="1269" t="s">
        <v>1041</v>
      </c>
      <c r="D587" s="1268" t="s">
        <v>1037</v>
      </c>
      <c r="E587" s="117" t="s">
        <v>760</v>
      </c>
      <c r="F587" s="115" t="s">
        <v>242</v>
      </c>
      <c r="G587" s="97">
        <v>2800000</v>
      </c>
      <c r="H587" s="108" t="s">
        <v>13</v>
      </c>
      <c r="I587" s="69"/>
      <c r="J587" s="109"/>
      <c r="K587" s="522"/>
      <c r="L587" s="76" t="str">
        <f t="shared" si="17"/>
        <v/>
      </c>
      <c r="M587" s="87"/>
      <c r="N587" s="50"/>
      <c r="O587" s="1273"/>
      <c r="P587" s="110"/>
      <c r="Q587" s="90"/>
      <c r="R587" s="307"/>
    </row>
    <row r="588" spans="1:18">
      <c r="A588" s="876">
        <v>2</v>
      </c>
      <c r="B588" s="1272">
        <v>39906</v>
      </c>
      <c r="C588" s="1269" t="s">
        <v>1031</v>
      </c>
      <c r="D588" s="1268" t="s">
        <v>889</v>
      </c>
      <c r="E588" s="117" t="s">
        <v>731</v>
      </c>
      <c r="F588" s="115" t="s">
        <v>242</v>
      </c>
      <c r="G588" s="97">
        <v>12725000</v>
      </c>
      <c r="H588" s="108" t="s">
        <v>13</v>
      </c>
      <c r="I588" s="69"/>
      <c r="J588" s="109"/>
      <c r="K588" s="522"/>
      <c r="L588" s="76" t="str">
        <f t="shared" si="17"/>
        <v/>
      </c>
      <c r="M588" s="87"/>
      <c r="N588" s="50"/>
      <c r="O588" s="1273"/>
      <c r="P588" s="110"/>
      <c r="Q588" s="90"/>
      <c r="R588" s="307"/>
    </row>
    <row r="589" spans="1:18">
      <c r="A589" s="876">
        <v>2</v>
      </c>
      <c r="B589" s="1272">
        <v>39906</v>
      </c>
      <c r="C589" s="1269" t="s">
        <v>1040</v>
      </c>
      <c r="D589" s="1268" t="s">
        <v>1038</v>
      </c>
      <c r="E589" s="117" t="s">
        <v>803</v>
      </c>
      <c r="F589" s="408" t="s">
        <v>242</v>
      </c>
      <c r="G589" s="97">
        <v>1706000</v>
      </c>
      <c r="H589" s="108" t="s">
        <v>13</v>
      </c>
      <c r="I589" s="69"/>
      <c r="J589" s="109"/>
      <c r="K589" s="522"/>
      <c r="L589" s="76" t="str">
        <f t="shared" si="17"/>
        <v/>
      </c>
      <c r="M589" s="87"/>
      <c r="N589" s="50"/>
      <c r="O589" s="1273"/>
      <c r="P589" s="110"/>
      <c r="Q589" s="90"/>
      <c r="R589" s="307"/>
    </row>
    <row r="590" spans="1:18">
      <c r="A590" s="876" t="s">
        <v>280</v>
      </c>
      <c r="B590" s="1272">
        <v>39913</v>
      </c>
      <c r="C590" s="1269" t="s">
        <v>1045</v>
      </c>
      <c r="D590" s="1268" t="s">
        <v>1046</v>
      </c>
      <c r="E590" s="120" t="s">
        <v>1047</v>
      </c>
      <c r="F590" s="408" t="s">
        <v>395</v>
      </c>
      <c r="G590" s="97">
        <v>9439000</v>
      </c>
      <c r="H590" s="108" t="s">
        <v>13</v>
      </c>
      <c r="I590" s="69"/>
      <c r="J590" s="109"/>
      <c r="K590" s="522"/>
      <c r="L590" s="76" t="str">
        <f t="shared" si="17"/>
        <v/>
      </c>
      <c r="M590" s="87"/>
      <c r="N590" s="50"/>
      <c r="O590" s="1273"/>
      <c r="P590" s="110"/>
      <c r="Q590" s="90"/>
      <c r="R590" s="307"/>
    </row>
    <row r="591" spans="1:18">
      <c r="A591" s="876">
        <v>2</v>
      </c>
      <c r="B591" s="1272">
        <v>39913</v>
      </c>
      <c r="C591" s="1269" t="s">
        <v>1048</v>
      </c>
      <c r="D591" s="1268" t="s">
        <v>390</v>
      </c>
      <c r="E591" s="120" t="s">
        <v>726</v>
      </c>
      <c r="F591" s="408" t="s">
        <v>242</v>
      </c>
      <c r="G591" s="97">
        <v>2211000</v>
      </c>
      <c r="H591" s="108" t="s">
        <v>13</v>
      </c>
      <c r="I591" s="69"/>
      <c r="J591" s="109"/>
      <c r="K591" s="522"/>
      <c r="L591" s="76" t="str">
        <f t="shared" si="17"/>
        <v/>
      </c>
      <c r="M591" s="87"/>
      <c r="N591" s="50"/>
      <c r="O591" s="1273"/>
      <c r="P591" s="110"/>
      <c r="Q591" s="90"/>
      <c r="R591" s="307"/>
    </row>
    <row r="592" spans="1:18">
      <c r="A592" s="876">
        <v>2</v>
      </c>
      <c r="B592" s="1272">
        <v>39913</v>
      </c>
      <c r="C592" s="1269" t="s">
        <v>1049</v>
      </c>
      <c r="D592" s="1268" t="s">
        <v>1050</v>
      </c>
      <c r="E592" s="120" t="s">
        <v>724</v>
      </c>
      <c r="F592" s="408" t="s">
        <v>242</v>
      </c>
      <c r="G592" s="97">
        <v>4000000</v>
      </c>
      <c r="H592" s="108" t="s">
        <v>13</v>
      </c>
      <c r="I592" s="69">
        <v>40786</v>
      </c>
      <c r="J592" s="109">
        <v>4</v>
      </c>
      <c r="K592" s="522">
        <v>4000000</v>
      </c>
      <c r="L592" s="76">
        <f t="shared" si="17"/>
        <v>0</v>
      </c>
      <c r="M592" s="87" t="s">
        <v>184</v>
      </c>
      <c r="N592" s="50">
        <v>40786</v>
      </c>
      <c r="O592" s="1273" t="s">
        <v>395</v>
      </c>
      <c r="P592" s="110" t="s">
        <v>188</v>
      </c>
      <c r="Q592" s="90" t="s">
        <v>1285</v>
      </c>
      <c r="R592" s="307">
        <v>200000</v>
      </c>
    </row>
    <row r="593" spans="1:18">
      <c r="A593" s="876">
        <v>2</v>
      </c>
      <c r="B593" s="1272">
        <v>39913</v>
      </c>
      <c r="C593" s="1269" t="s">
        <v>1051</v>
      </c>
      <c r="D593" s="1268" t="s">
        <v>604</v>
      </c>
      <c r="E593" s="120" t="s">
        <v>740</v>
      </c>
      <c r="F593" s="408" t="s">
        <v>242</v>
      </c>
      <c r="G593" s="97">
        <v>5100000</v>
      </c>
      <c r="H593" s="108" t="s">
        <v>13</v>
      </c>
      <c r="I593" s="69"/>
      <c r="J593" s="109"/>
      <c r="K593" s="522"/>
      <c r="L593" s="76" t="str">
        <f t="shared" si="17"/>
        <v/>
      </c>
      <c r="M593" s="87"/>
      <c r="N593" s="50"/>
      <c r="O593" s="1273"/>
      <c r="P593" s="110"/>
      <c r="Q593" s="90"/>
      <c r="R593" s="307"/>
    </row>
    <row r="594" spans="1:18">
      <c r="A594" s="876">
        <v>2</v>
      </c>
      <c r="B594" s="1272">
        <v>39913</v>
      </c>
      <c r="C594" s="1269" t="s">
        <v>1052</v>
      </c>
      <c r="D594" s="1268" t="s">
        <v>1053</v>
      </c>
      <c r="E594" s="120" t="s">
        <v>724</v>
      </c>
      <c r="F594" s="408" t="s">
        <v>242</v>
      </c>
      <c r="G594" s="97">
        <v>2040000</v>
      </c>
      <c r="H594" s="108" t="s">
        <v>13</v>
      </c>
      <c r="I594" s="69"/>
      <c r="J594" s="109"/>
      <c r="K594" s="522"/>
      <c r="L594" s="76" t="str">
        <f t="shared" si="17"/>
        <v/>
      </c>
      <c r="M594" s="87"/>
      <c r="N594" s="50"/>
      <c r="O594" s="1273"/>
      <c r="P594" s="110"/>
      <c r="Q594" s="90"/>
      <c r="R594" s="307"/>
    </row>
    <row r="595" spans="1:18" ht="15" customHeight="1">
      <c r="A595" s="876"/>
      <c r="B595" s="1272">
        <v>39920</v>
      </c>
      <c r="C595" s="1269" t="s">
        <v>1057</v>
      </c>
      <c r="D595" s="1268" t="s">
        <v>1062</v>
      </c>
      <c r="E595" s="120" t="s">
        <v>445</v>
      </c>
      <c r="F595" s="408" t="s">
        <v>287</v>
      </c>
      <c r="G595" s="97">
        <v>13179000</v>
      </c>
      <c r="H595" s="108" t="s">
        <v>13</v>
      </c>
      <c r="I595" s="69"/>
      <c r="J595" s="109"/>
      <c r="K595" s="522"/>
      <c r="L595" s="76" t="str">
        <f t="shared" si="17"/>
        <v/>
      </c>
      <c r="M595" s="87"/>
      <c r="N595" s="50"/>
      <c r="O595" s="1273"/>
      <c r="P595" s="110"/>
      <c r="Q595" s="90"/>
      <c r="R595" s="307"/>
    </row>
    <row r="596" spans="1:18">
      <c r="A596" s="876" t="s">
        <v>1908</v>
      </c>
      <c r="B596" s="1272">
        <v>39920</v>
      </c>
      <c r="C596" s="1269" t="s">
        <v>1058</v>
      </c>
      <c r="D596" s="1268" t="s">
        <v>1063</v>
      </c>
      <c r="E596" s="120" t="s">
        <v>765</v>
      </c>
      <c r="F596" s="408" t="s">
        <v>242</v>
      </c>
      <c r="G596" s="97">
        <v>9960000</v>
      </c>
      <c r="H596" s="108" t="s">
        <v>13</v>
      </c>
      <c r="I596" s="69">
        <v>40787</v>
      </c>
      <c r="J596" s="109">
        <v>49</v>
      </c>
      <c r="K596" s="522">
        <v>9960000</v>
      </c>
      <c r="L596" s="76">
        <f t="shared" si="17"/>
        <v>0</v>
      </c>
      <c r="M596" s="87" t="s">
        <v>184</v>
      </c>
      <c r="N596" s="50">
        <v>40787</v>
      </c>
      <c r="O596" s="1273" t="s">
        <v>395</v>
      </c>
      <c r="P596" s="110" t="s">
        <v>188</v>
      </c>
      <c r="Q596" s="90" t="s">
        <v>1285</v>
      </c>
      <c r="R596" s="307">
        <v>498000</v>
      </c>
    </row>
    <row r="597" spans="1:18">
      <c r="A597" s="876" t="s">
        <v>1917</v>
      </c>
      <c r="B597" s="1272">
        <v>39920</v>
      </c>
      <c r="C597" s="1269" t="s">
        <v>1059</v>
      </c>
      <c r="D597" s="1268" t="s">
        <v>1064</v>
      </c>
      <c r="E597" s="120" t="s">
        <v>789</v>
      </c>
      <c r="F597" s="408" t="s">
        <v>242</v>
      </c>
      <c r="G597" s="97">
        <v>3800000</v>
      </c>
      <c r="H597" s="108" t="s">
        <v>13</v>
      </c>
      <c r="I597" s="69"/>
      <c r="J597" s="109"/>
      <c r="K597" s="522"/>
      <c r="L597" s="76" t="str">
        <f t="shared" si="17"/>
        <v/>
      </c>
      <c r="M597" s="87"/>
      <c r="N597" s="50"/>
      <c r="O597" s="1273"/>
      <c r="P597" s="110"/>
      <c r="Q597" s="90"/>
      <c r="R597" s="307"/>
    </row>
    <row r="598" spans="1:18">
      <c r="A598" s="876">
        <v>2</v>
      </c>
      <c r="B598" s="1272">
        <v>39920</v>
      </c>
      <c r="C598" s="1269" t="s">
        <v>1060</v>
      </c>
      <c r="D598" s="1268" t="s">
        <v>1065</v>
      </c>
      <c r="E598" s="120" t="s">
        <v>866</v>
      </c>
      <c r="F598" s="408" t="s">
        <v>242</v>
      </c>
      <c r="G598" s="97">
        <v>3690000</v>
      </c>
      <c r="H598" s="108" t="s">
        <v>13</v>
      </c>
      <c r="I598" s="69">
        <v>40975</v>
      </c>
      <c r="J598" s="109">
        <v>4</v>
      </c>
      <c r="K598" s="522">
        <v>250000</v>
      </c>
      <c r="L598" s="76">
        <f t="shared" si="17"/>
        <v>3440000</v>
      </c>
      <c r="M598" s="87" t="s">
        <v>184</v>
      </c>
      <c r="N598" s="50"/>
      <c r="O598" s="1273"/>
      <c r="P598" s="110"/>
      <c r="Q598" s="90"/>
      <c r="R598" s="307"/>
    </row>
    <row r="599" spans="1:18">
      <c r="A599" s="876">
        <v>2</v>
      </c>
      <c r="B599" s="1272">
        <v>39920</v>
      </c>
      <c r="C599" s="1269" t="s">
        <v>1061</v>
      </c>
      <c r="D599" s="1268" t="s">
        <v>84</v>
      </c>
      <c r="E599" s="120" t="s">
        <v>85</v>
      </c>
      <c r="F599" s="408" t="s">
        <v>242</v>
      </c>
      <c r="G599" s="97">
        <v>7500000</v>
      </c>
      <c r="H599" s="108" t="s">
        <v>13</v>
      </c>
      <c r="I599" s="69"/>
      <c r="J599" s="109"/>
      <c r="K599" s="522"/>
      <c r="L599" s="76" t="str">
        <f t="shared" si="17"/>
        <v/>
      </c>
      <c r="M599" s="87"/>
      <c r="N599" s="50"/>
      <c r="O599" s="1273"/>
      <c r="P599" s="110"/>
      <c r="Q599" s="90"/>
      <c r="R599" s="307"/>
    </row>
    <row r="600" spans="1:18">
      <c r="A600" s="876">
        <v>2</v>
      </c>
      <c r="B600" s="1272">
        <v>39920</v>
      </c>
      <c r="C600" s="1269" t="s">
        <v>1066</v>
      </c>
      <c r="D600" s="1268" t="s">
        <v>766</v>
      </c>
      <c r="E600" s="120" t="s">
        <v>751</v>
      </c>
      <c r="F600" s="408" t="s">
        <v>242</v>
      </c>
      <c r="G600" s="97">
        <v>2816000</v>
      </c>
      <c r="H600" s="108" t="s">
        <v>13</v>
      </c>
      <c r="I600" s="392"/>
      <c r="J600" s="109"/>
      <c r="K600" s="522"/>
      <c r="L600" s="76" t="str">
        <f t="shared" si="17"/>
        <v/>
      </c>
      <c r="M600" s="87"/>
      <c r="N600" s="50"/>
      <c r="O600" s="1273"/>
      <c r="P600" s="110"/>
      <c r="Q600" s="90"/>
      <c r="R600" s="307"/>
    </row>
    <row r="601" spans="1:18">
      <c r="A601" s="876"/>
      <c r="B601" s="1272">
        <v>39927</v>
      </c>
      <c r="C601" s="1269" t="s">
        <v>183</v>
      </c>
      <c r="D601" s="1268" t="s">
        <v>1078</v>
      </c>
      <c r="E601" s="120" t="s">
        <v>324</v>
      </c>
      <c r="F601" s="408" t="s">
        <v>287</v>
      </c>
      <c r="G601" s="97">
        <v>11000000</v>
      </c>
      <c r="H601" s="108" t="s">
        <v>13</v>
      </c>
      <c r="I601" s="392"/>
      <c r="J601" s="109"/>
      <c r="K601" s="522"/>
      <c r="L601" s="76" t="str">
        <f t="shared" si="17"/>
        <v/>
      </c>
      <c r="M601" s="87"/>
      <c r="N601" s="50"/>
      <c r="O601" s="1273"/>
      <c r="P601" s="110"/>
      <c r="Q601" s="90"/>
      <c r="R601" s="307"/>
    </row>
    <row r="602" spans="1:18">
      <c r="A602" s="876" t="s">
        <v>1908</v>
      </c>
      <c r="B602" s="1272">
        <v>39927</v>
      </c>
      <c r="C602" s="1269" t="s">
        <v>1070</v>
      </c>
      <c r="D602" s="1268" t="s">
        <v>1079</v>
      </c>
      <c r="E602" s="120" t="s">
        <v>324</v>
      </c>
      <c r="F602" s="408" t="s">
        <v>242</v>
      </c>
      <c r="G602" s="97">
        <v>1635000</v>
      </c>
      <c r="H602" s="108" t="s">
        <v>13</v>
      </c>
      <c r="I602" s="392">
        <v>40752</v>
      </c>
      <c r="J602" s="109">
        <v>49</v>
      </c>
      <c r="K602" s="522">
        <v>1635000</v>
      </c>
      <c r="L602" s="76">
        <f t="shared" si="17"/>
        <v>0</v>
      </c>
      <c r="M602" s="87" t="s">
        <v>184</v>
      </c>
      <c r="N602" s="50">
        <v>40752</v>
      </c>
      <c r="O602" s="1273" t="s">
        <v>395</v>
      </c>
      <c r="P602" s="110" t="s">
        <v>188</v>
      </c>
      <c r="Q602" s="90" t="s">
        <v>1285</v>
      </c>
      <c r="R602" s="307">
        <v>82000</v>
      </c>
    </row>
    <row r="603" spans="1:18">
      <c r="A603" s="876">
        <v>2</v>
      </c>
      <c r="B603" s="1272">
        <v>39927</v>
      </c>
      <c r="C603" s="1269" t="s">
        <v>1071</v>
      </c>
      <c r="D603" s="1268" t="s">
        <v>1080</v>
      </c>
      <c r="E603" s="120" t="s">
        <v>808</v>
      </c>
      <c r="F603" s="408" t="s">
        <v>242</v>
      </c>
      <c r="G603" s="97">
        <v>1500000</v>
      </c>
      <c r="H603" s="108" t="s">
        <v>13</v>
      </c>
      <c r="I603" s="392"/>
      <c r="J603" s="109"/>
      <c r="K603" s="522"/>
      <c r="L603" s="76" t="str">
        <f t="shared" si="17"/>
        <v/>
      </c>
      <c r="M603" s="87"/>
      <c r="N603" s="50"/>
      <c r="O603" s="1273"/>
      <c r="P603" s="110"/>
      <c r="Q603" s="90"/>
      <c r="R603" s="307"/>
    </row>
    <row r="604" spans="1:18">
      <c r="A604" s="876">
        <v>2</v>
      </c>
      <c r="B604" s="1272">
        <v>39927</v>
      </c>
      <c r="C604" s="1269" t="s">
        <v>1089</v>
      </c>
      <c r="D604" s="1268" t="s">
        <v>1081</v>
      </c>
      <c r="E604" s="120" t="s">
        <v>734</v>
      </c>
      <c r="F604" s="408" t="s">
        <v>242</v>
      </c>
      <c r="G604" s="97">
        <v>3216000</v>
      </c>
      <c r="H604" s="108" t="s">
        <v>13</v>
      </c>
      <c r="I604" s="392"/>
      <c r="J604" s="109"/>
      <c r="K604" s="522"/>
      <c r="L604" s="76" t="str">
        <f t="shared" si="17"/>
        <v/>
      </c>
      <c r="M604" s="87"/>
      <c r="N604" s="50"/>
      <c r="O604" s="1273"/>
      <c r="P604" s="110"/>
      <c r="Q604" s="90"/>
      <c r="R604" s="307"/>
    </row>
    <row r="605" spans="1:18">
      <c r="A605" s="876">
        <v>2</v>
      </c>
      <c r="B605" s="1272">
        <v>39927</v>
      </c>
      <c r="C605" s="1269" t="s">
        <v>1072</v>
      </c>
      <c r="D605" s="1268" t="s">
        <v>1082</v>
      </c>
      <c r="E605" s="120" t="s">
        <v>747</v>
      </c>
      <c r="F605" s="408" t="s">
        <v>242</v>
      </c>
      <c r="G605" s="97">
        <v>12660000</v>
      </c>
      <c r="H605" s="108" t="s">
        <v>13</v>
      </c>
      <c r="I605" s="392"/>
      <c r="J605" s="109"/>
      <c r="K605" s="522"/>
      <c r="L605" s="76" t="str">
        <f t="shared" si="17"/>
        <v/>
      </c>
      <c r="M605" s="87"/>
      <c r="N605" s="50"/>
      <c r="O605" s="1273"/>
      <c r="P605" s="110"/>
      <c r="Q605" s="90"/>
      <c r="R605" s="307"/>
    </row>
    <row r="606" spans="1:18">
      <c r="A606" s="876">
        <v>2</v>
      </c>
      <c r="B606" s="1272">
        <v>39927</v>
      </c>
      <c r="C606" s="1269" t="s">
        <v>1073</v>
      </c>
      <c r="D606" s="1268" t="s">
        <v>1083</v>
      </c>
      <c r="E606" s="120" t="s">
        <v>778</v>
      </c>
      <c r="F606" s="408" t="s">
        <v>242</v>
      </c>
      <c r="G606" s="97">
        <v>1312000</v>
      </c>
      <c r="H606" s="108" t="s">
        <v>13</v>
      </c>
      <c r="I606" s="392"/>
      <c r="J606" s="109"/>
      <c r="K606" s="522"/>
      <c r="L606" s="76" t="str">
        <f t="shared" si="17"/>
        <v/>
      </c>
      <c r="M606" s="87"/>
      <c r="N606" s="50"/>
      <c r="O606" s="1273"/>
      <c r="P606" s="110"/>
      <c r="Q606" s="90"/>
      <c r="R606" s="307"/>
    </row>
    <row r="607" spans="1:18">
      <c r="A607" s="876">
        <v>2</v>
      </c>
      <c r="B607" s="1272">
        <v>39927</v>
      </c>
      <c r="C607" s="1269" t="s">
        <v>1090</v>
      </c>
      <c r="D607" s="1268" t="s">
        <v>1084</v>
      </c>
      <c r="E607" s="120" t="s">
        <v>744</v>
      </c>
      <c r="F607" s="408" t="s">
        <v>242</v>
      </c>
      <c r="G607" s="97">
        <v>15000000</v>
      </c>
      <c r="H607" s="108" t="s">
        <v>13</v>
      </c>
      <c r="I607" s="392"/>
      <c r="J607" s="109"/>
      <c r="K607" s="522"/>
      <c r="L607" s="76" t="str">
        <f t="shared" si="17"/>
        <v/>
      </c>
      <c r="M607" s="87"/>
      <c r="N607" s="50"/>
      <c r="O607" s="1273"/>
      <c r="P607" s="110"/>
      <c r="Q607" s="90"/>
      <c r="R607" s="307"/>
    </row>
    <row r="608" spans="1:18">
      <c r="A608" s="876">
        <v>2</v>
      </c>
      <c r="B608" s="1272">
        <v>39927</v>
      </c>
      <c r="C608" s="1269" t="s">
        <v>1074</v>
      </c>
      <c r="D608" s="1268" t="s">
        <v>1085</v>
      </c>
      <c r="E608" s="120" t="s">
        <v>724</v>
      </c>
      <c r="F608" s="408" t="s">
        <v>242</v>
      </c>
      <c r="G608" s="97">
        <v>60000000</v>
      </c>
      <c r="H608" s="108" t="s">
        <v>13</v>
      </c>
      <c r="I608" s="392"/>
      <c r="J608" s="109"/>
      <c r="K608" s="522"/>
      <c r="L608" s="76" t="str">
        <f t="shared" si="17"/>
        <v/>
      </c>
      <c r="M608" s="87"/>
      <c r="N608" s="50"/>
      <c r="O608" s="1273"/>
      <c r="P608" s="110"/>
      <c r="Q608" s="90"/>
      <c r="R608" s="307"/>
    </row>
    <row r="609" spans="1:18">
      <c r="A609" s="876" t="s">
        <v>1911</v>
      </c>
      <c r="B609" s="1272">
        <v>39927</v>
      </c>
      <c r="C609" s="1269" t="s">
        <v>1075</v>
      </c>
      <c r="D609" s="1268" t="s">
        <v>378</v>
      </c>
      <c r="E609" s="120" t="s">
        <v>765</v>
      </c>
      <c r="F609" s="408" t="s">
        <v>242</v>
      </c>
      <c r="G609" s="97">
        <v>4871000</v>
      </c>
      <c r="H609" s="108" t="s">
        <v>13</v>
      </c>
      <c r="I609" s="392">
        <v>40738</v>
      </c>
      <c r="J609" s="109">
        <v>50</v>
      </c>
      <c r="K609" s="522">
        <v>4871000</v>
      </c>
      <c r="L609" s="76">
        <f t="shared" si="17"/>
        <v>0</v>
      </c>
      <c r="M609" s="87" t="s">
        <v>184</v>
      </c>
      <c r="N609" s="50">
        <v>40738</v>
      </c>
      <c r="O609" s="1273" t="s">
        <v>395</v>
      </c>
      <c r="P609" s="110" t="s">
        <v>188</v>
      </c>
      <c r="Q609" s="90" t="s">
        <v>1285</v>
      </c>
      <c r="R609" s="307">
        <v>244000</v>
      </c>
    </row>
    <row r="610" spans="1:18">
      <c r="A610" s="876" t="s">
        <v>1908</v>
      </c>
      <c r="B610" s="1272">
        <v>39927</v>
      </c>
      <c r="C610" s="1269" t="s">
        <v>1076</v>
      </c>
      <c r="D610" s="1268" t="s">
        <v>1086</v>
      </c>
      <c r="E610" s="120" t="s">
        <v>861</v>
      </c>
      <c r="F610" s="408" t="s">
        <v>242</v>
      </c>
      <c r="G610" s="97">
        <v>4000000</v>
      </c>
      <c r="H610" s="108" t="s">
        <v>13</v>
      </c>
      <c r="I610" s="392">
        <v>40794</v>
      </c>
      <c r="J610" s="109">
        <v>49</v>
      </c>
      <c r="K610" s="522">
        <v>4000000</v>
      </c>
      <c r="L610" s="76">
        <f t="shared" si="17"/>
        <v>0</v>
      </c>
      <c r="M610" s="87" t="s">
        <v>184</v>
      </c>
      <c r="N610" s="50">
        <v>40794</v>
      </c>
      <c r="O610" s="1273" t="s">
        <v>395</v>
      </c>
      <c r="P610" s="110" t="s">
        <v>188</v>
      </c>
      <c r="Q610" s="90" t="s">
        <v>1285</v>
      </c>
      <c r="R610" s="307">
        <v>200000</v>
      </c>
    </row>
    <row r="611" spans="1:18">
      <c r="A611" s="876">
        <v>2</v>
      </c>
      <c r="B611" s="1272">
        <v>39927</v>
      </c>
      <c r="C611" s="1269" t="s">
        <v>1077</v>
      </c>
      <c r="D611" s="1268" t="s">
        <v>1087</v>
      </c>
      <c r="E611" s="120" t="s">
        <v>724</v>
      </c>
      <c r="F611" s="408" t="s">
        <v>242</v>
      </c>
      <c r="G611" s="97">
        <v>3652000</v>
      </c>
      <c r="H611" s="108" t="s">
        <v>13</v>
      </c>
      <c r="I611" s="847"/>
      <c r="J611" s="337"/>
      <c r="K611" s="522"/>
      <c r="L611" s="76" t="str">
        <f t="shared" si="17"/>
        <v/>
      </c>
      <c r="M611" s="87"/>
      <c r="N611" s="50"/>
      <c r="O611" s="1273"/>
      <c r="P611" s="1262"/>
      <c r="Q611" s="90"/>
      <c r="R611" s="307"/>
    </row>
    <row r="612" spans="1:18" s="118" customFormat="1" ht="30.75">
      <c r="A612" s="1361">
        <v>8</v>
      </c>
      <c r="B612" s="1364">
        <v>39927</v>
      </c>
      <c r="C612" s="1516" t="s">
        <v>1091</v>
      </c>
      <c r="D612" s="1520" t="s">
        <v>492</v>
      </c>
      <c r="E612" s="1522" t="s">
        <v>808</v>
      </c>
      <c r="F612" s="1518" t="s">
        <v>1115</v>
      </c>
      <c r="G612" s="1406">
        <v>3000000</v>
      </c>
      <c r="H612" s="1349" t="s">
        <v>13</v>
      </c>
      <c r="I612" s="392">
        <v>40141</v>
      </c>
      <c r="J612" s="109">
        <v>4</v>
      </c>
      <c r="K612" s="522">
        <v>1600000</v>
      </c>
      <c r="L612" s="76">
        <f t="shared" si="17"/>
        <v>1400000</v>
      </c>
      <c r="M612" s="123" t="s">
        <v>1283</v>
      </c>
      <c r="N612" s="1358">
        <v>40457</v>
      </c>
      <c r="O612" s="1385" t="s">
        <v>1283</v>
      </c>
      <c r="P612" s="1355">
        <v>7</v>
      </c>
      <c r="Q612" s="1392" t="s">
        <v>1285</v>
      </c>
      <c r="R612" s="1352">
        <v>150000</v>
      </c>
    </row>
    <row r="613" spans="1:18" s="118" customFormat="1" ht="30.75">
      <c r="A613" s="1363"/>
      <c r="B613" s="1366"/>
      <c r="C613" s="1517"/>
      <c r="D613" s="1521"/>
      <c r="E613" s="1523"/>
      <c r="F613" s="1519"/>
      <c r="G613" s="1407"/>
      <c r="H613" s="1351"/>
      <c r="I613" s="392">
        <v>40457</v>
      </c>
      <c r="J613" s="109">
        <v>4</v>
      </c>
      <c r="K613" s="522">
        <v>1400000</v>
      </c>
      <c r="L613" s="76">
        <f>L612-K613</f>
        <v>0</v>
      </c>
      <c r="M613" s="123" t="s">
        <v>1283</v>
      </c>
      <c r="N613" s="1360"/>
      <c r="O613" s="1387"/>
      <c r="P613" s="1357"/>
      <c r="Q613" s="1393"/>
      <c r="R613" s="1354"/>
    </row>
    <row r="614" spans="1:18">
      <c r="A614" s="876"/>
      <c r="B614" s="1272">
        <v>39934</v>
      </c>
      <c r="C614" s="1269" t="s">
        <v>1092</v>
      </c>
      <c r="D614" s="1268" t="s">
        <v>1097</v>
      </c>
      <c r="E614" s="120" t="s">
        <v>950</v>
      </c>
      <c r="F614" s="408" t="s">
        <v>287</v>
      </c>
      <c r="G614" s="97">
        <v>14738000</v>
      </c>
      <c r="H614" s="108" t="s">
        <v>13</v>
      </c>
      <c r="I614" s="392"/>
      <c r="J614" s="109"/>
      <c r="K614" s="522"/>
      <c r="L614" s="76" t="str">
        <f t="shared" si="17"/>
        <v/>
      </c>
      <c r="M614" s="87"/>
      <c r="N614" s="50"/>
      <c r="O614" s="1273"/>
      <c r="P614" s="110"/>
      <c r="Q614" s="90"/>
      <c r="R614" s="307"/>
    </row>
    <row r="615" spans="1:18">
      <c r="A615" s="876">
        <v>2</v>
      </c>
      <c r="B615" s="1272">
        <v>39934</v>
      </c>
      <c r="C615" s="1269" t="s">
        <v>1093</v>
      </c>
      <c r="D615" s="1268" t="s">
        <v>606</v>
      </c>
      <c r="E615" s="120" t="s">
        <v>929</v>
      </c>
      <c r="F615" s="408" t="s">
        <v>242</v>
      </c>
      <c r="G615" s="97">
        <v>2250000</v>
      </c>
      <c r="H615" s="108" t="s">
        <v>13</v>
      </c>
      <c r="I615" s="392"/>
      <c r="J615" s="109"/>
      <c r="K615" s="522"/>
      <c r="L615" s="76" t="str">
        <f t="shared" si="17"/>
        <v/>
      </c>
      <c r="M615" s="87"/>
      <c r="N615" s="50"/>
      <c r="O615" s="1273"/>
      <c r="P615" s="110"/>
      <c r="Q615" s="90"/>
      <c r="R615" s="307"/>
    </row>
    <row r="616" spans="1:18">
      <c r="A616" s="876">
        <v>2</v>
      </c>
      <c r="B616" s="1272">
        <v>39934</v>
      </c>
      <c r="C616" s="1269" t="s">
        <v>1094</v>
      </c>
      <c r="D616" s="1268" t="s">
        <v>673</v>
      </c>
      <c r="E616" s="120" t="s">
        <v>789</v>
      </c>
      <c r="F616" s="408" t="s">
        <v>242</v>
      </c>
      <c r="G616" s="97">
        <v>4500000</v>
      </c>
      <c r="H616" s="108" t="s">
        <v>13</v>
      </c>
      <c r="I616" s="392"/>
      <c r="J616" s="109"/>
      <c r="K616" s="522"/>
      <c r="L616" s="76" t="str">
        <f t="shared" si="17"/>
        <v/>
      </c>
      <c r="M616" s="87"/>
      <c r="N616" s="50"/>
      <c r="O616" s="1273"/>
      <c r="P616" s="110"/>
      <c r="Q616" s="90"/>
      <c r="R616" s="307"/>
    </row>
    <row r="617" spans="1:18">
      <c r="A617" s="876" t="s">
        <v>1911</v>
      </c>
      <c r="B617" s="1272">
        <v>39934</v>
      </c>
      <c r="C617" s="1269" t="s">
        <v>1095</v>
      </c>
      <c r="D617" s="1268" t="s">
        <v>787</v>
      </c>
      <c r="E617" s="120" t="s">
        <v>445</v>
      </c>
      <c r="F617" s="408" t="s">
        <v>242</v>
      </c>
      <c r="G617" s="97">
        <v>3194000</v>
      </c>
      <c r="H617" s="108" t="s">
        <v>13</v>
      </c>
      <c r="I617" s="392">
        <v>40808</v>
      </c>
      <c r="J617" s="109">
        <v>50</v>
      </c>
      <c r="K617" s="522">
        <v>3194000</v>
      </c>
      <c r="L617" s="76">
        <f t="shared" si="17"/>
        <v>0</v>
      </c>
      <c r="M617" s="87" t="s">
        <v>184</v>
      </c>
      <c r="N617" s="50">
        <v>40808</v>
      </c>
      <c r="O617" s="1273" t="s">
        <v>395</v>
      </c>
      <c r="P617" s="110" t="s">
        <v>188</v>
      </c>
      <c r="Q617" s="90" t="s">
        <v>1285</v>
      </c>
      <c r="R617" s="307">
        <v>160000</v>
      </c>
    </row>
    <row r="618" spans="1:18">
      <c r="A618" s="876">
        <v>2</v>
      </c>
      <c r="B618" s="1272">
        <v>39934</v>
      </c>
      <c r="C618" s="1269" t="s">
        <v>1100</v>
      </c>
      <c r="D618" s="1268" t="s">
        <v>661</v>
      </c>
      <c r="E618" s="120" t="s">
        <v>724</v>
      </c>
      <c r="F618" s="408" t="s">
        <v>242</v>
      </c>
      <c r="G618" s="97">
        <v>4000000</v>
      </c>
      <c r="H618" s="108" t="s">
        <v>13</v>
      </c>
      <c r="I618" s="392"/>
      <c r="J618" s="109"/>
      <c r="K618" s="522"/>
      <c r="L618" s="76" t="str">
        <f t="shared" si="17"/>
        <v/>
      </c>
      <c r="M618" s="87"/>
      <c r="N618" s="50"/>
      <c r="O618" s="1273"/>
      <c r="P618" s="110"/>
      <c r="Q618" s="90"/>
      <c r="R618" s="307"/>
    </row>
    <row r="619" spans="1:18" s="118" customFormat="1" ht="30.75">
      <c r="A619" s="876">
        <v>8</v>
      </c>
      <c r="B619" s="1272">
        <v>39934</v>
      </c>
      <c r="C619" s="1269" t="s">
        <v>1096</v>
      </c>
      <c r="D619" s="1268" t="s">
        <v>1098</v>
      </c>
      <c r="E619" s="120" t="s">
        <v>808</v>
      </c>
      <c r="F619" s="121" t="s">
        <v>1115</v>
      </c>
      <c r="G619" s="97">
        <v>6100000</v>
      </c>
      <c r="H619" s="108" t="s">
        <v>13</v>
      </c>
      <c r="I619" s="392">
        <v>40821</v>
      </c>
      <c r="J619" s="109">
        <v>4</v>
      </c>
      <c r="K619" s="522">
        <v>6100000</v>
      </c>
      <c r="L619" s="76">
        <f t="shared" si="17"/>
        <v>0</v>
      </c>
      <c r="M619" s="123" t="s">
        <v>1283</v>
      </c>
      <c r="N619" s="50">
        <v>40821</v>
      </c>
      <c r="O619" s="1273" t="s">
        <v>1283</v>
      </c>
      <c r="P619" s="110">
        <v>7</v>
      </c>
      <c r="Q619" s="117" t="s">
        <v>1285</v>
      </c>
      <c r="R619" s="307">
        <v>305000</v>
      </c>
    </row>
    <row r="620" spans="1:18" s="118" customFormat="1" ht="28.5">
      <c r="A620" s="876">
        <v>8</v>
      </c>
      <c r="B620" s="1272">
        <v>39934</v>
      </c>
      <c r="C620" s="1269" t="s">
        <v>1101</v>
      </c>
      <c r="D620" s="1269" t="s">
        <v>1099</v>
      </c>
      <c r="E620" s="1270" t="s">
        <v>488</v>
      </c>
      <c r="F620" s="121" t="s">
        <v>1115</v>
      </c>
      <c r="G620" s="97">
        <v>10750000</v>
      </c>
      <c r="H620" s="108" t="s">
        <v>13</v>
      </c>
      <c r="I620" s="392"/>
      <c r="J620" s="109"/>
      <c r="K620" s="522"/>
      <c r="L620" s="76" t="str">
        <f t="shared" si="17"/>
        <v/>
      </c>
      <c r="M620" s="87"/>
      <c r="N620" s="50"/>
      <c r="O620" s="1273"/>
      <c r="P620" s="110"/>
      <c r="Q620" s="90"/>
      <c r="R620" s="307"/>
    </row>
    <row r="621" spans="1:18" s="118" customFormat="1" ht="42.75">
      <c r="A621" s="877" t="s">
        <v>1943</v>
      </c>
      <c r="B621" s="1272">
        <v>39941</v>
      </c>
      <c r="C621" s="1268" t="s">
        <v>1473</v>
      </c>
      <c r="D621" s="1269" t="s">
        <v>1105</v>
      </c>
      <c r="E621" s="1270" t="s">
        <v>1047</v>
      </c>
      <c r="F621" s="1032" t="s">
        <v>242</v>
      </c>
      <c r="G621" s="97">
        <v>3091000</v>
      </c>
      <c r="H621" s="108" t="s">
        <v>13</v>
      </c>
      <c r="I621" s="392">
        <v>40808</v>
      </c>
      <c r="J621" s="109">
        <v>49</v>
      </c>
      <c r="K621" s="522">
        <v>3091000</v>
      </c>
      <c r="L621" s="76">
        <f t="shared" si="17"/>
        <v>0</v>
      </c>
      <c r="M621" s="1004" t="s">
        <v>184</v>
      </c>
      <c r="N621" s="50">
        <v>40808</v>
      </c>
      <c r="O621" s="1273" t="s">
        <v>395</v>
      </c>
      <c r="P621" s="110" t="s">
        <v>188</v>
      </c>
      <c r="Q621" s="90" t="s">
        <v>1285</v>
      </c>
      <c r="R621" s="307">
        <v>155000</v>
      </c>
    </row>
    <row r="622" spans="1:18">
      <c r="A622" s="876" t="s">
        <v>1924</v>
      </c>
      <c r="B622" s="1272">
        <v>39941</v>
      </c>
      <c r="C622" s="1269" t="s">
        <v>1102</v>
      </c>
      <c r="D622" s="1269" t="s">
        <v>673</v>
      </c>
      <c r="E622" s="1270" t="s">
        <v>789</v>
      </c>
      <c r="F622" s="408" t="s">
        <v>242</v>
      </c>
      <c r="G622" s="97">
        <v>5500000</v>
      </c>
      <c r="H622" s="108" t="s">
        <v>13</v>
      </c>
      <c r="I622" s="392"/>
      <c r="J622" s="109"/>
      <c r="K622" s="522"/>
      <c r="L622" s="76" t="str">
        <f t="shared" si="17"/>
        <v/>
      </c>
      <c r="M622" s="87"/>
      <c r="N622" s="50"/>
      <c r="O622" s="1273"/>
      <c r="P622" s="110"/>
      <c r="Q622" s="90"/>
      <c r="R622" s="307"/>
    </row>
    <row r="623" spans="1:18">
      <c r="A623" s="876">
        <v>2</v>
      </c>
      <c r="B623" s="1272">
        <v>39941</v>
      </c>
      <c r="C623" s="1269" t="s">
        <v>1103</v>
      </c>
      <c r="D623" s="1269" t="s">
        <v>1106</v>
      </c>
      <c r="E623" s="1270" t="s">
        <v>789</v>
      </c>
      <c r="F623" s="408" t="s">
        <v>242</v>
      </c>
      <c r="G623" s="97">
        <v>6000000</v>
      </c>
      <c r="H623" s="108" t="s">
        <v>13</v>
      </c>
      <c r="I623" s="392"/>
      <c r="J623" s="109"/>
      <c r="K623" s="522"/>
      <c r="L623" s="76" t="str">
        <f t="shared" si="17"/>
        <v/>
      </c>
      <c r="M623" s="87"/>
      <c r="N623" s="50"/>
      <c r="O623" s="1273"/>
      <c r="P623" s="110"/>
      <c r="Q623" s="90"/>
      <c r="R623" s="307"/>
    </row>
    <row r="624" spans="1:18" s="118" customFormat="1" ht="28.5">
      <c r="A624" s="876">
        <v>8</v>
      </c>
      <c r="B624" s="1272">
        <v>39941</v>
      </c>
      <c r="C624" s="1269" t="s">
        <v>1113</v>
      </c>
      <c r="D624" s="1269" t="s">
        <v>1107</v>
      </c>
      <c r="E624" s="1270" t="s">
        <v>724</v>
      </c>
      <c r="F624" s="121" t="s">
        <v>1115</v>
      </c>
      <c r="G624" s="97">
        <v>3000000</v>
      </c>
      <c r="H624" s="108" t="s">
        <v>13</v>
      </c>
      <c r="I624" s="392"/>
      <c r="J624" s="109"/>
      <c r="K624" s="522"/>
      <c r="L624" s="76" t="str">
        <f t="shared" si="17"/>
        <v/>
      </c>
      <c r="M624" s="87"/>
      <c r="N624" s="50"/>
      <c r="O624" s="1273"/>
      <c r="P624" s="110"/>
      <c r="Q624" s="90"/>
      <c r="R624" s="307"/>
    </row>
    <row r="625" spans="1:18" s="118" customFormat="1" ht="28.5">
      <c r="A625" s="876">
        <v>8</v>
      </c>
      <c r="B625" s="1272">
        <v>39941</v>
      </c>
      <c r="C625" s="1269" t="s">
        <v>1112</v>
      </c>
      <c r="D625" s="1269" t="s">
        <v>1108</v>
      </c>
      <c r="E625" s="1270" t="s">
        <v>744</v>
      </c>
      <c r="F625" s="121" t="s">
        <v>1115</v>
      </c>
      <c r="G625" s="97">
        <v>4000000</v>
      </c>
      <c r="H625" s="108" t="s">
        <v>13</v>
      </c>
      <c r="I625" s="392"/>
      <c r="J625" s="109"/>
      <c r="K625" s="522"/>
      <c r="L625" s="76" t="str">
        <f t="shared" si="17"/>
        <v/>
      </c>
      <c r="M625" s="87"/>
      <c r="N625" s="50"/>
      <c r="O625" s="1273"/>
      <c r="P625" s="110"/>
      <c r="Q625" s="90"/>
      <c r="R625" s="307"/>
    </row>
    <row r="626" spans="1:18" s="118" customFormat="1" ht="30.75">
      <c r="A626" s="876" t="s">
        <v>1936</v>
      </c>
      <c r="B626" s="1272">
        <v>39941</v>
      </c>
      <c r="C626" s="1269" t="s">
        <v>1111</v>
      </c>
      <c r="D626" s="1269" t="s">
        <v>1109</v>
      </c>
      <c r="E626" s="1270" t="s">
        <v>740</v>
      </c>
      <c r="F626" s="121" t="s">
        <v>1115</v>
      </c>
      <c r="G626" s="97">
        <v>13644000</v>
      </c>
      <c r="H626" s="108" t="s">
        <v>13</v>
      </c>
      <c r="I626" s="392">
        <v>40801</v>
      </c>
      <c r="J626" s="109">
        <v>49</v>
      </c>
      <c r="K626" s="1278">
        <v>13644000</v>
      </c>
      <c r="L626" s="76">
        <f t="shared" si="17"/>
        <v>0</v>
      </c>
      <c r="M626" s="123" t="s">
        <v>1283</v>
      </c>
      <c r="N626" s="50">
        <v>40801</v>
      </c>
      <c r="O626" s="1273" t="s">
        <v>1283</v>
      </c>
      <c r="P626" s="110">
        <v>7</v>
      </c>
      <c r="Q626" s="117" t="s">
        <v>1285</v>
      </c>
      <c r="R626" s="307">
        <v>682000</v>
      </c>
    </row>
    <row r="627" spans="1:18" s="118" customFormat="1" ht="28.5">
      <c r="A627" s="877" t="s">
        <v>1462</v>
      </c>
      <c r="B627" s="1272">
        <v>39941</v>
      </c>
      <c r="C627" s="1269" t="s">
        <v>1104</v>
      </c>
      <c r="D627" s="1269" t="s">
        <v>1110</v>
      </c>
      <c r="E627" s="1270" t="s">
        <v>724</v>
      </c>
      <c r="F627" s="408" t="s">
        <v>1114</v>
      </c>
      <c r="G627" s="97">
        <v>6784000</v>
      </c>
      <c r="H627" s="108" t="s">
        <v>13</v>
      </c>
      <c r="I627" s="69">
        <v>40403</v>
      </c>
      <c r="J627" s="109">
        <v>4</v>
      </c>
      <c r="K627" s="522">
        <v>6784000</v>
      </c>
      <c r="L627" s="76">
        <f t="shared" si="17"/>
        <v>0</v>
      </c>
      <c r="M627" s="387" t="s">
        <v>334</v>
      </c>
      <c r="N627" s="388" t="s">
        <v>334</v>
      </c>
      <c r="O627" s="1273" t="s">
        <v>334</v>
      </c>
      <c r="P627" s="389"/>
      <c r="Q627" s="390" t="s">
        <v>1228</v>
      </c>
      <c r="R627" s="307" t="s">
        <v>334</v>
      </c>
    </row>
    <row r="628" spans="1:18" ht="28.5">
      <c r="A628" s="876"/>
      <c r="B628" s="1272">
        <v>39948</v>
      </c>
      <c r="C628" s="1269" t="s">
        <v>1116</v>
      </c>
      <c r="D628" s="1269" t="s">
        <v>1126</v>
      </c>
      <c r="E628" s="1270" t="s">
        <v>324</v>
      </c>
      <c r="F628" s="1260" t="s">
        <v>287</v>
      </c>
      <c r="G628" s="97">
        <v>21000000</v>
      </c>
      <c r="H628" s="108" t="s">
        <v>13</v>
      </c>
      <c r="I628" s="392">
        <v>41003</v>
      </c>
      <c r="J628" s="109">
        <v>4</v>
      </c>
      <c r="K628" s="1278">
        <v>10500000</v>
      </c>
      <c r="L628" s="76">
        <f t="shared" si="17"/>
        <v>10500000</v>
      </c>
      <c r="M628" s="87" t="s">
        <v>190</v>
      </c>
      <c r="N628" s="50"/>
      <c r="O628" s="1273"/>
      <c r="P628" s="110"/>
      <c r="Q628" s="90"/>
      <c r="R628" s="307"/>
    </row>
    <row r="629" spans="1:18">
      <c r="A629" s="876">
        <v>2</v>
      </c>
      <c r="B629" s="1272">
        <v>39948</v>
      </c>
      <c r="C629" s="1269" t="s">
        <v>1117</v>
      </c>
      <c r="D629" s="1269" t="s">
        <v>1127</v>
      </c>
      <c r="E629" s="1270" t="s">
        <v>1047</v>
      </c>
      <c r="F629" s="408" t="s">
        <v>242</v>
      </c>
      <c r="G629" s="97">
        <v>1341000</v>
      </c>
      <c r="H629" s="108" t="s">
        <v>13</v>
      </c>
      <c r="I629" s="392">
        <v>40996</v>
      </c>
      <c r="J629" s="109">
        <v>4</v>
      </c>
      <c r="K629" s="1278">
        <v>1341000</v>
      </c>
      <c r="L629" s="76">
        <f t="shared" si="17"/>
        <v>0</v>
      </c>
      <c r="M629" s="87" t="s">
        <v>184</v>
      </c>
      <c r="N629" s="50">
        <v>40996</v>
      </c>
      <c r="O629" s="1273" t="s">
        <v>395</v>
      </c>
      <c r="P629" s="110" t="s">
        <v>188</v>
      </c>
      <c r="Q629" s="90" t="s">
        <v>1285</v>
      </c>
      <c r="R629" s="307">
        <v>67000</v>
      </c>
    </row>
    <row r="630" spans="1:18">
      <c r="A630" s="876">
        <v>2</v>
      </c>
      <c r="B630" s="1272">
        <v>39948</v>
      </c>
      <c r="C630" s="1269" t="s">
        <v>1118</v>
      </c>
      <c r="D630" s="1269" t="s">
        <v>1128</v>
      </c>
      <c r="E630" s="1270" t="s">
        <v>929</v>
      </c>
      <c r="F630" s="408" t="s">
        <v>242</v>
      </c>
      <c r="G630" s="97">
        <v>4700000</v>
      </c>
      <c r="H630" s="108" t="s">
        <v>13</v>
      </c>
      <c r="I630" s="392"/>
      <c r="J630" s="109"/>
      <c r="K630" s="1278"/>
      <c r="L630" s="76" t="str">
        <f t="shared" ref="L630:L646" si="18">IF($K630&lt;&gt;0,$G630-$K630,"")</f>
        <v/>
      </c>
      <c r="M630" s="87"/>
      <c r="N630" s="50"/>
      <c r="O630" s="1273"/>
      <c r="P630" s="110"/>
      <c r="Q630" s="90"/>
      <c r="R630" s="307"/>
    </row>
    <row r="631" spans="1:18">
      <c r="A631" s="876">
        <v>2</v>
      </c>
      <c r="B631" s="1272">
        <v>39948</v>
      </c>
      <c r="C631" s="1269" t="s">
        <v>1121</v>
      </c>
      <c r="D631" s="1269" t="s">
        <v>1129</v>
      </c>
      <c r="E631" s="1270" t="s">
        <v>724</v>
      </c>
      <c r="F631" s="408" t="s">
        <v>242</v>
      </c>
      <c r="G631" s="97">
        <v>6970000</v>
      </c>
      <c r="H631" s="108" t="s">
        <v>13</v>
      </c>
      <c r="I631" s="392"/>
      <c r="J631" s="109"/>
      <c r="K631" s="1278"/>
      <c r="L631" s="76" t="str">
        <f t="shared" si="18"/>
        <v/>
      </c>
      <c r="M631" s="87"/>
      <c r="N631" s="50"/>
      <c r="O631" s="1273"/>
      <c r="P631" s="110"/>
      <c r="Q631" s="90"/>
      <c r="R631" s="307"/>
    </row>
    <row r="632" spans="1:18">
      <c r="A632" s="876">
        <v>2</v>
      </c>
      <c r="B632" s="1272">
        <v>39948</v>
      </c>
      <c r="C632" s="1269" t="s">
        <v>1119</v>
      </c>
      <c r="D632" s="1269" t="s">
        <v>1130</v>
      </c>
      <c r="E632" s="1270" t="s">
        <v>803</v>
      </c>
      <c r="F632" s="408" t="s">
        <v>242</v>
      </c>
      <c r="G632" s="97">
        <v>2720000</v>
      </c>
      <c r="H632" s="108" t="s">
        <v>13</v>
      </c>
      <c r="I632" s="392"/>
      <c r="J632" s="109"/>
      <c r="K632" s="1278"/>
      <c r="L632" s="76" t="str">
        <f t="shared" si="18"/>
        <v/>
      </c>
      <c r="M632" s="87"/>
      <c r="N632" s="50"/>
      <c r="O632" s="1273"/>
      <c r="P632" s="110"/>
      <c r="Q632" s="90"/>
      <c r="R632" s="307"/>
    </row>
    <row r="633" spans="1:18">
      <c r="A633" s="876">
        <v>2</v>
      </c>
      <c r="B633" s="1272">
        <v>39948</v>
      </c>
      <c r="C633" s="1269" t="s">
        <v>1123</v>
      </c>
      <c r="D633" s="1269" t="s">
        <v>1131</v>
      </c>
      <c r="E633" s="1270" t="s">
        <v>760</v>
      </c>
      <c r="F633" s="408" t="s">
        <v>242</v>
      </c>
      <c r="G633" s="97">
        <v>14800000</v>
      </c>
      <c r="H633" s="108" t="s">
        <v>13</v>
      </c>
      <c r="I633" s="392"/>
      <c r="J633" s="109"/>
      <c r="K633" s="1278"/>
      <c r="L633" s="76" t="str">
        <f t="shared" si="18"/>
        <v/>
      </c>
      <c r="M633" s="87"/>
      <c r="N633" s="50"/>
      <c r="O633" s="1273"/>
      <c r="P633" s="110"/>
      <c r="Q633" s="90"/>
      <c r="R633" s="307"/>
    </row>
    <row r="634" spans="1:18">
      <c r="A634" s="876" t="s">
        <v>1911</v>
      </c>
      <c r="B634" s="1272">
        <v>39948</v>
      </c>
      <c r="C634" s="1269" t="s">
        <v>1120</v>
      </c>
      <c r="D634" s="1269" t="s">
        <v>1132</v>
      </c>
      <c r="E634" s="1270" t="s">
        <v>763</v>
      </c>
      <c r="F634" s="408" t="s">
        <v>242</v>
      </c>
      <c r="G634" s="97">
        <v>4862000</v>
      </c>
      <c r="H634" s="108" t="s">
        <v>13</v>
      </c>
      <c r="I634" s="392">
        <v>40794</v>
      </c>
      <c r="J634" s="109"/>
      <c r="K634" s="1278">
        <v>4862000</v>
      </c>
      <c r="L634" s="76">
        <f t="shared" si="18"/>
        <v>0</v>
      </c>
      <c r="M634" s="87" t="s">
        <v>184</v>
      </c>
      <c r="N634" s="50">
        <v>40794</v>
      </c>
      <c r="O634" s="1273" t="s">
        <v>395</v>
      </c>
      <c r="P634" s="110" t="s">
        <v>188</v>
      </c>
      <c r="Q634" s="90" t="s">
        <v>1285</v>
      </c>
      <c r="R634" s="307">
        <v>243000</v>
      </c>
    </row>
    <row r="635" spans="1:18">
      <c r="A635" s="876">
        <v>2</v>
      </c>
      <c r="B635" s="1272">
        <v>39948</v>
      </c>
      <c r="C635" s="1269" t="s">
        <v>1122</v>
      </c>
      <c r="D635" s="1269" t="s">
        <v>1133</v>
      </c>
      <c r="E635" s="117" t="s">
        <v>724</v>
      </c>
      <c r="F635" s="848" t="s">
        <v>242</v>
      </c>
      <c r="G635" s="97">
        <v>15000000</v>
      </c>
      <c r="H635" s="108" t="s">
        <v>13</v>
      </c>
      <c r="I635" s="392"/>
      <c r="J635" s="109"/>
      <c r="K635" s="1278"/>
      <c r="L635" s="76" t="str">
        <f t="shared" si="18"/>
        <v/>
      </c>
      <c r="M635" s="87"/>
      <c r="N635" s="50"/>
      <c r="O635" s="1273"/>
      <c r="P635" s="110"/>
      <c r="Q635" s="90"/>
      <c r="R635" s="307"/>
    </row>
    <row r="636" spans="1:18" s="412" customFormat="1" ht="28.5">
      <c r="A636" s="877" t="s">
        <v>1481</v>
      </c>
      <c r="B636" s="410">
        <v>39948</v>
      </c>
      <c r="C636" s="1268" t="s">
        <v>1138</v>
      </c>
      <c r="D636" s="1268" t="s">
        <v>661</v>
      </c>
      <c r="E636" s="120" t="s">
        <v>724</v>
      </c>
      <c r="F636" s="432" t="s">
        <v>1114</v>
      </c>
      <c r="G636" s="383">
        <v>4205000</v>
      </c>
      <c r="H636" s="384" t="s">
        <v>13</v>
      </c>
      <c r="I636" s="643">
        <v>40431</v>
      </c>
      <c r="J636" s="416">
        <v>4</v>
      </c>
      <c r="K636" s="523">
        <v>4205000</v>
      </c>
      <c r="L636" s="76">
        <f t="shared" si="18"/>
        <v>0</v>
      </c>
      <c r="M636" s="87" t="s">
        <v>334</v>
      </c>
      <c r="N636" s="433" t="s">
        <v>334</v>
      </c>
      <c r="O636" s="1273" t="s">
        <v>334</v>
      </c>
      <c r="P636" s="417"/>
      <c r="Q636" s="279" t="s">
        <v>1228</v>
      </c>
      <c r="R636" s="307" t="s">
        <v>334</v>
      </c>
    </row>
    <row r="637" spans="1:18" s="118" customFormat="1" ht="28.5">
      <c r="A637" s="876">
        <v>8</v>
      </c>
      <c r="B637" s="1272">
        <v>39948</v>
      </c>
      <c r="C637" s="1269" t="s">
        <v>1124</v>
      </c>
      <c r="D637" s="1269" t="s">
        <v>1134</v>
      </c>
      <c r="E637" s="1270" t="s">
        <v>740</v>
      </c>
      <c r="F637" s="121" t="s">
        <v>1115</v>
      </c>
      <c r="G637" s="97">
        <v>5586000</v>
      </c>
      <c r="H637" s="108" t="s">
        <v>13</v>
      </c>
      <c r="I637" s="392"/>
      <c r="J637" s="109"/>
      <c r="K637" s="1278"/>
      <c r="L637" s="76" t="str">
        <f t="shared" si="18"/>
        <v/>
      </c>
      <c r="M637" s="87"/>
      <c r="N637" s="50"/>
      <c r="O637" s="1273"/>
      <c r="P637" s="110"/>
      <c r="Q637" s="90"/>
      <c r="R637" s="307"/>
    </row>
    <row r="638" spans="1:18" s="118" customFormat="1" ht="28.5">
      <c r="A638" s="876">
        <v>8</v>
      </c>
      <c r="B638" s="1272">
        <v>39948</v>
      </c>
      <c r="C638" s="1269" t="s">
        <v>1141</v>
      </c>
      <c r="D638" s="1269" t="s">
        <v>1135</v>
      </c>
      <c r="E638" s="1270" t="s">
        <v>740</v>
      </c>
      <c r="F638" s="121" t="s">
        <v>1115</v>
      </c>
      <c r="G638" s="97">
        <v>2400000</v>
      </c>
      <c r="H638" s="108" t="s">
        <v>13</v>
      </c>
      <c r="I638" s="392"/>
      <c r="J638" s="109"/>
      <c r="K638" s="1278"/>
      <c r="L638" s="76" t="str">
        <f t="shared" si="18"/>
        <v/>
      </c>
      <c r="M638" s="87"/>
      <c r="N638" s="50"/>
      <c r="O638" s="1273"/>
      <c r="P638" s="110"/>
      <c r="Q638" s="90"/>
      <c r="R638" s="307"/>
    </row>
    <row r="639" spans="1:18" s="118" customFormat="1" ht="28.5">
      <c r="A639" s="876">
        <v>8</v>
      </c>
      <c r="B639" s="1272">
        <v>39948</v>
      </c>
      <c r="C639" s="1269" t="s">
        <v>1125</v>
      </c>
      <c r="D639" s="1269" t="s">
        <v>608</v>
      </c>
      <c r="E639" s="1270" t="s">
        <v>731</v>
      </c>
      <c r="F639" s="121" t="s">
        <v>1115</v>
      </c>
      <c r="G639" s="97">
        <v>1100000</v>
      </c>
      <c r="H639" s="108" t="s">
        <v>13</v>
      </c>
      <c r="I639" s="392"/>
      <c r="J639" s="109"/>
      <c r="K639" s="1278"/>
      <c r="L639" s="76" t="str">
        <f t="shared" si="18"/>
        <v/>
      </c>
      <c r="M639" s="87"/>
      <c r="N639" s="50"/>
      <c r="O639" s="1273"/>
      <c r="P639" s="110"/>
      <c r="Q639" s="90"/>
      <c r="R639" s="307"/>
    </row>
    <row r="640" spans="1:18" s="118" customFormat="1" ht="30.75">
      <c r="A640" s="876" t="s">
        <v>1936</v>
      </c>
      <c r="B640" s="1272">
        <v>39948</v>
      </c>
      <c r="C640" s="1269" t="s">
        <v>1139</v>
      </c>
      <c r="D640" s="1269" t="s">
        <v>1136</v>
      </c>
      <c r="E640" s="1270" t="s">
        <v>740</v>
      </c>
      <c r="F640" s="121" t="s">
        <v>1115</v>
      </c>
      <c r="G640" s="97">
        <v>2639000</v>
      </c>
      <c r="H640" s="108" t="s">
        <v>13</v>
      </c>
      <c r="I640" s="392">
        <v>40794</v>
      </c>
      <c r="J640" s="109">
        <v>49</v>
      </c>
      <c r="K640" s="1278">
        <v>2639000</v>
      </c>
      <c r="L640" s="76">
        <f t="shared" si="18"/>
        <v>0</v>
      </c>
      <c r="M640" s="493" t="s">
        <v>1283</v>
      </c>
      <c r="N640" s="50">
        <v>40794</v>
      </c>
      <c r="O640" s="1273" t="s">
        <v>1283</v>
      </c>
      <c r="P640" s="110">
        <v>7</v>
      </c>
      <c r="Q640" s="117" t="s">
        <v>1285</v>
      </c>
      <c r="R640" s="307">
        <v>132000</v>
      </c>
    </row>
    <row r="641" spans="1:18" s="118" customFormat="1" ht="28.5">
      <c r="A641" s="876">
        <v>8</v>
      </c>
      <c r="B641" s="1272">
        <v>39948</v>
      </c>
      <c r="C641" s="1269" t="s">
        <v>1140</v>
      </c>
      <c r="D641" s="1269" t="s">
        <v>1137</v>
      </c>
      <c r="E641" s="1270" t="s">
        <v>724</v>
      </c>
      <c r="F641" s="121" t="s">
        <v>1115</v>
      </c>
      <c r="G641" s="97">
        <v>20300000</v>
      </c>
      <c r="H641" s="108" t="s">
        <v>13</v>
      </c>
      <c r="I641" s="392"/>
      <c r="J641" s="109"/>
      <c r="K641" s="1278"/>
      <c r="L641" s="76" t="str">
        <f t="shared" si="18"/>
        <v/>
      </c>
      <c r="M641" s="87"/>
      <c r="N641" s="50"/>
      <c r="O641" s="1273"/>
      <c r="P641" s="110"/>
      <c r="Q641" s="90"/>
      <c r="R641" s="307"/>
    </row>
    <row r="642" spans="1:18">
      <c r="A642" s="876" t="s">
        <v>1908</v>
      </c>
      <c r="B642" s="1272">
        <v>39955</v>
      </c>
      <c r="C642" s="1269" t="s">
        <v>687</v>
      </c>
      <c r="D642" s="1269" t="s">
        <v>442</v>
      </c>
      <c r="E642" s="117" t="s">
        <v>744</v>
      </c>
      <c r="F642" s="848" t="s">
        <v>242</v>
      </c>
      <c r="G642" s="97">
        <v>15000000</v>
      </c>
      <c r="H642" s="108" t="s">
        <v>13</v>
      </c>
      <c r="I642" s="392">
        <v>40773</v>
      </c>
      <c r="J642" s="109">
        <v>49</v>
      </c>
      <c r="K642" s="1278">
        <v>15000000</v>
      </c>
      <c r="L642" s="76">
        <f t="shared" si="18"/>
        <v>0</v>
      </c>
      <c r="M642" s="87" t="s">
        <v>184</v>
      </c>
      <c r="N642" s="50">
        <v>40773</v>
      </c>
      <c r="O642" s="1273" t="s">
        <v>395</v>
      </c>
      <c r="P642" s="110" t="s">
        <v>188</v>
      </c>
      <c r="Q642" s="90" t="s">
        <v>1285</v>
      </c>
      <c r="R642" s="307">
        <v>750000</v>
      </c>
    </row>
    <row r="643" spans="1:18">
      <c r="A643" s="876">
        <v>2</v>
      </c>
      <c r="B643" s="1272">
        <v>39955</v>
      </c>
      <c r="C643" s="1269" t="s">
        <v>688</v>
      </c>
      <c r="D643" s="1269" t="s">
        <v>695</v>
      </c>
      <c r="E643" s="117" t="s">
        <v>800</v>
      </c>
      <c r="F643" s="848" t="s">
        <v>242</v>
      </c>
      <c r="G643" s="97">
        <v>1177000</v>
      </c>
      <c r="H643" s="108" t="s">
        <v>13</v>
      </c>
      <c r="I643" s="392"/>
      <c r="J643" s="109"/>
      <c r="K643" s="1278"/>
      <c r="L643" s="76" t="str">
        <f t="shared" si="18"/>
        <v/>
      </c>
      <c r="M643" s="87"/>
      <c r="N643" s="50"/>
      <c r="O643" s="1273"/>
      <c r="P643" s="110"/>
      <c r="Q643" s="90"/>
      <c r="R643" s="307"/>
    </row>
    <row r="644" spans="1:18">
      <c r="A644" s="876">
        <v>2</v>
      </c>
      <c r="B644" s="1272">
        <v>39955</v>
      </c>
      <c r="C644" s="1269" t="s">
        <v>689</v>
      </c>
      <c r="D644" s="1269" t="s">
        <v>696</v>
      </c>
      <c r="E644" s="117" t="s">
        <v>1047</v>
      </c>
      <c r="F644" s="848" t="s">
        <v>242</v>
      </c>
      <c r="G644" s="97">
        <v>1300000</v>
      </c>
      <c r="H644" s="108" t="s">
        <v>13</v>
      </c>
      <c r="I644" s="392"/>
      <c r="J644" s="109"/>
      <c r="K644" s="1278"/>
      <c r="L644" s="76" t="str">
        <f t="shared" si="18"/>
        <v/>
      </c>
      <c r="M644" s="87"/>
      <c r="N644" s="50"/>
      <c r="O644" s="1273"/>
      <c r="P644" s="110"/>
      <c r="Q644" s="90"/>
      <c r="R644" s="307"/>
    </row>
    <row r="645" spans="1:18">
      <c r="A645" s="876">
        <v>2</v>
      </c>
      <c r="B645" s="1272">
        <v>39955</v>
      </c>
      <c r="C645" s="1269" t="s">
        <v>702</v>
      </c>
      <c r="D645" s="1269" t="s">
        <v>487</v>
      </c>
      <c r="E645" s="117" t="s">
        <v>488</v>
      </c>
      <c r="F645" s="848" t="s">
        <v>242</v>
      </c>
      <c r="G645" s="97">
        <v>5000000</v>
      </c>
      <c r="H645" s="108" t="s">
        <v>13</v>
      </c>
      <c r="I645" s="392"/>
      <c r="J645" s="109"/>
      <c r="K645" s="1278"/>
      <c r="L645" s="76" t="str">
        <f t="shared" si="18"/>
        <v/>
      </c>
      <c r="M645" s="87"/>
      <c r="N645" s="50"/>
      <c r="O645" s="1273"/>
      <c r="P645" s="110"/>
      <c r="Q645" s="90"/>
      <c r="R645" s="307"/>
    </row>
    <row r="646" spans="1:18">
      <c r="A646" s="876" t="s">
        <v>1908</v>
      </c>
      <c r="B646" s="1272">
        <v>39955</v>
      </c>
      <c r="C646" s="1269" t="s">
        <v>705</v>
      </c>
      <c r="D646" s="1269" t="s">
        <v>661</v>
      </c>
      <c r="E646" s="117" t="s">
        <v>724</v>
      </c>
      <c r="F646" s="848" t="s">
        <v>242</v>
      </c>
      <c r="G646" s="97">
        <v>6272000</v>
      </c>
      <c r="H646" s="108" t="s">
        <v>13</v>
      </c>
      <c r="I646" s="392">
        <v>40808</v>
      </c>
      <c r="J646" s="109">
        <v>49</v>
      </c>
      <c r="K646" s="1278">
        <v>6272000</v>
      </c>
      <c r="L646" s="76">
        <f t="shared" si="18"/>
        <v>0</v>
      </c>
      <c r="M646" s="87" t="s">
        <v>184</v>
      </c>
      <c r="N646" s="50">
        <v>40808</v>
      </c>
      <c r="O646" s="1273" t="s">
        <v>395</v>
      </c>
      <c r="P646" s="110" t="s">
        <v>188</v>
      </c>
      <c r="Q646" s="90" t="s">
        <v>1285</v>
      </c>
      <c r="R646" s="307">
        <v>314000</v>
      </c>
    </row>
    <row r="647" spans="1:18">
      <c r="A647" s="876">
        <v>2</v>
      </c>
      <c r="B647" s="1272">
        <v>39955</v>
      </c>
      <c r="C647" s="1269" t="s">
        <v>703</v>
      </c>
      <c r="D647" s="1269" t="s">
        <v>697</v>
      </c>
      <c r="E647" s="117" t="s">
        <v>778</v>
      </c>
      <c r="F647" s="848" t="s">
        <v>242</v>
      </c>
      <c r="G647" s="97">
        <v>9900000</v>
      </c>
      <c r="H647" s="108" t="s">
        <v>13</v>
      </c>
      <c r="I647" s="392"/>
      <c r="J647" s="109"/>
      <c r="K647" s="1278"/>
      <c r="L647" s="50"/>
      <c r="M647" s="87"/>
      <c r="N647" s="50"/>
      <c r="O647" s="1273"/>
      <c r="P647" s="110"/>
      <c r="Q647" s="90"/>
      <c r="R647" s="307"/>
    </row>
    <row r="648" spans="1:18">
      <c r="A648" s="876">
        <v>2</v>
      </c>
      <c r="B648" s="1272">
        <v>39955</v>
      </c>
      <c r="C648" s="1269" t="s">
        <v>690</v>
      </c>
      <c r="D648" s="1269" t="s">
        <v>953</v>
      </c>
      <c r="E648" s="117" t="s">
        <v>744</v>
      </c>
      <c r="F648" s="848" t="s">
        <v>242</v>
      </c>
      <c r="G648" s="97">
        <v>5097000</v>
      </c>
      <c r="H648" s="108" t="s">
        <v>13</v>
      </c>
      <c r="I648" s="392"/>
      <c r="J648" s="109"/>
      <c r="K648" s="1278"/>
      <c r="L648" s="50"/>
      <c r="M648" s="87"/>
      <c r="N648" s="50"/>
      <c r="O648" s="1273"/>
      <c r="P648" s="110"/>
      <c r="Q648" s="90"/>
      <c r="R648" s="307"/>
    </row>
    <row r="649" spans="1:18" s="118" customFormat="1" ht="28.5">
      <c r="A649" s="876">
        <v>8</v>
      </c>
      <c r="B649" s="1272">
        <v>39955</v>
      </c>
      <c r="C649" s="1269" t="s">
        <v>691</v>
      </c>
      <c r="D649" s="1269" t="s">
        <v>698</v>
      </c>
      <c r="E649" s="1270" t="s">
        <v>728</v>
      </c>
      <c r="F649" s="121" t="s">
        <v>1115</v>
      </c>
      <c r="G649" s="97">
        <v>20400000</v>
      </c>
      <c r="H649" s="108" t="s">
        <v>13</v>
      </c>
      <c r="I649" s="392"/>
      <c r="J649" s="109"/>
      <c r="K649" s="1278"/>
      <c r="L649" s="50"/>
      <c r="M649" s="87"/>
      <c r="N649" s="50"/>
      <c r="O649" s="1273"/>
      <c r="P649" s="110"/>
      <c r="Q649" s="90"/>
      <c r="R649" s="307"/>
    </row>
    <row r="650" spans="1:18" s="118" customFormat="1" ht="28.5">
      <c r="A650" s="876">
        <v>8</v>
      </c>
      <c r="B650" s="1272">
        <v>39955</v>
      </c>
      <c r="C650" s="1269" t="s">
        <v>692</v>
      </c>
      <c r="D650" s="1269" t="s">
        <v>699</v>
      </c>
      <c r="E650" s="1270" t="s">
        <v>849</v>
      </c>
      <c r="F650" s="121" t="s">
        <v>1115</v>
      </c>
      <c r="G650" s="97">
        <v>6349000</v>
      </c>
      <c r="H650" s="108" t="s">
        <v>13</v>
      </c>
      <c r="I650" s="392"/>
      <c r="J650" s="109"/>
      <c r="K650" s="1278"/>
      <c r="L650" s="50"/>
      <c r="M650" s="87"/>
      <c r="N650" s="50"/>
      <c r="O650" s="1273"/>
      <c r="P650" s="110"/>
      <c r="Q650" s="90"/>
      <c r="R650" s="307"/>
    </row>
    <row r="651" spans="1:18" s="118" customFormat="1" ht="28.5">
      <c r="A651" s="876">
        <v>8</v>
      </c>
      <c r="B651" s="1272">
        <v>39955</v>
      </c>
      <c r="C651" s="1269" t="s">
        <v>693</v>
      </c>
      <c r="D651" s="1269" t="s">
        <v>700</v>
      </c>
      <c r="E651" s="1270" t="s">
        <v>744</v>
      </c>
      <c r="F651" s="121" t="s">
        <v>1115</v>
      </c>
      <c r="G651" s="97">
        <v>2993000</v>
      </c>
      <c r="H651" s="108" t="s">
        <v>13</v>
      </c>
      <c r="I651" s="392"/>
      <c r="J651" s="109"/>
      <c r="K651" s="1278"/>
      <c r="L651" s="50"/>
      <c r="M651" s="87"/>
      <c r="N651" s="50"/>
      <c r="O651" s="1273"/>
      <c r="P651" s="110"/>
      <c r="Q651" s="90"/>
      <c r="R651" s="307"/>
    </row>
    <row r="652" spans="1:18" s="118" customFormat="1" ht="28.5">
      <c r="A652" s="876">
        <v>8</v>
      </c>
      <c r="B652" s="1272">
        <v>39955</v>
      </c>
      <c r="C652" s="1269" t="s">
        <v>704</v>
      </c>
      <c r="D652" s="1269" t="s">
        <v>953</v>
      </c>
      <c r="E652" s="1270" t="s">
        <v>744</v>
      </c>
      <c r="F652" s="121" t="s">
        <v>1115</v>
      </c>
      <c r="G652" s="97">
        <v>20445000</v>
      </c>
      <c r="H652" s="108" t="s">
        <v>13</v>
      </c>
      <c r="I652" s="392"/>
      <c r="J652" s="109"/>
      <c r="K652" s="1278"/>
      <c r="L652" s="1252"/>
      <c r="M652" s="1243"/>
      <c r="N652" s="124"/>
      <c r="O652" s="1237"/>
      <c r="P652" s="110"/>
      <c r="Q652" s="90"/>
      <c r="R652" s="308"/>
    </row>
    <row r="653" spans="1:18" s="118" customFormat="1" ht="28.5">
      <c r="A653" s="876">
        <v>8</v>
      </c>
      <c r="B653" s="1272">
        <v>39955</v>
      </c>
      <c r="C653" s="1269" t="s">
        <v>694</v>
      </c>
      <c r="D653" s="1269" t="s">
        <v>701</v>
      </c>
      <c r="E653" s="1270" t="s">
        <v>789</v>
      </c>
      <c r="F653" s="121" t="s">
        <v>1115</v>
      </c>
      <c r="G653" s="97">
        <v>14400000</v>
      </c>
      <c r="H653" s="108" t="s">
        <v>13</v>
      </c>
      <c r="I653" s="392"/>
      <c r="J653" s="109"/>
      <c r="K653" s="1278"/>
      <c r="L653" s="50"/>
      <c r="M653" s="87"/>
      <c r="N653" s="122"/>
      <c r="O653" s="1273"/>
      <c r="P653" s="110"/>
      <c r="Q653" s="90"/>
      <c r="R653" s="307"/>
    </row>
    <row r="654" spans="1:18">
      <c r="A654" s="876">
        <v>49</v>
      </c>
      <c r="B654" s="1272">
        <v>39962</v>
      </c>
      <c r="C654" s="1269" t="s">
        <v>576</v>
      </c>
      <c r="D654" s="1269" t="s">
        <v>577</v>
      </c>
      <c r="E654" s="1270" t="s">
        <v>778</v>
      </c>
      <c r="F654" s="121" t="s">
        <v>287</v>
      </c>
      <c r="G654" s="97">
        <v>19468000</v>
      </c>
      <c r="H654" s="1254" t="s">
        <v>13</v>
      </c>
      <c r="I654" s="392">
        <v>40801</v>
      </c>
      <c r="J654" s="109">
        <v>49</v>
      </c>
      <c r="K654" s="1278">
        <v>19468000</v>
      </c>
      <c r="L654" s="76">
        <f>IF($K654&lt;&gt;0,$G654-$K654,"")</f>
        <v>0</v>
      </c>
      <c r="M654" s="87" t="s">
        <v>1021</v>
      </c>
      <c r="N654" s="122">
        <v>40835</v>
      </c>
      <c r="O654" s="1273" t="s">
        <v>1021</v>
      </c>
      <c r="P654" s="110"/>
      <c r="Q654" s="90" t="s">
        <v>1285</v>
      </c>
      <c r="R654" s="307">
        <v>1100869.5</v>
      </c>
    </row>
    <row r="655" spans="1:18">
      <c r="A655" s="876">
        <v>2</v>
      </c>
      <c r="B655" s="1272">
        <v>39962</v>
      </c>
      <c r="C655" s="1269" t="s">
        <v>570</v>
      </c>
      <c r="D655" s="1269" t="s">
        <v>578</v>
      </c>
      <c r="E655" s="1270" t="s">
        <v>726</v>
      </c>
      <c r="F655" s="121" t="s">
        <v>242</v>
      </c>
      <c r="G655" s="97">
        <v>1800000</v>
      </c>
      <c r="H655" s="1254" t="s">
        <v>13</v>
      </c>
      <c r="I655" s="392">
        <v>40569</v>
      </c>
      <c r="J655" s="109">
        <v>4</v>
      </c>
      <c r="K655" s="1278">
        <v>1800000</v>
      </c>
      <c r="L655" s="76">
        <f>IF($K655&lt;&gt;0,$G655-$K655,"")</f>
        <v>0</v>
      </c>
      <c r="M655" s="87" t="s">
        <v>184</v>
      </c>
      <c r="N655" s="122">
        <v>40569</v>
      </c>
      <c r="O655" s="1273" t="s">
        <v>395</v>
      </c>
      <c r="P655" s="110" t="s">
        <v>188</v>
      </c>
      <c r="Q655" s="90" t="s">
        <v>1285</v>
      </c>
      <c r="R655" s="307">
        <v>90000</v>
      </c>
    </row>
    <row r="656" spans="1:18">
      <c r="A656" s="876" t="s">
        <v>1955</v>
      </c>
      <c r="B656" s="1272">
        <v>39962</v>
      </c>
      <c r="C656" s="1269" t="s">
        <v>585</v>
      </c>
      <c r="D656" s="1269" t="s">
        <v>579</v>
      </c>
      <c r="E656" s="1270" t="s">
        <v>724</v>
      </c>
      <c r="F656" s="121" t="s">
        <v>242</v>
      </c>
      <c r="G656" s="97">
        <v>4114000</v>
      </c>
      <c r="H656" s="1254" t="s">
        <v>13</v>
      </c>
      <c r="I656" s="392"/>
      <c r="J656" s="109"/>
      <c r="K656" s="1278"/>
      <c r="L656" s="50"/>
      <c r="M656" s="87"/>
      <c r="N656" s="122"/>
      <c r="O656" s="1273"/>
      <c r="P656" s="110"/>
      <c r="Q656" s="90"/>
      <c r="R656" s="307"/>
    </row>
    <row r="657" spans="1:18">
      <c r="A657" s="876">
        <v>2</v>
      </c>
      <c r="B657" s="1272">
        <v>39962</v>
      </c>
      <c r="C657" s="1269" t="s">
        <v>571</v>
      </c>
      <c r="D657" s="1269" t="s">
        <v>580</v>
      </c>
      <c r="E657" s="1270" t="s">
        <v>744</v>
      </c>
      <c r="F657" s="121" t="s">
        <v>242</v>
      </c>
      <c r="G657" s="97">
        <v>24990000</v>
      </c>
      <c r="H657" s="1261" t="s">
        <v>13</v>
      </c>
      <c r="I657" s="392"/>
      <c r="J657" s="109"/>
      <c r="K657" s="1278"/>
      <c r="L657" s="50"/>
      <c r="M657" s="87"/>
      <c r="N657" s="122"/>
      <c r="O657" s="1273"/>
      <c r="P657" s="110"/>
      <c r="Q657" s="90"/>
      <c r="R657" s="307"/>
    </row>
    <row r="658" spans="1:18">
      <c r="A658" s="876">
        <v>2</v>
      </c>
      <c r="B658" s="1272">
        <v>39962</v>
      </c>
      <c r="C658" s="1269" t="s">
        <v>572</v>
      </c>
      <c r="D658" s="1269" t="s">
        <v>581</v>
      </c>
      <c r="E658" s="1270" t="s">
        <v>751</v>
      </c>
      <c r="F658" s="121" t="s">
        <v>242</v>
      </c>
      <c r="G658" s="97">
        <v>3076000</v>
      </c>
      <c r="H658" s="108" t="s">
        <v>13</v>
      </c>
      <c r="I658" s="392"/>
      <c r="J658" s="109"/>
      <c r="K658" s="1278"/>
      <c r="L658" s="50"/>
      <c r="M658" s="87"/>
      <c r="N658" s="122"/>
      <c r="O658" s="1273"/>
      <c r="P658" s="110"/>
      <c r="Q658" s="90"/>
      <c r="R658" s="307"/>
    </row>
    <row r="659" spans="1:18">
      <c r="A659" s="876" t="s">
        <v>1908</v>
      </c>
      <c r="B659" s="1272">
        <v>39962</v>
      </c>
      <c r="C659" s="1269" t="s">
        <v>573</v>
      </c>
      <c r="D659" s="1269" t="s">
        <v>582</v>
      </c>
      <c r="E659" s="1270" t="s">
        <v>849</v>
      </c>
      <c r="F659" s="121" t="s">
        <v>242</v>
      </c>
      <c r="G659" s="97">
        <v>12000000</v>
      </c>
      <c r="H659" s="108" t="s">
        <v>13</v>
      </c>
      <c r="I659" s="392">
        <v>40787</v>
      </c>
      <c r="J659" s="109">
        <v>49</v>
      </c>
      <c r="K659" s="1278">
        <v>12000000</v>
      </c>
      <c r="L659" s="76">
        <f>IF($K659&lt;&gt;0,$G659-$K659,"")</f>
        <v>0</v>
      </c>
      <c r="M659" s="87" t="s">
        <v>184</v>
      </c>
      <c r="N659" s="122">
        <v>40787</v>
      </c>
      <c r="O659" s="1273" t="s">
        <v>395</v>
      </c>
      <c r="P659" s="110" t="s">
        <v>188</v>
      </c>
      <c r="Q659" s="90" t="s">
        <v>1285</v>
      </c>
      <c r="R659" s="307">
        <v>600000</v>
      </c>
    </row>
    <row r="660" spans="1:18" s="118" customFormat="1" ht="28.5">
      <c r="A660" s="876">
        <v>8</v>
      </c>
      <c r="B660" s="1272">
        <v>39962</v>
      </c>
      <c r="C660" s="1249" t="s">
        <v>574</v>
      </c>
      <c r="D660" s="1269" t="s">
        <v>583</v>
      </c>
      <c r="E660" s="1270" t="s">
        <v>866</v>
      </c>
      <c r="F660" s="121" t="s">
        <v>1115</v>
      </c>
      <c r="G660" s="97">
        <v>3942000</v>
      </c>
      <c r="H660" s="108" t="s">
        <v>13</v>
      </c>
      <c r="I660" s="392"/>
      <c r="J660" s="109"/>
      <c r="K660" s="1278"/>
      <c r="L660" s="126"/>
      <c r="M660" s="127"/>
      <c r="N660" s="122"/>
      <c r="O660" s="1273"/>
      <c r="P660" s="110"/>
      <c r="Q660" s="90"/>
      <c r="R660" s="307"/>
    </row>
    <row r="661" spans="1:18" s="118" customFormat="1" ht="28.5">
      <c r="A661" s="876">
        <v>8</v>
      </c>
      <c r="B661" s="128">
        <v>39962</v>
      </c>
      <c r="C661" s="1249" t="s">
        <v>575</v>
      </c>
      <c r="D661" s="1269" t="s">
        <v>584</v>
      </c>
      <c r="E661" s="1270" t="s">
        <v>731</v>
      </c>
      <c r="F661" s="121" t="s">
        <v>1115</v>
      </c>
      <c r="G661" s="97">
        <v>19817000</v>
      </c>
      <c r="H661" s="108" t="s">
        <v>13</v>
      </c>
      <c r="I661" s="392"/>
      <c r="J661" s="109"/>
      <c r="K661" s="1278"/>
      <c r="L661" s="126"/>
      <c r="M661" s="127"/>
      <c r="N661" s="122"/>
      <c r="O661" s="1273"/>
      <c r="P661" s="110"/>
      <c r="Q661" s="90"/>
      <c r="R661" s="307"/>
    </row>
    <row r="662" spans="1:18">
      <c r="A662" s="876">
        <v>2</v>
      </c>
      <c r="B662" s="128">
        <v>39969</v>
      </c>
      <c r="C662" s="1249" t="s">
        <v>411</v>
      </c>
      <c r="D662" s="1269" t="s">
        <v>414</v>
      </c>
      <c r="E662" s="1270" t="s">
        <v>742</v>
      </c>
      <c r="F662" s="121" t="s">
        <v>242</v>
      </c>
      <c r="G662" s="97">
        <v>5000000</v>
      </c>
      <c r="H662" s="108" t="s">
        <v>13</v>
      </c>
      <c r="I662" s="392"/>
      <c r="J662" s="109"/>
      <c r="K662" s="1278"/>
      <c r="L662" s="126"/>
      <c r="M662" s="127"/>
      <c r="N662" s="122"/>
      <c r="O662" s="1273"/>
      <c r="P662" s="110"/>
      <c r="Q662" s="90"/>
      <c r="R662" s="307"/>
    </row>
    <row r="663" spans="1:18" s="118" customFormat="1" ht="28.5">
      <c r="A663" s="1239">
        <v>8</v>
      </c>
      <c r="B663" s="129">
        <v>39969</v>
      </c>
      <c r="C663" s="1249" t="s">
        <v>412</v>
      </c>
      <c r="D663" s="1269" t="s">
        <v>668</v>
      </c>
      <c r="E663" s="1270" t="s">
        <v>866</v>
      </c>
      <c r="F663" s="121" t="s">
        <v>1115</v>
      </c>
      <c r="G663" s="97">
        <v>17969000</v>
      </c>
      <c r="H663" s="108" t="s">
        <v>13</v>
      </c>
      <c r="I663" s="392"/>
      <c r="J663" s="109"/>
      <c r="K663" s="1278"/>
      <c r="L663" s="126"/>
      <c r="M663" s="127"/>
      <c r="N663" s="122"/>
      <c r="O663" s="1273"/>
      <c r="P663" s="110"/>
      <c r="Q663" s="90"/>
      <c r="R663" s="307"/>
    </row>
    <row r="664" spans="1:18" s="118" customFormat="1" ht="28.5">
      <c r="A664" s="1239" t="s">
        <v>415</v>
      </c>
      <c r="B664" s="129">
        <v>39969</v>
      </c>
      <c r="C664" s="1269" t="s">
        <v>413</v>
      </c>
      <c r="D664" s="1269" t="s">
        <v>608</v>
      </c>
      <c r="E664" s="1270" t="s">
        <v>731</v>
      </c>
      <c r="F664" s="121" t="s">
        <v>1115</v>
      </c>
      <c r="G664" s="97">
        <v>17300000</v>
      </c>
      <c r="H664" s="108" t="s">
        <v>13</v>
      </c>
      <c r="I664" s="392"/>
      <c r="J664" s="109"/>
      <c r="K664" s="1278"/>
      <c r="L664" s="126"/>
      <c r="M664" s="127"/>
      <c r="N664" s="122"/>
      <c r="O664" s="1273"/>
      <c r="P664" s="110"/>
      <c r="Q664" s="90"/>
      <c r="R664" s="307"/>
    </row>
    <row r="665" spans="1:18" ht="28.5">
      <c r="A665" s="1234" t="s">
        <v>1941</v>
      </c>
      <c r="B665" s="129">
        <v>39976</v>
      </c>
      <c r="C665" s="1268" t="s">
        <v>1939</v>
      </c>
      <c r="D665" s="1269" t="s">
        <v>1940</v>
      </c>
      <c r="E665" s="1270" t="s">
        <v>765</v>
      </c>
      <c r="F665" s="121" t="s">
        <v>242</v>
      </c>
      <c r="G665" s="97">
        <v>2892000</v>
      </c>
      <c r="H665" s="108" t="s">
        <v>13</v>
      </c>
      <c r="I665" s="392">
        <v>40905</v>
      </c>
      <c r="J665" s="109">
        <v>4</v>
      </c>
      <c r="K665" s="1278">
        <v>2892000</v>
      </c>
      <c r="L665" s="76">
        <f>IF($K665&lt;&gt;0,$G665-$K665,"")</f>
        <v>0</v>
      </c>
      <c r="M665" s="573" t="s">
        <v>184</v>
      </c>
      <c r="N665" s="122">
        <v>40905</v>
      </c>
      <c r="O665" s="1273" t="s">
        <v>395</v>
      </c>
      <c r="P665" s="110" t="s">
        <v>188</v>
      </c>
      <c r="Q665" s="279" t="s">
        <v>1285</v>
      </c>
      <c r="R665" s="307">
        <v>145000</v>
      </c>
    </row>
    <row r="666" spans="1:18" s="412" customFormat="1" ht="33">
      <c r="A666" s="1234" t="s">
        <v>1546</v>
      </c>
      <c r="B666" s="381">
        <v>39976</v>
      </c>
      <c r="C666" s="1268" t="s">
        <v>245</v>
      </c>
      <c r="D666" s="1268" t="s">
        <v>1105</v>
      </c>
      <c r="E666" s="1271" t="s">
        <v>803</v>
      </c>
      <c r="F666" s="121" t="s">
        <v>242</v>
      </c>
      <c r="G666" s="383">
        <v>6000000</v>
      </c>
      <c r="H666" s="384" t="s">
        <v>13</v>
      </c>
      <c r="I666" s="643">
        <v>40450</v>
      </c>
      <c r="J666" s="416">
        <v>4</v>
      </c>
      <c r="K666" s="523">
        <v>6000000</v>
      </c>
      <c r="L666" s="76">
        <f>IF($K666&lt;&gt;0,$G666-$K666,"")</f>
        <v>0</v>
      </c>
      <c r="M666" s="573" t="s">
        <v>184</v>
      </c>
      <c r="N666" s="433">
        <v>40450</v>
      </c>
      <c r="O666" s="1273" t="s">
        <v>395</v>
      </c>
      <c r="P666" s="417" t="s">
        <v>1595</v>
      </c>
      <c r="Q666" s="279" t="s">
        <v>1285</v>
      </c>
      <c r="R666" s="307">
        <v>245000</v>
      </c>
    </row>
    <row r="667" spans="1:18">
      <c r="A667" s="1239">
        <v>2</v>
      </c>
      <c r="B667" s="129">
        <v>39976</v>
      </c>
      <c r="C667" s="1269" t="s">
        <v>246</v>
      </c>
      <c r="D667" s="1269" t="s">
        <v>250</v>
      </c>
      <c r="E667" s="1270" t="s">
        <v>803</v>
      </c>
      <c r="F667" s="121" t="s">
        <v>242</v>
      </c>
      <c r="G667" s="97">
        <v>2760000</v>
      </c>
      <c r="H667" s="108" t="s">
        <v>13</v>
      </c>
      <c r="I667" s="392"/>
      <c r="J667" s="109"/>
      <c r="K667" s="1278"/>
      <c r="L667" s="126"/>
      <c r="M667" s="127"/>
      <c r="N667" s="122"/>
      <c r="O667" s="1273"/>
      <c r="P667" s="110"/>
      <c r="Q667" s="90"/>
      <c r="R667" s="307"/>
    </row>
    <row r="668" spans="1:18">
      <c r="A668" s="1239" t="s">
        <v>258</v>
      </c>
      <c r="B668" s="129">
        <v>39976</v>
      </c>
      <c r="C668" s="1269" t="s">
        <v>247</v>
      </c>
      <c r="D668" s="1269" t="s">
        <v>251</v>
      </c>
      <c r="E668" s="1270" t="s">
        <v>950</v>
      </c>
      <c r="F668" s="121" t="s">
        <v>242</v>
      </c>
      <c r="G668" s="97">
        <v>4700000</v>
      </c>
      <c r="H668" s="108" t="s">
        <v>13</v>
      </c>
      <c r="I668" s="392"/>
      <c r="J668" s="109"/>
      <c r="K668" s="1278"/>
      <c r="L668" s="126"/>
      <c r="M668" s="127"/>
      <c r="N668" s="122"/>
      <c r="O668" s="1273"/>
      <c r="P668" s="110"/>
      <c r="Q668" s="90"/>
      <c r="R668" s="307"/>
    </row>
    <row r="669" spans="1:18">
      <c r="A669" s="1239" t="s">
        <v>1908</v>
      </c>
      <c r="B669" s="129">
        <v>39976</v>
      </c>
      <c r="C669" s="1269" t="s">
        <v>248</v>
      </c>
      <c r="D669" s="1269" t="s">
        <v>252</v>
      </c>
      <c r="E669" s="1270" t="s">
        <v>765</v>
      </c>
      <c r="F669" s="121" t="s">
        <v>242</v>
      </c>
      <c r="G669" s="97">
        <v>4000000</v>
      </c>
      <c r="H669" s="108" t="s">
        <v>13</v>
      </c>
      <c r="I669" s="392">
        <v>40780</v>
      </c>
      <c r="J669" s="109">
        <v>49</v>
      </c>
      <c r="K669" s="1278">
        <v>4000000</v>
      </c>
      <c r="L669" s="76">
        <f>IF($K669&lt;&gt;0,$G669-$K669,"")</f>
        <v>0</v>
      </c>
      <c r="M669" s="573" t="s">
        <v>184</v>
      </c>
      <c r="N669" s="122">
        <v>40780</v>
      </c>
      <c r="O669" s="1273" t="s">
        <v>395</v>
      </c>
      <c r="P669" s="110" t="s">
        <v>188</v>
      </c>
      <c r="Q669" s="90" t="s">
        <v>1285</v>
      </c>
      <c r="R669" s="307">
        <v>200000</v>
      </c>
    </row>
    <row r="670" spans="1:18" s="118" customFormat="1" ht="30.75">
      <c r="A670" s="1239" t="s">
        <v>1933</v>
      </c>
      <c r="B670" s="129">
        <v>39976</v>
      </c>
      <c r="C670" s="1269" t="s">
        <v>255</v>
      </c>
      <c r="D670" s="1269" t="s">
        <v>253</v>
      </c>
      <c r="E670" s="1270" t="s">
        <v>760</v>
      </c>
      <c r="F670" s="121" t="s">
        <v>1115</v>
      </c>
      <c r="G670" s="97">
        <v>3756000</v>
      </c>
      <c r="H670" s="108" t="s">
        <v>13</v>
      </c>
      <c r="I670" s="392">
        <v>40808</v>
      </c>
      <c r="J670" s="109">
        <v>49</v>
      </c>
      <c r="K670" s="1278">
        <v>3756000</v>
      </c>
      <c r="L670" s="76">
        <f>IF($K670&lt;&gt;0,$G670-$K670,"")</f>
        <v>0</v>
      </c>
      <c r="M670" s="493" t="s">
        <v>1283</v>
      </c>
      <c r="N670" s="122">
        <v>40808</v>
      </c>
      <c r="O670" s="1273" t="s">
        <v>1283</v>
      </c>
      <c r="P670" s="110">
        <v>7</v>
      </c>
      <c r="Q670" s="117" t="s">
        <v>1285</v>
      </c>
      <c r="R670" s="307">
        <v>113000</v>
      </c>
    </row>
    <row r="671" spans="1:18" s="118" customFormat="1" ht="28.5">
      <c r="A671" s="1239">
        <v>8</v>
      </c>
      <c r="B671" s="129">
        <v>39976</v>
      </c>
      <c r="C671" s="1269" t="s">
        <v>249</v>
      </c>
      <c r="D671" s="1269" t="s">
        <v>254</v>
      </c>
      <c r="E671" s="1270" t="s">
        <v>740</v>
      </c>
      <c r="F671" s="121" t="s">
        <v>1115</v>
      </c>
      <c r="G671" s="97">
        <v>15000000</v>
      </c>
      <c r="H671" s="108" t="s">
        <v>13</v>
      </c>
      <c r="I671" s="392"/>
      <c r="J671" s="109"/>
      <c r="K671" s="1278"/>
      <c r="L671" s="126"/>
      <c r="M671" s="127"/>
      <c r="N671" s="122"/>
      <c r="O671" s="1273"/>
      <c r="P671" s="110"/>
      <c r="Q671" s="90"/>
      <c r="R671" s="307"/>
    </row>
    <row r="672" spans="1:18">
      <c r="A672" s="1239" t="s">
        <v>1908</v>
      </c>
      <c r="B672" s="129">
        <v>39983</v>
      </c>
      <c r="C672" s="1269" t="s">
        <v>260</v>
      </c>
      <c r="D672" s="1269" t="s">
        <v>268</v>
      </c>
      <c r="E672" s="1270" t="s">
        <v>724</v>
      </c>
      <c r="F672" s="121" t="s">
        <v>242</v>
      </c>
      <c r="G672" s="97">
        <v>3510000</v>
      </c>
      <c r="H672" s="108" t="s">
        <v>13</v>
      </c>
      <c r="I672" s="392">
        <v>40794</v>
      </c>
      <c r="J672" s="109">
        <v>49</v>
      </c>
      <c r="K672" s="1278">
        <v>3510000</v>
      </c>
      <c r="L672" s="76">
        <f>IF($K672&lt;&gt;0,$G672-$K672,"")</f>
        <v>0</v>
      </c>
      <c r="M672" s="573" t="s">
        <v>184</v>
      </c>
      <c r="N672" s="122">
        <v>40794</v>
      </c>
      <c r="O672" s="1273" t="s">
        <v>395</v>
      </c>
      <c r="P672" s="110" t="s">
        <v>188</v>
      </c>
      <c r="Q672" s="90" t="s">
        <v>1285</v>
      </c>
      <c r="R672" s="307">
        <v>176000</v>
      </c>
    </row>
    <row r="673" spans="1:18">
      <c r="A673" s="1239" t="s">
        <v>258</v>
      </c>
      <c r="B673" s="129">
        <v>39983</v>
      </c>
      <c r="C673" s="1269" t="s">
        <v>267</v>
      </c>
      <c r="D673" s="1269" t="s">
        <v>269</v>
      </c>
      <c r="E673" s="1270" t="s">
        <v>789</v>
      </c>
      <c r="F673" s="121" t="s">
        <v>242</v>
      </c>
      <c r="G673" s="97">
        <v>8900000</v>
      </c>
      <c r="H673" s="108" t="s">
        <v>13</v>
      </c>
      <c r="I673" s="392"/>
      <c r="J673" s="109"/>
      <c r="K673" s="1278"/>
      <c r="L673" s="126"/>
      <c r="M673" s="127"/>
      <c r="N673" s="122"/>
      <c r="O673" s="1273"/>
      <c r="P673" s="110"/>
      <c r="Q673" s="90"/>
      <c r="R673" s="307"/>
    </row>
    <row r="674" spans="1:18" s="118" customFormat="1" ht="28.5">
      <c r="A674" s="1239">
        <v>8</v>
      </c>
      <c r="B674" s="129">
        <v>39983</v>
      </c>
      <c r="C674" s="1269" t="s">
        <v>261</v>
      </c>
      <c r="D674" s="1269" t="s">
        <v>270</v>
      </c>
      <c r="E674" s="1270" t="s">
        <v>724</v>
      </c>
      <c r="F674" s="121" t="s">
        <v>1115</v>
      </c>
      <c r="G674" s="97">
        <v>2639000</v>
      </c>
      <c r="H674" s="108" t="s">
        <v>13</v>
      </c>
      <c r="I674" s="392"/>
      <c r="J674" s="109"/>
      <c r="K674" s="1278"/>
      <c r="L674" s="126"/>
      <c r="M674" s="127"/>
      <c r="N674" s="122"/>
      <c r="O674" s="1273"/>
      <c r="P674" s="110"/>
      <c r="Q674" s="90"/>
      <c r="R674" s="307"/>
    </row>
    <row r="675" spans="1:18" s="118" customFormat="1" ht="28.5">
      <c r="A675" s="1239" t="s">
        <v>415</v>
      </c>
      <c r="B675" s="129">
        <v>39983</v>
      </c>
      <c r="C675" s="1269" t="s">
        <v>265</v>
      </c>
      <c r="D675" s="1269" t="s">
        <v>271</v>
      </c>
      <c r="E675" s="1270" t="s">
        <v>813</v>
      </c>
      <c r="F675" s="121" t="s">
        <v>1115</v>
      </c>
      <c r="G675" s="97">
        <v>6400000</v>
      </c>
      <c r="H675" s="108" t="s">
        <v>13</v>
      </c>
      <c r="I675" s="392"/>
      <c r="J675" s="109"/>
      <c r="K675" s="1278"/>
      <c r="L675" s="126"/>
      <c r="M675" s="127"/>
      <c r="N675" s="122"/>
      <c r="O675" s="1273"/>
      <c r="P675" s="110"/>
      <c r="Q675" s="90"/>
      <c r="R675" s="307"/>
    </row>
    <row r="676" spans="1:18" s="118" customFormat="1" ht="28.5">
      <c r="A676" s="1239">
        <v>8</v>
      </c>
      <c r="B676" s="129">
        <v>39983</v>
      </c>
      <c r="C676" s="1269" t="s">
        <v>266</v>
      </c>
      <c r="D676" s="1269" t="s">
        <v>859</v>
      </c>
      <c r="E676" s="1270" t="s">
        <v>800</v>
      </c>
      <c r="F676" s="121" t="s">
        <v>1115</v>
      </c>
      <c r="G676" s="97">
        <v>12000000</v>
      </c>
      <c r="H676" s="108" t="s">
        <v>13</v>
      </c>
      <c r="I676" s="392"/>
      <c r="J676" s="109"/>
      <c r="K676" s="1278"/>
      <c r="L676" s="126"/>
      <c r="M676" s="127"/>
      <c r="N676" s="122"/>
      <c r="O676" s="1273"/>
      <c r="P676" s="110"/>
      <c r="Q676" s="90"/>
      <c r="R676" s="307"/>
    </row>
    <row r="677" spans="1:18" s="118" customFormat="1" ht="28.5">
      <c r="A677" s="1239">
        <v>8</v>
      </c>
      <c r="B677" s="129">
        <v>39983</v>
      </c>
      <c r="C677" s="1269" t="s">
        <v>262</v>
      </c>
      <c r="D677" s="1269" t="s">
        <v>385</v>
      </c>
      <c r="E677" s="1270" t="s">
        <v>760</v>
      </c>
      <c r="F677" s="121" t="s">
        <v>1115</v>
      </c>
      <c r="G677" s="97">
        <v>12000000</v>
      </c>
      <c r="H677" s="108" t="s">
        <v>13</v>
      </c>
      <c r="I677" s="392"/>
      <c r="J677" s="109"/>
      <c r="K677" s="1278"/>
      <c r="L677" s="126"/>
      <c r="M677" s="127"/>
      <c r="N677" s="122"/>
      <c r="O677" s="1273"/>
      <c r="P677" s="110"/>
      <c r="Q677" s="90"/>
      <c r="R677" s="307"/>
    </row>
    <row r="678" spans="1:18" s="118" customFormat="1" ht="28.5">
      <c r="A678" s="1239">
        <v>8</v>
      </c>
      <c r="B678" s="129">
        <v>39983</v>
      </c>
      <c r="C678" s="1269" t="s">
        <v>263</v>
      </c>
      <c r="D678" s="1269" t="s">
        <v>272</v>
      </c>
      <c r="E678" s="1270" t="s">
        <v>1000</v>
      </c>
      <c r="F678" s="121" t="s">
        <v>1115</v>
      </c>
      <c r="G678" s="97">
        <v>10000000</v>
      </c>
      <c r="H678" s="108" t="s">
        <v>13</v>
      </c>
      <c r="I678" s="392"/>
      <c r="J678" s="109"/>
      <c r="K678" s="1278"/>
      <c r="L678" s="126"/>
      <c r="M678" s="127"/>
      <c r="N678" s="122"/>
      <c r="O678" s="1273"/>
      <c r="P678" s="110"/>
      <c r="Q678" s="90"/>
      <c r="R678" s="307"/>
    </row>
    <row r="679" spans="1:18" s="118" customFormat="1" ht="28.5">
      <c r="A679" s="1239">
        <v>8</v>
      </c>
      <c r="B679" s="129">
        <v>39983</v>
      </c>
      <c r="C679" s="1269" t="s">
        <v>275</v>
      </c>
      <c r="D679" s="1269" t="s">
        <v>555</v>
      </c>
      <c r="E679" s="1270" t="s">
        <v>744</v>
      </c>
      <c r="F679" s="121" t="s">
        <v>1115</v>
      </c>
      <c r="G679" s="97">
        <v>2330000</v>
      </c>
      <c r="H679" s="108" t="s">
        <v>13</v>
      </c>
      <c r="I679" s="392"/>
      <c r="J679" s="109"/>
      <c r="K679" s="1278"/>
      <c r="L679" s="126"/>
      <c r="M679" s="127"/>
      <c r="N679" s="128"/>
      <c r="O679" s="1273"/>
      <c r="P679" s="110"/>
      <c r="Q679" s="90"/>
      <c r="R679" s="307"/>
    </row>
    <row r="680" spans="1:18" ht="28.5">
      <c r="A680" s="1234" t="s">
        <v>1457</v>
      </c>
      <c r="B680" s="381">
        <v>39983</v>
      </c>
      <c r="C680" s="1268" t="s">
        <v>276</v>
      </c>
      <c r="D680" s="1268" t="s">
        <v>273</v>
      </c>
      <c r="E680" s="1271" t="s">
        <v>800</v>
      </c>
      <c r="F680" s="382" t="s">
        <v>277</v>
      </c>
      <c r="G680" s="383">
        <v>11926000</v>
      </c>
      <c r="H680" s="384" t="s">
        <v>13</v>
      </c>
      <c r="I680" s="385">
        <v>40389</v>
      </c>
      <c r="J680" s="386">
        <v>4</v>
      </c>
      <c r="K680" s="521">
        <v>11926000</v>
      </c>
      <c r="L680" s="76">
        <f>IF($K680&lt;&gt;0,$G680-$K680,"")</f>
        <v>0</v>
      </c>
      <c r="M680" s="387" t="s">
        <v>334</v>
      </c>
      <c r="N680" s="388" t="s">
        <v>334</v>
      </c>
      <c r="O680" s="1273" t="s">
        <v>334</v>
      </c>
      <c r="P680" s="389"/>
      <c r="Q680" s="390" t="s">
        <v>1228</v>
      </c>
      <c r="R680" s="307" t="s">
        <v>334</v>
      </c>
    </row>
    <row r="681" spans="1:18" s="118" customFormat="1" ht="28.5">
      <c r="A681" s="1239">
        <v>8</v>
      </c>
      <c r="B681" s="129">
        <v>39983</v>
      </c>
      <c r="C681" s="1269" t="s">
        <v>264</v>
      </c>
      <c r="D681" s="1269" t="s">
        <v>274</v>
      </c>
      <c r="E681" s="1270" t="s">
        <v>724</v>
      </c>
      <c r="F681" s="121" t="s">
        <v>1115</v>
      </c>
      <c r="G681" s="97">
        <v>15000000</v>
      </c>
      <c r="H681" s="108" t="s">
        <v>13</v>
      </c>
      <c r="I681" s="392"/>
      <c r="J681" s="109"/>
      <c r="K681" s="1278"/>
      <c r="L681" s="126"/>
      <c r="M681" s="127"/>
      <c r="N681" s="128"/>
      <c r="O681" s="1273"/>
      <c r="P681" s="110"/>
      <c r="Q681" s="90"/>
      <c r="R681" s="307"/>
    </row>
    <row r="682" spans="1:18">
      <c r="A682" s="1239"/>
      <c r="B682" s="129">
        <v>39990</v>
      </c>
      <c r="C682" s="1269" t="s">
        <v>155</v>
      </c>
      <c r="D682" s="1269" t="s">
        <v>168</v>
      </c>
      <c r="E682" s="1270" t="s">
        <v>845</v>
      </c>
      <c r="F682" s="121" t="s">
        <v>287</v>
      </c>
      <c r="G682" s="97">
        <v>3400000000</v>
      </c>
      <c r="H682" s="108" t="s">
        <v>13</v>
      </c>
      <c r="I682" s="392">
        <v>40268</v>
      </c>
      <c r="J682" s="109">
        <v>4</v>
      </c>
      <c r="K682" s="1278">
        <v>3400000000</v>
      </c>
      <c r="L682" s="76">
        <f>IF($K682&lt;&gt;0,$G682-$K682,"")</f>
        <v>0</v>
      </c>
      <c r="M682" s="127" t="s">
        <v>1021</v>
      </c>
      <c r="N682" s="128">
        <v>40442</v>
      </c>
      <c r="O682" s="1273" t="s">
        <v>1021</v>
      </c>
      <c r="P682" s="110"/>
      <c r="Q682" s="90" t="s">
        <v>1286</v>
      </c>
      <c r="R682" s="307">
        <v>713687430.10000002</v>
      </c>
    </row>
    <row r="683" spans="1:18" ht="42.75">
      <c r="A683" s="1234" t="s">
        <v>1931</v>
      </c>
      <c r="B683" s="129">
        <v>39990</v>
      </c>
      <c r="C683" s="1268" t="s">
        <v>1666</v>
      </c>
      <c r="D683" s="1269" t="s">
        <v>446</v>
      </c>
      <c r="E683" s="1270" t="s">
        <v>808</v>
      </c>
      <c r="F683" s="121" t="s">
        <v>242</v>
      </c>
      <c r="G683" s="97">
        <v>3000000</v>
      </c>
      <c r="H683" s="108" t="s">
        <v>13</v>
      </c>
      <c r="I683" s="392">
        <v>40780</v>
      </c>
      <c r="J683" s="109">
        <v>49</v>
      </c>
      <c r="K683" s="1278">
        <v>3000000</v>
      </c>
      <c r="L683" s="76">
        <f t="shared" ref="L683:L700" si="19">IF($K683&lt;&gt;0,$G683-$K683,"")</f>
        <v>0</v>
      </c>
      <c r="M683" s="573" t="s">
        <v>184</v>
      </c>
      <c r="N683" s="128">
        <v>40780</v>
      </c>
      <c r="O683" s="1273" t="s">
        <v>395</v>
      </c>
      <c r="P683" s="110" t="s">
        <v>188</v>
      </c>
      <c r="Q683" s="90" t="s">
        <v>1285</v>
      </c>
      <c r="R683" s="307">
        <v>150000</v>
      </c>
    </row>
    <row r="684" spans="1:18">
      <c r="A684" s="1239" t="s">
        <v>258</v>
      </c>
      <c r="B684" s="129">
        <v>39990</v>
      </c>
      <c r="C684" s="1269" t="s">
        <v>161</v>
      </c>
      <c r="D684" s="1269" t="s">
        <v>169</v>
      </c>
      <c r="E684" s="1270" t="s">
        <v>740</v>
      </c>
      <c r="F684" s="121" t="s">
        <v>242</v>
      </c>
      <c r="G684" s="97">
        <v>5625000</v>
      </c>
      <c r="H684" s="108" t="s">
        <v>13</v>
      </c>
      <c r="I684" s="392"/>
      <c r="J684" s="109"/>
      <c r="K684" s="1278"/>
      <c r="L684" s="76" t="str">
        <f t="shared" si="19"/>
        <v/>
      </c>
      <c r="M684" s="127"/>
      <c r="N684" s="128"/>
      <c r="O684" s="1273"/>
      <c r="P684" s="110"/>
      <c r="Q684" s="90"/>
      <c r="R684" s="307"/>
    </row>
    <row r="685" spans="1:18">
      <c r="A685" s="1239">
        <v>2</v>
      </c>
      <c r="B685" s="129">
        <v>39990</v>
      </c>
      <c r="C685" s="1269" t="s">
        <v>160</v>
      </c>
      <c r="D685" s="1269" t="s">
        <v>450</v>
      </c>
      <c r="E685" s="1270" t="s">
        <v>808</v>
      </c>
      <c r="F685" s="121" t="s">
        <v>242</v>
      </c>
      <c r="G685" s="97">
        <v>21042000</v>
      </c>
      <c r="H685" s="108" t="s">
        <v>13</v>
      </c>
      <c r="I685" s="392"/>
      <c r="J685" s="109"/>
      <c r="K685" s="1278"/>
      <c r="L685" s="76" t="str">
        <f t="shared" si="19"/>
        <v/>
      </c>
      <c r="M685" s="127"/>
      <c r="N685" s="128"/>
      <c r="O685" s="1273"/>
      <c r="P685" s="110"/>
      <c r="Q685" s="90"/>
      <c r="R685" s="307"/>
    </row>
    <row r="686" spans="1:18" s="412" customFormat="1" ht="33">
      <c r="A686" s="1234" t="s">
        <v>1546</v>
      </c>
      <c r="B686" s="381">
        <v>39990</v>
      </c>
      <c r="C686" s="1268" t="s">
        <v>156</v>
      </c>
      <c r="D686" s="1268" t="s">
        <v>170</v>
      </c>
      <c r="E686" s="1271" t="s">
        <v>742</v>
      </c>
      <c r="F686" s="121" t="s">
        <v>242</v>
      </c>
      <c r="G686" s="383">
        <v>17388000</v>
      </c>
      <c r="H686" s="384" t="s">
        <v>13</v>
      </c>
      <c r="I686" s="643">
        <v>40450</v>
      </c>
      <c r="J686" s="416">
        <v>4</v>
      </c>
      <c r="K686" s="523">
        <v>17388000</v>
      </c>
      <c r="L686" s="76">
        <f>IF($K686&lt;&gt;0,$G686-$K686,"")</f>
        <v>0</v>
      </c>
      <c r="M686" s="573" t="s">
        <v>184</v>
      </c>
      <c r="N686" s="433">
        <v>40450</v>
      </c>
      <c r="O686" s="1273" t="s">
        <v>395</v>
      </c>
      <c r="P686" s="417" t="s">
        <v>1595</v>
      </c>
      <c r="Q686" s="279" t="s">
        <v>1285</v>
      </c>
      <c r="R686" s="307">
        <v>522000</v>
      </c>
    </row>
    <row r="687" spans="1:18">
      <c r="A687" s="1239">
        <v>2</v>
      </c>
      <c r="B687" s="129">
        <v>39990</v>
      </c>
      <c r="C687" s="1269" t="s">
        <v>157</v>
      </c>
      <c r="D687" s="1269" t="s">
        <v>171</v>
      </c>
      <c r="E687" s="1270" t="s">
        <v>763</v>
      </c>
      <c r="F687" s="121" t="s">
        <v>242</v>
      </c>
      <c r="G687" s="97">
        <v>3422000</v>
      </c>
      <c r="H687" s="108" t="s">
        <v>13</v>
      </c>
      <c r="I687" s="392"/>
      <c r="J687" s="109"/>
      <c r="K687" s="1278"/>
      <c r="L687" s="76" t="str">
        <f t="shared" si="19"/>
        <v/>
      </c>
      <c r="M687" s="127"/>
      <c r="N687" s="128"/>
      <c r="O687" s="1273"/>
      <c r="P687" s="110"/>
      <c r="Q687" s="90"/>
      <c r="R687" s="307"/>
    </row>
    <row r="688" spans="1:18">
      <c r="A688" s="1239" t="s">
        <v>1911</v>
      </c>
      <c r="B688" s="129">
        <v>39990</v>
      </c>
      <c r="C688" s="1269" t="s">
        <v>162</v>
      </c>
      <c r="D688" s="1269" t="s">
        <v>172</v>
      </c>
      <c r="E688" s="1270" t="s">
        <v>813</v>
      </c>
      <c r="F688" s="121" t="s">
        <v>242</v>
      </c>
      <c r="G688" s="97">
        <v>7500000</v>
      </c>
      <c r="H688" s="108" t="s">
        <v>13</v>
      </c>
      <c r="I688" s="392">
        <v>40773</v>
      </c>
      <c r="J688" s="109">
        <v>50</v>
      </c>
      <c r="K688" s="1278">
        <v>7500000</v>
      </c>
      <c r="L688" s="76">
        <f t="shared" si="19"/>
        <v>0</v>
      </c>
      <c r="M688" s="573" t="s">
        <v>184</v>
      </c>
      <c r="N688" s="128">
        <v>40773</v>
      </c>
      <c r="O688" s="1273" t="s">
        <v>395</v>
      </c>
      <c r="P688" s="110" t="s">
        <v>188</v>
      </c>
      <c r="Q688" s="90" t="s">
        <v>1285</v>
      </c>
      <c r="R688" s="307">
        <v>375000</v>
      </c>
    </row>
    <row r="689" spans="1:18">
      <c r="A689" s="1239" t="s">
        <v>258</v>
      </c>
      <c r="B689" s="129">
        <v>39990</v>
      </c>
      <c r="C689" s="1269" t="s">
        <v>158</v>
      </c>
      <c r="D689" s="1269" t="s">
        <v>173</v>
      </c>
      <c r="E689" s="1270" t="s">
        <v>614</v>
      </c>
      <c r="F689" s="121" t="s">
        <v>242</v>
      </c>
      <c r="G689" s="97">
        <v>1607000</v>
      </c>
      <c r="H689" s="108" t="s">
        <v>13</v>
      </c>
      <c r="I689" s="392"/>
      <c r="J689" s="109"/>
      <c r="K689" s="1278"/>
      <c r="L689" s="76" t="str">
        <f t="shared" si="19"/>
        <v/>
      </c>
      <c r="M689" s="127"/>
      <c r="N689" s="128"/>
      <c r="O689" s="1273"/>
      <c r="P689" s="110"/>
      <c r="Q689" s="90"/>
      <c r="R689" s="307"/>
    </row>
    <row r="690" spans="1:18" s="412" customFormat="1" ht="28.5">
      <c r="A690" s="1234" t="s">
        <v>1467</v>
      </c>
      <c r="B690" s="381">
        <v>39990</v>
      </c>
      <c r="C690" s="1268" t="s">
        <v>164</v>
      </c>
      <c r="D690" s="1268" t="s">
        <v>174</v>
      </c>
      <c r="E690" s="1271" t="s">
        <v>445</v>
      </c>
      <c r="F690" s="121" t="s">
        <v>244</v>
      </c>
      <c r="G690" s="383">
        <v>11735000</v>
      </c>
      <c r="H690" s="384" t="s">
        <v>13</v>
      </c>
      <c r="I690" s="643">
        <v>40410</v>
      </c>
      <c r="J690" s="416">
        <v>4</v>
      </c>
      <c r="K690" s="523">
        <v>11735000</v>
      </c>
      <c r="L690" s="76">
        <f>IF($K690&lt;&gt;0,$G690-$K690,"")</f>
        <v>0</v>
      </c>
      <c r="M690" s="127" t="s">
        <v>334</v>
      </c>
      <c r="N690" s="123" t="s">
        <v>334</v>
      </c>
      <c r="O690" s="1273" t="s">
        <v>334</v>
      </c>
      <c r="P690" s="417"/>
      <c r="Q690" s="279" t="s">
        <v>1228</v>
      </c>
      <c r="R690" s="307" t="s">
        <v>334</v>
      </c>
    </row>
    <row r="691" spans="1:18" ht="29.25" customHeight="1">
      <c r="A691" s="1234" t="s">
        <v>1668</v>
      </c>
      <c r="B691" s="129">
        <v>39990</v>
      </c>
      <c r="C691" s="1269" t="s">
        <v>163</v>
      </c>
      <c r="D691" s="1269" t="s">
        <v>661</v>
      </c>
      <c r="E691" s="1270" t="s">
        <v>724</v>
      </c>
      <c r="F691" s="121" t="s">
        <v>242</v>
      </c>
      <c r="G691" s="97">
        <v>74706000</v>
      </c>
      <c r="H691" s="108" t="s">
        <v>13</v>
      </c>
      <c r="I691" s="392"/>
      <c r="J691" s="109"/>
      <c r="K691" s="1278"/>
      <c r="L691" s="76" t="str">
        <f t="shared" si="19"/>
        <v/>
      </c>
      <c r="M691" s="127"/>
      <c r="N691" s="128"/>
      <c r="O691" s="1273"/>
      <c r="P691" s="110"/>
      <c r="Q691" s="90"/>
      <c r="R691" s="307"/>
    </row>
    <row r="692" spans="1:18" s="4" customFormat="1" ht="29.25" customHeight="1">
      <c r="A692" s="1234" t="s">
        <v>1668</v>
      </c>
      <c r="B692" s="129">
        <v>39990</v>
      </c>
      <c r="C692" s="1268" t="s">
        <v>1669</v>
      </c>
      <c r="D692" s="1269" t="s">
        <v>661</v>
      </c>
      <c r="E692" s="1270" t="s">
        <v>724</v>
      </c>
      <c r="F692" s="121" t="s">
        <v>242</v>
      </c>
      <c r="G692" s="97">
        <v>7186000</v>
      </c>
      <c r="H692" s="108" t="s">
        <v>13</v>
      </c>
      <c r="I692" s="392"/>
      <c r="J692" s="109"/>
      <c r="K692" s="1278"/>
      <c r="L692" s="76" t="str">
        <f t="shared" si="19"/>
        <v/>
      </c>
      <c r="M692" s="127"/>
      <c r="N692" s="128"/>
      <c r="O692" s="1273"/>
      <c r="P692" s="110"/>
      <c r="Q692" s="131"/>
      <c r="R692" s="307"/>
    </row>
    <row r="693" spans="1:18" s="1267" customFormat="1" ht="16.5" customHeight="1">
      <c r="A693" s="1239">
        <v>2</v>
      </c>
      <c r="B693" s="129">
        <v>39990</v>
      </c>
      <c r="C693" s="1269" t="s">
        <v>159</v>
      </c>
      <c r="D693" s="1269" t="s">
        <v>175</v>
      </c>
      <c r="E693" s="1270" t="s">
        <v>789</v>
      </c>
      <c r="F693" s="121" t="s">
        <v>242</v>
      </c>
      <c r="G693" s="97">
        <v>2986000</v>
      </c>
      <c r="H693" s="108" t="s">
        <v>13</v>
      </c>
      <c r="I693" s="392"/>
      <c r="J693" s="109"/>
      <c r="K693" s="1278"/>
      <c r="L693" s="76" t="str">
        <f t="shared" si="19"/>
        <v/>
      </c>
      <c r="M693" s="127"/>
      <c r="N693" s="128"/>
      <c r="O693" s="1273"/>
      <c r="P693" s="110"/>
      <c r="Q693" s="131"/>
      <c r="R693" s="307"/>
    </row>
    <row r="694" spans="1:18" s="118" customFormat="1" ht="30.75">
      <c r="A694" s="1239">
        <v>8</v>
      </c>
      <c r="B694" s="129">
        <v>39990</v>
      </c>
      <c r="C694" s="1269" t="s">
        <v>165</v>
      </c>
      <c r="D694" s="1269" t="s">
        <v>177</v>
      </c>
      <c r="E694" s="1270" t="s">
        <v>800</v>
      </c>
      <c r="F694" s="121" t="s">
        <v>1115</v>
      </c>
      <c r="G694" s="97">
        <v>24900000</v>
      </c>
      <c r="H694" s="108" t="s">
        <v>13</v>
      </c>
      <c r="I694" s="392">
        <v>40926</v>
      </c>
      <c r="J694" s="109">
        <v>4</v>
      </c>
      <c r="K694" s="1278">
        <v>24900000</v>
      </c>
      <c r="L694" s="76">
        <f t="shared" si="19"/>
        <v>0</v>
      </c>
      <c r="M694" s="493" t="s">
        <v>1283</v>
      </c>
      <c r="N694" s="128">
        <v>40926</v>
      </c>
      <c r="O694" s="642" t="s">
        <v>1283</v>
      </c>
      <c r="P694" s="110">
        <v>7</v>
      </c>
      <c r="Q694" s="131" t="s">
        <v>1285</v>
      </c>
      <c r="R694" s="307">
        <v>1245000</v>
      </c>
    </row>
    <row r="695" spans="1:18" s="118" customFormat="1" ht="30.75">
      <c r="A695" s="1239">
        <v>8</v>
      </c>
      <c r="B695" s="129">
        <v>39990</v>
      </c>
      <c r="C695" s="1269" t="s">
        <v>166</v>
      </c>
      <c r="D695" s="1269" t="s">
        <v>446</v>
      </c>
      <c r="E695" s="1270" t="s">
        <v>808</v>
      </c>
      <c r="F695" s="121" t="s">
        <v>1115</v>
      </c>
      <c r="G695" s="97">
        <v>1700000</v>
      </c>
      <c r="H695" s="108" t="s">
        <v>13</v>
      </c>
      <c r="I695" s="392">
        <v>40527</v>
      </c>
      <c r="J695" s="109">
        <v>4</v>
      </c>
      <c r="K695" s="1278">
        <v>1700000</v>
      </c>
      <c r="L695" s="76">
        <f t="shared" si="19"/>
        <v>0</v>
      </c>
      <c r="M695" s="493" t="s">
        <v>1283</v>
      </c>
      <c r="N695" s="128">
        <v>40527</v>
      </c>
      <c r="O695" s="642" t="s">
        <v>1283</v>
      </c>
      <c r="P695" s="110">
        <v>7</v>
      </c>
      <c r="Q695" s="131" t="s">
        <v>1285</v>
      </c>
      <c r="R695" s="307">
        <v>85000</v>
      </c>
    </row>
    <row r="696" spans="1:18" s="118" customFormat="1" ht="28.5">
      <c r="A696" s="1239">
        <v>8</v>
      </c>
      <c r="B696" s="129">
        <v>39990</v>
      </c>
      <c r="C696" s="1269" t="s">
        <v>176</v>
      </c>
      <c r="D696" s="1269" t="s">
        <v>178</v>
      </c>
      <c r="E696" s="1270" t="s">
        <v>726</v>
      </c>
      <c r="F696" s="121" t="s">
        <v>1115</v>
      </c>
      <c r="G696" s="97">
        <v>35000000</v>
      </c>
      <c r="H696" s="108" t="s">
        <v>13</v>
      </c>
      <c r="I696" s="392"/>
      <c r="J696" s="109"/>
      <c r="K696" s="1278"/>
      <c r="L696" s="76" t="str">
        <f t="shared" si="19"/>
        <v/>
      </c>
      <c r="M696" s="127"/>
      <c r="N696" s="128"/>
      <c r="O696" s="1273"/>
      <c r="P696" s="110"/>
      <c r="Q696" s="131"/>
      <c r="R696" s="307"/>
    </row>
    <row r="697" spans="1:18" s="118" customFormat="1" ht="28.5">
      <c r="A697" s="876">
        <v>8</v>
      </c>
      <c r="B697" s="128">
        <v>39990</v>
      </c>
      <c r="C697" s="1269" t="s">
        <v>167</v>
      </c>
      <c r="D697" s="1269" t="s">
        <v>1088</v>
      </c>
      <c r="E697" s="1270" t="s">
        <v>800</v>
      </c>
      <c r="F697" s="121" t="s">
        <v>1115</v>
      </c>
      <c r="G697" s="97">
        <v>12000000</v>
      </c>
      <c r="H697" s="108" t="s">
        <v>13</v>
      </c>
      <c r="I697" s="392"/>
      <c r="J697" s="109"/>
      <c r="K697" s="1278"/>
      <c r="L697" s="76" t="str">
        <f t="shared" si="19"/>
        <v/>
      </c>
      <c r="M697" s="127"/>
      <c r="N697" s="128"/>
      <c r="O697" s="1273"/>
      <c r="P697" s="110"/>
      <c r="Q697" s="131"/>
      <c r="R697" s="307"/>
    </row>
    <row r="698" spans="1:18" s="118" customFormat="1" ht="28.5" customHeight="1">
      <c r="A698" s="876"/>
      <c r="B698" s="1272">
        <v>40004</v>
      </c>
      <c r="C698" s="1269" t="s">
        <v>191</v>
      </c>
      <c r="D698" s="1269" t="s">
        <v>192</v>
      </c>
      <c r="E698" s="1270" t="s">
        <v>765</v>
      </c>
      <c r="F698" s="121" t="s">
        <v>287</v>
      </c>
      <c r="G698" s="97">
        <v>950000000</v>
      </c>
      <c r="H698" s="108" t="s">
        <v>13</v>
      </c>
      <c r="I698" s="392">
        <v>40359</v>
      </c>
      <c r="J698" s="109">
        <v>4</v>
      </c>
      <c r="K698" s="1278">
        <v>950000000</v>
      </c>
      <c r="L698" s="76">
        <f t="shared" si="19"/>
        <v>0</v>
      </c>
      <c r="M698" s="127" t="s">
        <v>1021</v>
      </c>
      <c r="N698" s="128">
        <v>40437</v>
      </c>
      <c r="O698" s="1273" t="s">
        <v>1021</v>
      </c>
      <c r="P698" s="110"/>
      <c r="Q698" s="131" t="s">
        <v>1286</v>
      </c>
      <c r="R698" s="307">
        <v>216620886.59999999</v>
      </c>
    </row>
    <row r="699" spans="1:18" s="4" customFormat="1">
      <c r="A699" s="876" t="s">
        <v>1912</v>
      </c>
      <c r="B699" s="1272">
        <v>40004</v>
      </c>
      <c r="C699" s="1249" t="s">
        <v>193</v>
      </c>
      <c r="D699" s="1249" t="s">
        <v>194</v>
      </c>
      <c r="E699" s="430" t="s">
        <v>724</v>
      </c>
      <c r="F699" s="121" t="s">
        <v>242</v>
      </c>
      <c r="G699" s="97">
        <v>13669000</v>
      </c>
      <c r="H699" s="1253" t="s">
        <v>13</v>
      </c>
      <c r="I699" s="645">
        <v>40773</v>
      </c>
      <c r="J699" s="135">
        <v>49</v>
      </c>
      <c r="K699" s="525">
        <v>13669000</v>
      </c>
      <c r="L699" s="76">
        <f t="shared" si="19"/>
        <v>0</v>
      </c>
      <c r="M699" s="573" t="s">
        <v>184</v>
      </c>
      <c r="N699" s="1279">
        <v>40773</v>
      </c>
      <c r="O699" s="1273" t="s">
        <v>395</v>
      </c>
      <c r="P699" s="110" t="s">
        <v>188</v>
      </c>
      <c r="Q699" s="90" t="s">
        <v>1285</v>
      </c>
      <c r="R699" s="309">
        <v>410000</v>
      </c>
    </row>
    <row r="700" spans="1:18" s="4" customFormat="1" ht="16.5" customHeight="1">
      <c r="A700" s="876" t="s">
        <v>1908</v>
      </c>
      <c r="B700" s="1272">
        <v>40011</v>
      </c>
      <c r="C700" s="1249" t="s">
        <v>198</v>
      </c>
      <c r="D700" s="1249" t="s">
        <v>202</v>
      </c>
      <c r="E700" s="430" t="s">
        <v>760</v>
      </c>
      <c r="F700" s="121" t="s">
        <v>242</v>
      </c>
      <c r="G700" s="97">
        <v>11000000</v>
      </c>
      <c r="H700" s="1253" t="s">
        <v>13</v>
      </c>
      <c r="I700" s="645">
        <v>40801</v>
      </c>
      <c r="J700" s="135">
        <v>49</v>
      </c>
      <c r="K700" s="525">
        <v>11000000</v>
      </c>
      <c r="L700" s="76">
        <f t="shared" si="19"/>
        <v>0</v>
      </c>
      <c r="M700" s="573" t="s">
        <v>184</v>
      </c>
      <c r="N700" s="1279">
        <v>40801</v>
      </c>
      <c r="O700" s="1273" t="s">
        <v>395</v>
      </c>
      <c r="P700" s="110" t="s">
        <v>188</v>
      </c>
      <c r="Q700" s="90" t="s">
        <v>1285</v>
      </c>
      <c r="R700" s="309">
        <v>550000</v>
      </c>
    </row>
    <row r="701" spans="1:18" s="4" customFormat="1" ht="16.5" customHeight="1">
      <c r="A701" s="876">
        <v>2</v>
      </c>
      <c r="B701" s="1272">
        <v>40011</v>
      </c>
      <c r="C701" s="1249" t="s">
        <v>206</v>
      </c>
      <c r="D701" s="1249" t="s">
        <v>790</v>
      </c>
      <c r="E701" s="430" t="s">
        <v>789</v>
      </c>
      <c r="F701" s="121" t="s">
        <v>242</v>
      </c>
      <c r="G701" s="97">
        <v>12900000</v>
      </c>
      <c r="H701" s="1253" t="s">
        <v>13</v>
      </c>
      <c r="I701" s="645"/>
      <c r="J701" s="135"/>
      <c r="K701" s="525"/>
      <c r="L701" s="136"/>
      <c r="M701" s="137"/>
      <c r="N701" s="1279"/>
      <c r="O701" s="1236"/>
      <c r="P701" s="1250"/>
      <c r="Q701" s="131"/>
      <c r="R701" s="309"/>
    </row>
    <row r="702" spans="1:18" s="4" customFormat="1">
      <c r="A702" s="876" t="s">
        <v>280</v>
      </c>
      <c r="B702" s="1272">
        <v>40011</v>
      </c>
      <c r="C702" s="1249" t="s">
        <v>199</v>
      </c>
      <c r="D702" s="1249" t="s">
        <v>735</v>
      </c>
      <c r="E702" s="430" t="s">
        <v>736</v>
      </c>
      <c r="F702" s="121" t="s">
        <v>244</v>
      </c>
      <c r="G702" s="97">
        <v>6800000</v>
      </c>
      <c r="H702" s="1253" t="s">
        <v>13</v>
      </c>
      <c r="I702" s="645"/>
      <c r="J702" s="135"/>
      <c r="K702" s="525"/>
      <c r="L702" s="136"/>
      <c r="M702" s="137"/>
      <c r="N702" s="1279"/>
      <c r="O702" s="1236"/>
      <c r="P702" s="1250"/>
      <c r="Q702" s="131"/>
      <c r="R702" s="309"/>
    </row>
    <row r="703" spans="1:18" s="118" customFormat="1" ht="42.75">
      <c r="A703" s="876">
        <v>8</v>
      </c>
      <c r="B703" s="1272">
        <v>40011</v>
      </c>
      <c r="C703" s="1249" t="s">
        <v>200</v>
      </c>
      <c r="D703" s="1249" t="s">
        <v>203</v>
      </c>
      <c r="E703" s="430" t="s">
        <v>763</v>
      </c>
      <c r="F703" s="121" t="s">
        <v>1115</v>
      </c>
      <c r="G703" s="97">
        <v>50000000</v>
      </c>
      <c r="H703" s="1253" t="s">
        <v>13</v>
      </c>
      <c r="I703" s="645">
        <v>40814</v>
      </c>
      <c r="J703" s="135">
        <v>4</v>
      </c>
      <c r="K703" s="525">
        <v>13125000</v>
      </c>
      <c r="L703" s="76">
        <f>IF($K703&lt;&gt;0,$G703-$K703,"")</f>
        <v>36875000</v>
      </c>
      <c r="M703" s="493" t="s">
        <v>1115</v>
      </c>
      <c r="N703" s="1279"/>
      <c r="O703" s="1273"/>
      <c r="P703" s="110"/>
      <c r="Q703" s="117"/>
      <c r="R703" s="309"/>
    </row>
    <row r="704" spans="1:18" s="118" customFormat="1" ht="28.5">
      <c r="A704" s="876">
        <v>8</v>
      </c>
      <c r="B704" s="1272">
        <v>40011</v>
      </c>
      <c r="C704" s="1249" t="s">
        <v>201</v>
      </c>
      <c r="D704" s="1249" t="s">
        <v>204</v>
      </c>
      <c r="E704" s="430" t="s">
        <v>800</v>
      </c>
      <c r="F704" s="121" t="s">
        <v>1115</v>
      </c>
      <c r="G704" s="97">
        <v>8400000</v>
      </c>
      <c r="H704" s="1253" t="s">
        <v>13</v>
      </c>
      <c r="I704" s="645"/>
      <c r="J704" s="135"/>
      <c r="K704" s="525"/>
      <c r="L704" s="136"/>
      <c r="M704" s="137"/>
      <c r="N704" s="1279"/>
      <c r="O704" s="1236"/>
      <c r="P704" s="1250"/>
      <c r="Q704" s="90"/>
      <c r="R704" s="309"/>
    </row>
    <row r="705" spans="1:18" s="118" customFormat="1" ht="28.5">
      <c r="A705" s="876" t="s">
        <v>415</v>
      </c>
      <c r="B705" s="1272">
        <v>40011</v>
      </c>
      <c r="C705" s="1249" t="s">
        <v>205</v>
      </c>
      <c r="D705" s="1249" t="s">
        <v>1088</v>
      </c>
      <c r="E705" s="430" t="s">
        <v>800</v>
      </c>
      <c r="F705" s="121" t="s">
        <v>1115</v>
      </c>
      <c r="G705" s="97">
        <v>2500000</v>
      </c>
      <c r="H705" s="1253" t="s">
        <v>13</v>
      </c>
      <c r="I705" s="645"/>
      <c r="J705" s="135"/>
      <c r="K705" s="525"/>
      <c r="L705" s="136"/>
      <c r="M705" s="137"/>
      <c r="N705" s="1279"/>
      <c r="O705" s="1236"/>
      <c r="P705" s="1250"/>
      <c r="Q705" s="90"/>
      <c r="R705" s="309"/>
    </row>
    <row r="706" spans="1:18">
      <c r="A706" s="876"/>
      <c r="B706" s="1272">
        <v>40018</v>
      </c>
      <c r="C706" s="1249" t="s">
        <v>429</v>
      </c>
      <c r="D706" s="1249" t="s">
        <v>447</v>
      </c>
      <c r="E706" s="430" t="s">
        <v>445</v>
      </c>
      <c r="F706" s="121" t="s">
        <v>287</v>
      </c>
      <c r="G706" s="97">
        <v>13312000</v>
      </c>
      <c r="H706" s="1253" t="s">
        <v>13</v>
      </c>
      <c r="I706" s="645"/>
      <c r="J706" s="135"/>
      <c r="K706" s="525"/>
      <c r="L706" s="136"/>
      <c r="M706" s="137"/>
      <c r="N706" s="1279"/>
      <c r="O706" s="1236"/>
      <c r="P706" s="1250"/>
      <c r="Q706" s="90"/>
      <c r="R706" s="309"/>
    </row>
    <row r="707" spans="1:18">
      <c r="A707" s="876" t="s">
        <v>258</v>
      </c>
      <c r="B707" s="1272">
        <v>40018</v>
      </c>
      <c r="C707" s="1249" t="s">
        <v>211</v>
      </c>
      <c r="D707" s="1249" t="s">
        <v>209</v>
      </c>
      <c r="E707" s="430" t="s">
        <v>614</v>
      </c>
      <c r="F707" s="121" t="s">
        <v>242</v>
      </c>
      <c r="G707" s="97">
        <v>3872000</v>
      </c>
      <c r="H707" s="1253" t="s">
        <v>13</v>
      </c>
      <c r="I707" s="645"/>
      <c r="J707" s="135"/>
      <c r="K707" s="525"/>
      <c r="L707" s="136"/>
      <c r="M707" s="137"/>
      <c r="N707" s="1279"/>
      <c r="O707" s="1236"/>
      <c r="P707" s="1250"/>
      <c r="Q707" s="90"/>
      <c r="R707" s="309"/>
    </row>
    <row r="708" spans="1:18">
      <c r="A708" s="876">
        <v>2</v>
      </c>
      <c r="B708" s="1272">
        <v>40018</v>
      </c>
      <c r="C708" s="1249" t="s">
        <v>207</v>
      </c>
      <c r="D708" s="1249" t="s">
        <v>812</v>
      </c>
      <c r="E708" s="430" t="s">
        <v>813</v>
      </c>
      <c r="F708" s="121" t="s">
        <v>242</v>
      </c>
      <c r="G708" s="97">
        <v>20471000</v>
      </c>
      <c r="H708" s="1253" t="s">
        <v>13</v>
      </c>
      <c r="I708" s="645"/>
      <c r="J708" s="135"/>
      <c r="K708" s="525"/>
      <c r="L708" s="136"/>
      <c r="M708" s="137"/>
      <c r="N708" s="1279"/>
      <c r="O708" s="1236"/>
      <c r="P708" s="1250"/>
      <c r="Q708" s="90"/>
      <c r="R708" s="309"/>
    </row>
    <row r="709" spans="1:18" s="118" customFormat="1" ht="42.75">
      <c r="A709" s="1238">
        <v>8</v>
      </c>
      <c r="B709" s="1244">
        <v>40018</v>
      </c>
      <c r="C709" s="1249" t="s">
        <v>208</v>
      </c>
      <c r="D709" s="1249" t="s">
        <v>210</v>
      </c>
      <c r="E709" s="430" t="s">
        <v>724</v>
      </c>
      <c r="F709" s="1257" t="s">
        <v>1115</v>
      </c>
      <c r="G709" s="1255">
        <v>50000000</v>
      </c>
      <c r="H709" s="1253" t="s">
        <v>13</v>
      </c>
      <c r="I709" s="645">
        <v>40898</v>
      </c>
      <c r="J709" s="135">
        <v>4</v>
      </c>
      <c r="K709" s="525">
        <v>15000000</v>
      </c>
      <c r="L709" s="76">
        <f>IF($K709&lt;&gt;0,$G709-$K709,"")</f>
        <v>35000000</v>
      </c>
      <c r="M709" s="493" t="s">
        <v>1115</v>
      </c>
      <c r="N709" s="1279"/>
      <c r="O709" s="1236"/>
      <c r="P709" s="1250"/>
      <c r="Q709" s="90"/>
      <c r="R709" s="309"/>
    </row>
    <row r="710" spans="1:18">
      <c r="A710" s="876">
        <v>2</v>
      </c>
      <c r="B710" s="1272">
        <v>40025</v>
      </c>
      <c r="C710" s="1249" t="s">
        <v>1142</v>
      </c>
      <c r="D710" s="1249" t="s">
        <v>661</v>
      </c>
      <c r="E710" s="1231" t="s">
        <v>724</v>
      </c>
      <c r="F710" s="138" t="s">
        <v>242</v>
      </c>
      <c r="G710" s="1255">
        <v>7000000</v>
      </c>
      <c r="H710" s="1253" t="s">
        <v>13</v>
      </c>
      <c r="I710" s="645"/>
      <c r="J710" s="135"/>
      <c r="K710" s="525"/>
      <c r="L710" s="136"/>
      <c r="M710" s="137"/>
      <c r="N710" s="1279"/>
      <c r="O710" s="1236"/>
      <c r="P710" s="1250"/>
      <c r="Q710" s="90"/>
      <c r="R710" s="309"/>
    </row>
    <row r="711" spans="1:18" s="118" customFormat="1" ht="30.75">
      <c r="A711" s="876" t="s">
        <v>1933</v>
      </c>
      <c r="B711" s="1272">
        <v>40025</v>
      </c>
      <c r="C711" s="1249" t="s">
        <v>1143</v>
      </c>
      <c r="D711" s="1249" t="s">
        <v>1144</v>
      </c>
      <c r="E711" s="1231" t="s">
        <v>800</v>
      </c>
      <c r="F711" s="138" t="s">
        <v>1115</v>
      </c>
      <c r="G711" s="1255">
        <v>3742000</v>
      </c>
      <c r="H711" s="1253" t="s">
        <v>13</v>
      </c>
      <c r="I711" s="645">
        <v>40787</v>
      </c>
      <c r="J711" s="135">
        <v>49</v>
      </c>
      <c r="K711" s="525">
        <v>3742000</v>
      </c>
      <c r="L711" s="76">
        <f>IF($K711&lt;&gt;0,$G711-$K711,"")</f>
        <v>0</v>
      </c>
      <c r="M711" s="493" t="s">
        <v>1283</v>
      </c>
      <c r="N711" s="1279">
        <v>40787</v>
      </c>
      <c r="O711" s="1273" t="s">
        <v>1283</v>
      </c>
      <c r="P711" s="110">
        <v>7</v>
      </c>
      <c r="Q711" s="117" t="s">
        <v>1285</v>
      </c>
      <c r="R711" s="309">
        <v>112000</v>
      </c>
    </row>
    <row r="712" spans="1:18">
      <c r="A712" s="876" t="s">
        <v>1908</v>
      </c>
      <c r="B712" s="1272">
        <v>40032</v>
      </c>
      <c r="C712" s="1249" t="s">
        <v>1149</v>
      </c>
      <c r="D712" s="1249" t="s">
        <v>1147</v>
      </c>
      <c r="E712" s="1231" t="s">
        <v>808</v>
      </c>
      <c r="F712" s="138" t="s">
        <v>242</v>
      </c>
      <c r="G712" s="1255">
        <v>20000000</v>
      </c>
      <c r="H712" s="1253" t="s">
        <v>13</v>
      </c>
      <c r="I712" s="645">
        <v>40780</v>
      </c>
      <c r="J712" s="135">
        <v>49</v>
      </c>
      <c r="K712" s="525">
        <v>20000000</v>
      </c>
      <c r="L712" s="76">
        <f>IF($K712&lt;&gt;0,$G712-$K712,"")</f>
        <v>0</v>
      </c>
      <c r="M712" s="573" t="s">
        <v>184</v>
      </c>
      <c r="N712" s="1279">
        <v>40780</v>
      </c>
      <c r="O712" s="1236" t="s">
        <v>395</v>
      </c>
      <c r="P712" s="1250" t="s">
        <v>188</v>
      </c>
      <c r="Q712" s="90" t="s">
        <v>1285</v>
      </c>
      <c r="R712" s="309">
        <v>1000000</v>
      </c>
    </row>
    <row r="713" spans="1:18">
      <c r="A713" s="876">
        <v>2</v>
      </c>
      <c r="B713" s="1272">
        <v>40032</v>
      </c>
      <c r="C713" s="1249" t="s">
        <v>1146</v>
      </c>
      <c r="D713" s="1249" t="s">
        <v>1148</v>
      </c>
      <c r="E713" s="1231" t="s">
        <v>813</v>
      </c>
      <c r="F713" s="138" t="s">
        <v>242</v>
      </c>
      <c r="G713" s="1255">
        <v>50236000</v>
      </c>
      <c r="H713" s="1253" t="s">
        <v>13</v>
      </c>
      <c r="I713" s="645"/>
      <c r="J713" s="135"/>
      <c r="K713" s="525"/>
      <c r="L713" s="136"/>
      <c r="M713" s="137"/>
      <c r="N713" s="1279"/>
      <c r="O713" s="1236"/>
      <c r="P713" s="1250"/>
      <c r="Q713" s="90"/>
      <c r="R713" s="309"/>
    </row>
    <row r="714" spans="1:18">
      <c r="A714" s="876">
        <v>2</v>
      </c>
      <c r="B714" s="1272">
        <v>40039</v>
      </c>
      <c r="C714" s="1249" t="s">
        <v>1150</v>
      </c>
      <c r="D714" s="1249" t="s">
        <v>1998</v>
      </c>
      <c r="E714" s="1231" t="s">
        <v>800</v>
      </c>
      <c r="F714" s="138" t="s">
        <v>242</v>
      </c>
      <c r="G714" s="1255">
        <v>1004000</v>
      </c>
      <c r="H714" s="1253" t="s">
        <v>13</v>
      </c>
      <c r="I714" s="645"/>
      <c r="J714" s="135"/>
      <c r="K714" s="525"/>
      <c r="L714" s="136"/>
      <c r="M714" s="137"/>
      <c r="N714" s="1279"/>
      <c r="O714" s="1236"/>
      <c r="P714" s="1250"/>
      <c r="Q714" s="90"/>
      <c r="R714" s="309"/>
    </row>
    <row r="715" spans="1:18">
      <c r="A715" s="876">
        <v>2</v>
      </c>
      <c r="B715" s="1272">
        <v>40046</v>
      </c>
      <c r="C715" s="1249" t="s">
        <v>1153</v>
      </c>
      <c r="D715" s="1249" t="s">
        <v>1151</v>
      </c>
      <c r="E715" s="117" t="s">
        <v>445</v>
      </c>
      <c r="F715" s="138" t="s">
        <v>242</v>
      </c>
      <c r="G715" s="1255">
        <v>4000000</v>
      </c>
      <c r="H715" s="1253" t="s">
        <v>13</v>
      </c>
      <c r="I715" s="645"/>
      <c r="J715" s="135"/>
      <c r="K715" s="525"/>
      <c r="L715" s="136"/>
      <c r="M715" s="137"/>
      <c r="N715" s="1279"/>
      <c r="O715" s="1236"/>
      <c r="P715" s="1250"/>
      <c r="Q715" s="90"/>
      <c r="R715" s="309"/>
    </row>
    <row r="716" spans="1:18" s="118" customFormat="1" ht="28.5">
      <c r="A716" s="876">
        <v>8</v>
      </c>
      <c r="B716" s="1272">
        <v>40046</v>
      </c>
      <c r="C716" s="1269" t="s">
        <v>1154</v>
      </c>
      <c r="D716" s="1269" t="s">
        <v>1152</v>
      </c>
      <c r="E716" s="1270" t="s">
        <v>602</v>
      </c>
      <c r="F716" s="121" t="s">
        <v>1115</v>
      </c>
      <c r="G716" s="97">
        <v>5000000</v>
      </c>
      <c r="H716" s="108" t="s">
        <v>13</v>
      </c>
      <c r="I716" s="392"/>
      <c r="J716" s="109"/>
      <c r="K716" s="1278"/>
      <c r="L716" s="126"/>
      <c r="M716" s="127"/>
      <c r="N716" s="128"/>
      <c r="O716" s="1273"/>
      <c r="P716" s="110"/>
      <c r="Q716" s="90"/>
      <c r="R716" s="307"/>
    </row>
    <row r="717" spans="1:18">
      <c r="A717" s="1239" t="s">
        <v>280</v>
      </c>
      <c r="B717" s="1245">
        <v>40053</v>
      </c>
      <c r="C717" s="429" t="s">
        <v>1156</v>
      </c>
      <c r="D717" s="429" t="s">
        <v>323</v>
      </c>
      <c r="E717" s="1232" t="s">
        <v>324</v>
      </c>
      <c r="F717" s="141" t="s">
        <v>395</v>
      </c>
      <c r="G717" s="97">
        <v>3223000</v>
      </c>
      <c r="H717" s="108" t="s">
        <v>13</v>
      </c>
      <c r="I717" s="644"/>
      <c r="J717" s="337"/>
      <c r="K717" s="524"/>
      <c r="L717" s="849"/>
      <c r="M717" s="338"/>
      <c r="N717" s="484"/>
      <c r="O717" s="1241"/>
      <c r="P717" s="1262"/>
      <c r="Q717" s="90"/>
      <c r="R717" s="485"/>
    </row>
    <row r="718" spans="1:18">
      <c r="A718" s="876" t="s">
        <v>1908</v>
      </c>
      <c r="B718" s="1245">
        <v>40053</v>
      </c>
      <c r="C718" s="1249" t="s">
        <v>1157</v>
      </c>
      <c r="D718" s="1249" t="s">
        <v>1159</v>
      </c>
      <c r="E718" s="117" t="s">
        <v>866</v>
      </c>
      <c r="F718" s="141" t="s">
        <v>242</v>
      </c>
      <c r="G718" s="97">
        <v>20699000</v>
      </c>
      <c r="H718" s="108" t="s">
        <v>13</v>
      </c>
      <c r="I718" s="645">
        <v>40808</v>
      </c>
      <c r="J718" s="135">
        <v>49</v>
      </c>
      <c r="K718" s="525">
        <v>20699000</v>
      </c>
      <c r="L718" s="76">
        <f>IF($K718&lt;&gt;0,$G718-$K718,"")</f>
        <v>0</v>
      </c>
      <c r="M718" s="573" t="s">
        <v>184</v>
      </c>
      <c r="N718" s="1279">
        <v>40808</v>
      </c>
      <c r="O718" s="1236" t="s">
        <v>395</v>
      </c>
      <c r="P718" s="1250" t="s">
        <v>188</v>
      </c>
      <c r="Q718" s="90" t="s">
        <v>1285</v>
      </c>
      <c r="R718" s="309">
        <v>1030000</v>
      </c>
    </row>
    <row r="719" spans="1:18">
      <c r="A719" s="1238" t="s">
        <v>258</v>
      </c>
      <c r="B719" s="1244">
        <v>40053</v>
      </c>
      <c r="C719" s="1249" t="s">
        <v>1158</v>
      </c>
      <c r="D719" s="1249" t="s">
        <v>1160</v>
      </c>
      <c r="E719" s="1231" t="s">
        <v>747</v>
      </c>
      <c r="F719" s="141" t="s">
        <v>242</v>
      </c>
      <c r="G719" s="97">
        <v>16015000</v>
      </c>
      <c r="H719" s="108" t="s">
        <v>13</v>
      </c>
      <c r="I719" s="645"/>
      <c r="J719" s="135"/>
      <c r="K719" s="525"/>
      <c r="L719" s="136"/>
      <c r="M719" s="137"/>
      <c r="N719" s="1279"/>
      <c r="O719" s="1236"/>
      <c r="P719" s="1250"/>
      <c r="Q719" s="90"/>
      <c r="R719" s="309"/>
    </row>
    <row r="720" spans="1:18" s="118" customFormat="1" ht="30.75">
      <c r="A720" s="876" t="s">
        <v>1934</v>
      </c>
      <c r="B720" s="1272">
        <v>40053</v>
      </c>
      <c r="C720" s="140" t="s">
        <v>1162</v>
      </c>
      <c r="D720" s="1269" t="s">
        <v>1161</v>
      </c>
      <c r="E720" s="90" t="s">
        <v>747</v>
      </c>
      <c r="F720" s="141" t="s">
        <v>1115</v>
      </c>
      <c r="G720" s="142">
        <v>9720000</v>
      </c>
      <c r="H720" s="108" t="s">
        <v>13</v>
      </c>
      <c r="I720" s="392">
        <v>40794</v>
      </c>
      <c r="J720" s="109">
        <v>50</v>
      </c>
      <c r="K720" s="1278">
        <v>9720000</v>
      </c>
      <c r="L720" s="76">
        <f t="shared" ref="L720:L726" si="20">IF($K720&lt;&gt;0,$G720-$K720,"")</f>
        <v>0</v>
      </c>
      <c r="M720" s="493" t="s">
        <v>1283</v>
      </c>
      <c r="N720" s="642">
        <v>40794</v>
      </c>
      <c r="O720" s="1273" t="s">
        <v>1283</v>
      </c>
      <c r="P720" s="110">
        <v>7</v>
      </c>
      <c r="Q720" s="117" t="s">
        <v>1285</v>
      </c>
      <c r="R720" s="307">
        <v>292000</v>
      </c>
    </row>
    <row r="721" spans="1:18" s="118" customFormat="1" ht="30.75">
      <c r="A721" s="876" t="s">
        <v>1933</v>
      </c>
      <c r="B721" s="1272">
        <v>40060</v>
      </c>
      <c r="C721" s="140" t="s">
        <v>1163</v>
      </c>
      <c r="D721" s="1269" t="s">
        <v>1164</v>
      </c>
      <c r="E721" s="90" t="s">
        <v>602</v>
      </c>
      <c r="F721" s="141" t="s">
        <v>1115</v>
      </c>
      <c r="G721" s="142">
        <v>1697000</v>
      </c>
      <c r="H721" s="108" t="s">
        <v>13</v>
      </c>
      <c r="I721" s="392">
        <v>40808</v>
      </c>
      <c r="J721" s="109">
        <v>49</v>
      </c>
      <c r="K721" s="1278">
        <v>1697000</v>
      </c>
      <c r="L721" s="76">
        <f t="shared" si="20"/>
        <v>0</v>
      </c>
      <c r="M721" s="493" t="s">
        <v>1283</v>
      </c>
      <c r="N721" s="128">
        <v>40808</v>
      </c>
      <c r="O721" s="1273" t="s">
        <v>1283</v>
      </c>
      <c r="P721" s="110">
        <v>7</v>
      </c>
      <c r="Q721" s="117" t="s">
        <v>1285</v>
      </c>
      <c r="R721" s="307">
        <v>51000</v>
      </c>
    </row>
    <row r="722" spans="1:18">
      <c r="A722" s="876">
        <v>49</v>
      </c>
      <c r="B722" s="1272">
        <v>40067</v>
      </c>
      <c r="C722" s="140" t="s">
        <v>1172</v>
      </c>
      <c r="D722" s="1269" t="s">
        <v>1087</v>
      </c>
      <c r="E722" s="90" t="s">
        <v>85</v>
      </c>
      <c r="F722" s="141" t="s">
        <v>287</v>
      </c>
      <c r="G722" s="142">
        <v>6771000</v>
      </c>
      <c r="H722" s="108" t="s">
        <v>13</v>
      </c>
      <c r="I722" s="392">
        <v>40787</v>
      </c>
      <c r="J722" s="109">
        <v>49</v>
      </c>
      <c r="K722" s="1278">
        <v>6771000</v>
      </c>
      <c r="L722" s="76">
        <f t="shared" si="20"/>
        <v>0</v>
      </c>
      <c r="M722" s="127" t="s">
        <v>1021</v>
      </c>
      <c r="N722" s="128">
        <v>40940</v>
      </c>
      <c r="O722" s="1273" t="s">
        <v>1021</v>
      </c>
      <c r="P722" s="110"/>
      <c r="Q722" s="90" t="s">
        <v>1285</v>
      </c>
      <c r="R722" s="307">
        <v>537633</v>
      </c>
    </row>
    <row r="723" spans="1:18" s="412" customFormat="1" ht="33">
      <c r="A723" s="877" t="s">
        <v>1543</v>
      </c>
      <c r="B723" s="410">
        <v>40067</v>
      </c>
      <c r="C723" s="574" t="s">
        <v>1167</v>
      </c>
      <c r="D723" s="1268" t="s">
        <v>1168</v>
      </c>
      <c r="E723" s="279" t="s">
        <v>742</v>
      </c>
      <c r="F723" s="141" t="s">
        <v>242</v>
      </c>
      <c r="G723" s="491">
        <v>52000000</v>
      </c>
      <c r="H723" s="384" t="s">
        <v>13</v>
      </c>
      <c r="I723" s="643">
        <v>40450</v>
      </c>
      <c r="J723" s="416">
        <v>4</v>
      </c>
      <c r="K723" s="523">
        <v>52000000</v>
      </c>
      <c r="L723" s="76">
        <f t="shared" si="20"/>
        <v>0</v>
      </c>
      <c r="M723" s="573" t="s">
        <v>184</v>
      </c>
      <c r="N723" s="433">
        <v>40450</v>
      </c>
      <c r="O723" s="1273" t="s">
        <v>395</v>
      </c>
      <c r="P723" s="417" t="s">
        <v>1595</v>
      </c>
      <c r="Q723" s="279" t="s">
        <v>1285</v>
      </c>
      <c r="R723" s="307">
        <v>2600000</v>
      </c>
    </row>
    <row r="724" spans="1:18">
      <c r="A724" s="876" t="s">
        <v>258</v>
      </c>
      <c r="B724" s="1272">
        <v>40067</v>
      </c>
      <c r="C724" s="140" t="s">
        <v>1165</v>
      </c>
      <c r="D724" s="1269" t="s">
        <v>1169</v>
      </c>
      <c r="E724" s="90" t="s">
        <v>778</v>
      </c>
      <c r="F724" s="141" t="s">
        <v>242</v>
      </c>
      <c r="G724" s="142">
        <v>7000000</v>
      </c>
      <c r="H724" s="108" t="s">
        <v>13</v>
      </c>
      <c r="I724" s="392"/>
      <c r="J724" s="109"/>
      <c r="K724" s="1278"/>
      <c r="L724" s="76" t="str">
        <f t="shared" si="20"/>
        <v/>
      </c>
      <c r="M724" s="127"/>
      <c r="N724" s="128"/>
      <c r="O724" s="1273"/>
      <c r="P724" s="110"/>
      <c r="Q724" s="90"/>
      <c r="R724" s="307"/>
    </row>
    <row r="725" spans="1:18">
      <c r="A725" s="876" t="s">
        <v>1930</v>
      </c>
      <c r="B725" s="1272">
        <v>40067</v>
      </c>
      <c r="C725" s="140" t="s">
        <v>1173</v>
      </c>
      <c r="D725" s="1269" t="s">
        <v>1170</v>
      </c>
      <c r="E725" s="90" t="s">
        <v>740</v>
      </c>
      <c r="F725" s="141" t="s">
        <v>242</v>
      </c>
      <c r="G725" s="142">
        <v>1500000</v>
      </c>
      <c r="H725" s="108" t="s">
        <v>13</v>
      </c>
      <c r="I725" s="645">
        <v>40780</v>
      </c>
      <c r="J725" s="135">
        <v>50</v>
      </c>
      <c r="K725" s="1278">
        <v>1500000</v>
      </c>
      <c r="L725" s="76">
        <f t="shared" si="20"/>
        <v>0</v>
      </c>
      <c r="M725" s="573" t="s">
        <v>184</v>
      </c>
      <c r="N725" s="128">
        <v>40780</v>
      </c>
      <c r="O725" s="1273" t="s">
        <v>395</v>
      </c>
      <c r="P725" s="110" t="s">
        <v>188</v>
      </c>
      <c r="Q725" s="90" t="s">
        <v>1285</v>
      </c>
      <c r="R725" s="307">
        <v>71000</v>
      </c>
    </row>
    <row r="726" spans="1:18" s="412" customFormat="1" ht="30.75">
      <c r="A726" s="877" t="s">
        <v>1489</v>
      </c>
      <c r="B726" s="410">
        <v>40067</v>
      </c>
      <c r="C726" s="1268" t="s">
        <v>1166</v>
      </c>
      <c r="D726" s="1268" t="s">
        <v>1171</v>
      </c>
      <c r="E726" s="120" t="s">
        <v>724</v>
      </c>
      <c r="F726" s="138" t="s">
        <v>1115</v>
      </c>
      <c r="G726" s="491">
        <v>7500000</v>
      </c>
      <c r="H726" s="492" t="s">
        <v>13</v>
      </c>
      <c r="I726" s="643">
        <v>40438</v>
      </c>
      <c r="J726" s="416">
        <v>4</v>
      </c>
      <c r="K726" s="523">
        <v>7500000</v>
      </c>
      <c r="L726" s="76">
        <f t="shared" si="20"/>
        <v>0</v>
      </c>
      <c r="M726" s="493" t="s">
        <v>1283</v>
      </c>
      <c r="N726" s="123">
        <v>40438</v>
      </c>
      <c r="O726" s="1273" t="s">
        <v>1283</v>
      </c>
      <c r="P726" s="417" t="s">
        <v>1596</v>
      </c>
      <c r="Q726" s="279" t="s">
        <v>1285</v>
      </c>
      <c r="R726" s="494">
        <v>375000</v>
      </c>
    </row>
    <row r="727" spans="1:18">
      <c r="A727" s="876" t="s">
        <v>258</v>
      </c>
      <c r="B727" s="1272">
        <v>40074</v>
      </c>
      <c r="C727" s="1268" t="s">
        <v>1175</v>
      </c>
      <c r="D727" s="1268" t="s">
        <v>1054</v>
      </c>
      <c r="E727" s="117" t="s">
        <v>1047</v>
      </c>
      <c r="F727" s="850" t="s">
        <v>242</v>
      </c>
      <c r="G727" s="142">
        <v>5976000</v>
      </c>
      <c r="H727" s="117" t="s">
        <v>13</v>
      </c>
      <c r="I727" s="851"/>
      <c r="J727" s="852"/>
      <c r="K727" s="393"/>
      <c r="L727" s="576"/>
      <c r="M727" s="117"/>
      <c r="N727" s="576"/>
      <c r="O727" s="853"/>
      <c r="P727" s="854"/>
      <c r="Q727" s="90"/>
      <c r="R727" s="369"/>
    </row>
    <row r="728" spans="1:18">
      <c r="A728" s="876" t="s">
        <v>258</v>
      </c>
      <c r="B728" s="1272">
        <v>40074</v>
      </c>
      <c r="C728" s="1268" t="s">
        <v>1174</v>
      </c>
      <c r="D728" s="1268" t="s">
        <v>139</v>
      </c>
      <c r="E728" s="117" t="s">
        <v>950</v>
      </c>
      <c r="F728" s="850" t="s">
        <v>242</v>
      </c>
      <c r="G728" s="142">
        <v>10000000</v>
      </c>
      <c r="H728" s="117" t="s">
        <v>13</v>
      </c>
      <c r="I728" s="851"/>
      <c r="J728" s="852"/>
      <c r="K728" s="393"/>
      <c r="L728" s="576"/>
      <c r="M728" s="117"/>
      <c r="N728" s="576"/>
      <c r="O728" s="853"/>
      <c r="P728" s="854"/>
      <c r="Q728" s="90"/>
      <c r="R728" s="369"/>
    </row>
    <row r="729" spans="1:18" ht="28.5">
      <c r="A729" s="1361" t="s">
        <v>1930</v>
      </c>
      <c r="B729" s="1364">
        <v>40081</v>
      </c>
      <c r="C729" s="1486" t="s">
        <v>1176</v>
      </c>
      <c r="D729" s="1488" t="s">
        <v>319</v>
      </c>
      <c r="E729" s="1392" t="s">
        <v>950</v>
      </c>
      <c r="F729" s="1490" t="s">
        <v>242</v>
      </c>
      <c r="G729" s="1492">
        <v>10103000</v>
      </c>
      <c r="H729" s="1392" t="s">
        <v>13</v>
      </c>
      <c r="I729" s="392">
        <v>40618</v>
      </c>
      <c r="J729" s="109">
        <v>4</v>
      </c>
      <c r="K729" s="393">
        <v>2606000</v>
      </c>
      <c r="L729" s="76">
        <f>G729-K729</f>
        <v>7497000</v>
      </c>
      <c r="M729" s="120" t="s">
        <v>335</v>
      </c>
      <c r="N729" s="1358">
        <v>40766</v>
      </c>
      <c r="O729" s="1385" t="s">
        <v>395</v>
      </c>
      <c r="P729" s="1355" t="s">
        <v>188</v>
      </c>
      <c r="Q729" s="1392" t="s">
        <v>1285</v>
      </c>
      <c r="R729" s="1525">
        <v>303000</v>
      </c>
    </row>
    <row r="730" spans="1:18" ht="21" customHeight="1">
      <c r="A730" s="1363"/>
      <c r="B730" s="1366"/>
      <c r="C730" s="1487"/>
      <c r="D730" s="1489"/>
      <c r="E730" s="1393"/>
      <c r="F730" s="1491"/>
      <c r="G730" s="1493"/>
      <c r="H730" s="1393"/>
      <c r="I730" s="392">
        <v>40766</v>
      </c>
      <c r="J730" s="109">
        <v>50</v>
      </c>
      <c r="K730" s="393">
        <v>7497000</v>
      </c>
      <c r="L730" s="76">
        <v>0</v>
      </c>
      <c r="M730" s="120" t="s">
        <v>184</v>
      </c>
      <c r="N730" s="1360"/>
      <c r="O730" s="1387"/>
      <c r="P730" s="1357"/>
      <c r="Q730" s="1393"/>
      <c r="R730" s="1526"/>
    </row>
    <row r="731" spans="1:18">
      <c r="A731" s="876">
        <v>2</v>
      </c>
      <c r="B731" s="1272">
        <v>40081</v>
      </c>
      <c r="C731" s="147" t="s">
        <v>1177</v>
      </c>
      <c r="D731" s="1268" t="s">
        <v>1132</v>
      </c>
      <c r="E731" s="117" t="s">
        <v>789</v>
      </c>
      <c r="F731" s="850" t="s">
        <v>242</v>
      </c>
      <c r="G731" s="142">
        <v>3300000</v>
      </c>
      <c r="H731" s="117" t="s">
        <v>13</v>
      </c>
      <c r="I731" s="855"/>
      <c r="J731" s="109"/>
      <c r="K731" s="393"/>
      <c r="L731" s="368"/>
      <c r="M731" s="120"/>
      <c r="N731" s="1280"/>
      <c r="O731" s="1273"/>
      <c r="P731" s="110"/>
      <c r="Q731" s="90"/>
      <c r="R731" s="369"/>
    </row>
    <row r="732" spans="1:18" ht="28.5">
      <c r="A732" s="876">
        <v>8</v>
      </c>
      <c r="B732" s="1272">
        <v>40081</v>
      </c>
      <c r="C732" s="147" t="s">
        <v>1178</v>
      </c>
      <c r="D732" s="1268" t="s">
        <v>657</v>
      </c>
      <c r="E732" s="117" t="s">
        <v>742</v>
      </c>
      <c r="F732" s="138" t="s">
        <v>1115</v>
      </c>
      <c r="G732" s="142">
        <v>2443320</v>
      </c>
      <c r="H732" s="117" t="s">
        <v>13</v>
      </c>
      <c r="I732" s="855"/>
      <c r="J732" s="109"/>
      <c r="K732" s="393"/>
      <c r="L732" s="368"/>
      <c r="M732" s="120"/>
      <c r="N732" s="1280"/>
      <c r="O732" s="1273"/>
      <c r="P732" s="110"/>
      <c r="Q732" s="90"/>
      <c r="R732" s="369"/>
    </row>
    <row r="733" spans="1:18" ht="28.5">
      <c r="A733" s="877" t="s">
        <v>1457</v>
      </c>
      <c r="B733" s="1272">
        <v>40081</v>
      </c>
      <c r="C733" s="147" t="s">
        <v>1183</v>
      </c>
      <c r="D733" s="1268" t="s">
        <v>1181</v>
      </c>
      <c r="E733" s="117" t="s">
        <v>742</v>
      </c>
      <c r="F733" s="391" t="s">
        <v>1114</v>
      </c>
      <c r="G733" s="142">
        <v>14000000</v>
      </c>
      <c r="H733" s="117" t="s">
        <v>13</v>
      </c>
      <c r="I733" s="392">
        <v>40389</v>
      </c>
      <c r="J733" s="109">
        <v>4</v>
      </c>
      <c r="K733" s="393">
        <v>14000000</v>
      </c>
      <c r="L733" s="76">
        <f>IF($K733&lt;&gt;0,$G733-$K733,"")</f>
        <v>0</v>
      </c>
      <c r="M733" s="387" t="s">
        <v>334</v>
      </c>
      <c r="N733" s="388" t="s">
        <v>334</v>
      </c>
      <c r="O733" s="1273" t="s">
        <v>334</v>
      </c>
      <c r="P733" s="389"/>
      <c r="Q733" s="390" t="s">
        <v>1228</v>
      </c>
      <c r="R733" s="307" t="s">
        <v>334</v>
      </c>
    </row>
    <row r="734" spans="1:18">
      <c r="A734" s="876" t="s">
        <v>1384</v>
      </c>
      <c r="B734" s="1272">
        <v>40081</v>
      </c>
      <c r="C734" s="147" t="s">
        <v>1179</v>
      </c>
      <c r="D734" s="1268" t="s">
        <v>1182</v>
      </c>
      <c r="E734" s="117" t="s">
        <v>813</v>
      </c>
      <c r="F734" s="138" t="s">
        <v>242</v>
      </c>
      <c r="G734" s="142">
        <v>7500000</v>
      </c>
      <c r="H734" s="117" t="s">
        <v>13</v>
      </c>
      <c r="I734" s="855"/>
      <c r="J734" s="109"/>
      <c r="K734" s="393"/>
      <c r="L734" s="368"/>
      <c r="M734" s="120"/>
      <c r="N734" s="1280"/>
      <c r="O734" s="1273"/>
      <c r="P734" s="110"/>
      <c r="Q734" s="90"/>
      <c r="R734" s="369"/>
    </row>
    <row r="735" spans="1:18" ht="30.75">
      <c r="A735" s="876" t="s">
        <v>1934</v>
      </c>
      <c r="B735" s="1272">
        <v>40081</v>
      </c>
      <c r="C735" s="147" t="s">
        <v>1180</v>
      </c>
      <c r="D735" s="1268" t="s">
        <v>610</v>
      </c>
      <c r="E735" s="117" t="s">
        <v>751</v>
      </c>
      <c r="F735" s="121" t="s">
        <v>1115</v>
      </c>
      <c r="G735" s="142">
        <v>11019000</v>
      </c>
      <c r="H735" s="117" t="s">
        <v>13</v>
      </c>
      <c r="I735" s="392">
        <v>40787</v>
      </c>
      <c r="J735" s="109">
        <v>50</v>
      </c>
      <c r="K735" s="393">
        <v>11019000</v>
      </c>
      <c r="L735" s="76">
        <f>IF($K735&lt;&gt;0,$G735-$K735,"")</f>
        <v>0</v>
      </c>
      <c r="M735" s="493" t="s">
        <v>1283</v>
      </c>
      <c r="N735" s="1279">
        <v>40787</v>
      </c>
      <c r="O735" s="1273" t="s">
        <v>1283</v>
      </c>
      <c r="P735" s="110">
        <v>7</v>
      </c>
      <c r="Q735" s="117" t="s">
        <v>1285</v>
      </c>
      <c r="R735" s="369">
        <v>331000</v>
      </c>
    </row>
    <row r="736" spans="1:18">
      <c r="A736" s="1239"/>
      <c r="B736" s="1245">
        <v>40088</v>
      </c>
      <c r="C736" s="856" t="s">
        <v>1197</v>
      </c>
      <c r="D736" s="856" t="s">
        <v>1192</v>
      </c>
      <c r="E736" s="857" t="s">
        <v>1193</v>
      </c>
      <c r="F736" s="858" t="s">
        <v>1194</v>
      </c>
      <c r="G736" s="859">
        <v>22252000</v>
      </c>
      <c r="H736" s="1232" t="s">
        <v>13</v>
      </c>
      <c r="I736" s="860"/>
      <c r="J736" s="861"/>
      <c r="K736" s="862"/>
      <c r="L736" s="863"/>
      <c r="M736" s="1258"/>
      <c r="N736" s="1281"/>
      <c r="O736" s="1237"/>
      <c r="P736" s="1251"/>
      <c r="Q736" s="90"/>
      <c r="R736" s="864"/>
    </row>
    <row r="737" spans="1:18">
      <c r="A737" s="1238" t="s">
        <v>1912</v>
      </c>
      <c r="B737" s="1244">
        <v>40088</v>
      </c>
      <c r="C737" s="1026" t="s">
        <v>1195</v>
      </c>
      <c r="D737" s="1026" t="s">
        <v>1196</v>
      </c>
      <c r="E737" s="1027" t="s">
        <v>445</v>
      </c>
      <c r="F737" s="1028" t="s">
        <v>242</v>
      </c>
      <c r="G737" s="1029">
        <v>4000000</v>
      </c>
      <c r="H737" s="1231" t="s">
        <v>13</v>
      </c>
      <c r="I737" s="645">
        <v>40801</v>
      </c>
      <c r="J737" s="135">
        <v>49</v>
      </c>
      <c r="K737" s="1030">
        <v>4000000</v>
      </c>
      <c r="L737" s="76">
        <f>IF($K737&lt;&gt;0,$G737-$K737,"")</f>
        <v>0</v>
      </c>
      <c r="M737" s="1004" t="s">
        <v>184</v>
      </c>
      <c r="N737" s="1279">
        <v>40801</v>
      </c>
      <c r="O737" s="1273" t="s">
        <v>395</v>
      </c>
      <c r="P737" s="110" t="s">
        <v>188</v>
      </c>
      <c r="Q737" s="90" t="s">
        <v>1285</v>
      </c>
      <c r="R737" s="1031">
        <v>175000</v>
      </c>
    </row>
    <row r="738" spans="1:18" ht="33">
      <c r="A738" s="877" t="s">
        <v>2012</v>
      </c>
      <c r="B738" s="1272">
        <v>40109</v>
      </c>
      <c r="C738" s="366" t="s">
        <v>1201</v>
      </c>
      <c r="D738" s="366" t="s">
        <v>1202</v>
      </c>
      <c r="E738" s="1160" t="s">
        <v>738</v>
      </c>
      <c r="F738" s="1161" t="s">
        <v>242</v>
      </c>
      <c r="G738" s="142">
        <v>12700000</v>
      </c>
      <c r="H738" s="165" t="s">
        <v>13</v>
      </c>
      <c r="I738" s="749">
        <v>40935</v>
      </c>
      <c r="J738" s="109">
        <v>69</v>
      </c>
      <c r="K738" s="393">
        <v>12700000</v>
      </c>
      <c r="L738" s="76">
        <f>IF($K738&lt;&gt;0,$G738-$K738,"")</f>
        <v>0</v>
      </c>
      <c r="M738" s="1004" t="s">
        <v>184</v>
      </c>
      <c r="N738" s="128">
        <v>40935</v>
      </c>
      <c r="O738" s="1273" t="s">
        <v>395</v>
      </c>
      <c r="P738" s="417" t="s">
        <v>2011</v>
      </c>
      <c r="Q738" s="90" t="s">
        <v>1285</v>
      </c>
      <c r="R738" s="369">
        <v>381000</v>
      </c>
    </row>
    <row r="739" spans="1:18" s="118" customFormat="1" ht="30.75">
      <c r="A739" s="876" t="s">
        <v>1937</v>
      </c>
      <c r="B739" s="1272">
        <v>40109</v>
      </c>
      <c r="C739" s="147" t="s">
        <v>1204</v>
      </c>
      <c r="D739" s="366" t="s">
        <v>953</v>
      </c>
      <c r="E739" s="367" t="s">
        <v>744</v>
      </c>
      <c r="F739" s="138" t="s">
        <v>1115</v>
      </c>
      <c r="G739" s="142">
        <v>6251000</v>
      </c>
      <c r="H739" s="165" t="s">
        <v>13</v>
      </c>
      <c r="I739" s="749">
        <v>40794</v>
      </c>
      <c r="J739" s="109">
        <v>50</v>
      </c>
      <c r="K739" s="526">
        <v>6251000</v>
      </c>
      <c r="L739" s="76">
        <f>IF($K739&lt;&gt;0,$G739-$K739,"")</f>
        <v>0</v>
      </c>
      <c r="M739" s="120" t="s">
        <v>1283</v>
      </c>
      <c r="N739" s="128">
        <v>40794</v>
      </c>
      <c r="O739" s="1273" t="s">
        <v>1283</v>
      </c>
      <c r="P739" s="110">
        <v>7</v>
      </c>
      <c r="Q739" s="117" t="s">
        <v>1285</v>
      </c>
      <c r="R739" s="369">
        <v>313000</v>
      </c>
    </row>
    <row r="740" spans="1:18">
      <c r="A740" s="876">
        <v>2</v>
      </c>
      <c r="B740" s="1272">
        <v>40116</v>
      </c>
      <c r="C740" s="147" t="s">
        <v>1264</v>
      </c>
      <c r="D740" s="366" t="s">
        <v>737</v>
      </c>
      <c r="E740" s="367" t="s">
        <v>445</v>
      </c>
      <c r="F740" s="138" t="s">
        <v>242</v>
      </c>
      <c r="G740" s="142">
        <v>6229000</v>
      </c>
      <c r="H740" s="165" t="s">
        <v>13</v>
      </c>
      <c r="I740" s="646"/>
      <c r="J740" s="109"/>
      <c r="K740" s="526"/>
      <c r="L740" s="368"/>
      <c r="M740" s="120"/>
      <c r="N740" s="1280"/>
      <c r="O740" s="1273"/>
      <c r="P740" s="110"/>
      <c r="Q740" s="90"/>
      <c r="R740" s="369"/>
    </row>
    <row r="741" spans="1:18">
      <c r="A741" s="876" t="s">
        <v>1910</v>
      </c>
      <c r="B741" s="1272">
        <v>40116</v>
      </c>
      <c r="C741" s="147" t="s">
        <v>1265</v>
      </c>
      <c r="D741" s="366" t="s">
        <v>616</v>
      </c>
      <c r="E741" s="367" t="s">
        <v>950</v>
      </c>
      <c r="F741" s="138" t="s">
        <v>395</v>
      </c>
      <c r="G741" s="142">
        <v>6842000</v>
      </c>
      <c r="H741" s="165" t="s">
        <v>13</v>
      </c>
      <c r="I741" s="749">
        <v>40759</v>
      </c>
      <c r="J741" s="109">
        <v>49</v>
      </c>
      <c r="K741" s="527">
        <v>6842000</v>
      </c>
      <c r="L741" s="76">
        <f>IF($K741&lt;&gt;0,$G741-$K741,"")</f>
        <v>0</v>
      </c>
      <c r="M741" s="387" t="s">
        <v>334</v>
      </c>
      <c r="N741" s="388" t="s">
        <v>334</v>
      </c>
      <c r="O741" s="1273" t="s">
        <v>334</v>
      </c>
      <c r="P741" s="389"/>
      <c r="Q741" s="390" t="s">
        <v>1228</v>
      </c>
      <c r="R741" s="307" t="s">
        <v>334</v>
      </c>
    </row>
    <row r="742" spans="1:18">
      <c r="A742" s="876" t="s">
        <v>1271</v>
      </c>
      <c r="B742" s="1272">
        <v>40123</v>
      </c>
      <c r="C742" s="147" t="s">
        <v>596</v>
      </c>
      <c r="D742" s="366" t="s">
        <v>621</v>
      </c>
      <c r="E742" s="367" t="s">
        <v>763</v>
      </c>
      <c r="F742" s="138" t="s">
        <v>395</v>
      </c>
      <c r="G742" s="142">
        <v>3535000</v>
      </c>
      <c r="H742" s="165" t="s">
        <v>13</v>
      </c>
      <c r="I742" s="646"/>
      <c r="J742" s="109"/>
      <c r="K742" s="527"/>
      <c r="L742" s="368"/>
      <c r="M742" s="120"/>
      <c r="N742" s="1280"/>
      <c r="O742" s="1273"/>
      <c r="P742" s="110"/>
      <c r="Q742" s="90"/>
      <c r="R742" s="369"/>
    </row>
    <row r="743" spans="1:18">
      <c r="A743" s="876" t="s">
        <v>258</v>
      </c>
      <c r="B743" s="1272">
        <v>40130</v>
      </c>
      <c r="C743" s="147" t="s">
        <v>1273</v>
      </c>
      <c r="D743" s="366" t="s">
        <v>830</v>
      </c>
      <c r="E743" s="367" t="s">
        <v>778</v>
      </c>
      <c r="F743" s="138" t="s">
        <v>242</v>
      </c>
      <c r="G743" s="142">
        <v>6657000</v>
      </c>
      <c r="H743" s="165" t="s">
        <v>13</v>
      </c>
      <c r="I743" s="646"/>
      <c r="J743" s="109"/>
      <c r="K743" s="527"/>
      <c r="L743" s="368"/>
      <c r="M743" s="120"/>
      <c r="N743" s="1280"/>
      <c r="O743" s="1273"/>
      <c r="P743" s="110"/>
      <c r="Q743" s="90"/>
      <c r="R743" s="369"/>
    </row>
    <row r="744" spans="1:18" s="118" customFormat="1" ht="28.5">
      <c r="A744" s="876" t="s">
        <v>415</v>
      </c>
      <c r="B744" s="1272">
        <v>40130</v>
      </c>
      <c r="C744" s="147" t="s">
        <v>1274</v>
      </c>
      <c r="D744" s="366" t="s">
        <v>1275</v>
      </c>
      <c r="E744" s="367" t="s">
        <v>800</v>
      </c>
      <c r="F744" s="138" t="s">
        <v>1115</v>
      </c>
      <c r="G744" s="142">
        <v>4400000</v>
      </c>
      <c r="H744" s="165" t="s">
        <v>13</v>
      </c>
      <c r="I744" s="646"/>
      <c r="J744" s="109"/>
      <c r="K744" s="527"/>
      <c r="L744" s="368"/>
      <c r="M744" s="120"/>
      <c r="N744" s="1280"/>
      <c r="O744" s="1273"/>
      <c r="P744" s="110"/>
      <c r="Q744" s="90"/>
      <c r="R744" s="369"/>
    </row>
    <row r="745" spans="1:18">
      <c r="A745" s="876" t="s">
        <v>1271</v>
      </c>
      <c r="B745" s="1272">
        <v>40130</v>
      </c>
      <c r="C745" s="147" t="s">
        <v>1276</v>
      </c>
      <c r="D745" s="366" t="s">
        <v>661</v>
      </c>
      <c r="E745" s="367" t="s">
        <v>724</v>
      </c>
      <c r="F745" s="138" t="s">
        <v>242</v>
      </c>
      <c r="G745" s="97">
        <v>5000000</v>
      </c>
      <c r="H745" s="165" t="s">
        <v>13</v>
      </c>
      <c r="I745" s="646"/>
      <c r="J745" s="109"/>
      <c r="K745" s="526"/>
      <c r="L745" s="368"/>
      <c r="M745" s="120"/>
      <c r="N745" s="1280"/>
      <c r="O745" s="1273"/>
      <c r="P745" s="110"/>
      <c r="Q745" s="90"/>
      <c r="R745" s="865"/>
    </row>
    <row r="746" spans="1:18">
      <c r="A746" s="876" t="s">
        <v>258</v>
      </c>
      <c r="B746" s="1272">
        <v>40137</v>
      </c>
      <c r="C746" s="147" t="s">
        <v>1279</v>
      </c>
      <c r="D746" s="366" t="s">
        <v>18</v>
      </c>
      <c r="E746" s="367" t="s">
        <v>726</v>
      </c>
      <c r="F746" s="138" t="s">
        <v>242</v>
      </c>
      <c r="G746" s="97">
        <v>10800000</v>
      </c>
      <c r="H746" s="165" t="s">
        <v>13</v>
      </c>
      <c r="I746" s="646"/>
      <c r="J746" s="109"/>
      <c r="K746" s="526"/>
      <c r="L746" s="368"/>
      <c r="M746" s="120"/>
      <c r="N746" s="1280"/>
      <c r="O746" s="1273"/>
      <c r="P746" s="110"/>
      <c r="Q746" s="90"/>
      <c r="R746" s="865"/>
    </row>
    <row r="747" spans="1:18">
      <c r="A747" s="876" t="s">
        <v>1911</v>
      </c>
      <c r="B747" s="1272">
        <v>40137</v>
      </c>
      <c r="C747" s="147" t="s">
        <v>1281</v>
      </c>
      <c r="D747" s="366" t="s">
        <v>1280</v>
      </c>
      <c r="E747" s="367" t="s">
        <v>800</v>
      </c>
      <c r="F747" s="138" t="s">
        <v>242</v>
      </c>
      <c r="G747" s="97">
        <v>6000000</v>
      </c>
      <c r="H747" s="165" t="s">
        <v>13</v>
      </c>
      <c r="I747" s="749">
        <v>40773</v>
      </c>
      <c r="J747" s="109">
        <v>50</v>
      </c>
      <c r="K747" s="526">
        <v>6000000</v>
      </c>
      <c r="L747" s="76">
        <f>IF($K747&lt;&gt;0,$G747-$K747,"")</f>
        <v>0</v>
      </c>
      <c r="M747" s="1004" t="s">
        <v>184</v>
      </c>
      <c r="N747" s="128">
        <v>40773</v>
      </c>
      <c r="O747" s="1273" t="s">
        <v>395</v>
      </c>
      <c r="P747" s="110" t="s">
        <v>188</v>
      </c>
      <c r="Q747" s="90" t="s">
        <v>1285</v>
      </c>
      <c r="R747" s="865">
        <v>300000</v>
      </c>
    </row>
    <row r="748" spans="1:18" ht="16.5" customHeight="1">
      <c r="A748" s="876" t="s">
        <v>1271</v>
      </c>
      <c r="B748" s="1272">
        <v>40137</v>
      </c>
      <c r="C748" s="147" t="s">
        <v>1052</v>
      </c>
      <c r="D748" s="366" t="s">
        <v>661</v>
      </c>
      <c r="E748" s="367" t="s">
        <v>724</v>
      </c>
      <c r="F748" s="138" t="s">
        <v>395</v>
      </c>
      <c r="G748" s="97">
        <v>2348000</v>
      </c>
      <c r="H748" s="165" t="s">
        <v>13</v>
      </c>
      <c r="I748" s="646"/>
      <c r="J748" s="109"/>
      <c r="K748" s="526"/>
      <c r="L748" s="368"/>
      <c r="M748" s="120"/>
      <c r="N748" s="1280"/>
      <c r="O748" s="1273"/>
      <c r="P748" s="110"/>
      <c r="Q748" s="117"/>
      <c r="R748" s="369"/>
    </row>
    <row r="749" spans="1:18" ht="33.75" customHeight="1">
      <c r="A749" s="877" t="s">
        <v>2019</v>
      </c>
      <c r="B749" s="1272">
        <v>40151</v>
      </c>
      <c r="C749" s="147" t="s">
        <v>1290</v>
      </c>
      <c r="D749" s="147" t="s">
        <v>729</v>
      </c>
      <c r="E749" s="648" t="s">
        <v>726</v>
      </c>
      <c r="F749" s="138" t="s">
        <v>395</v>
      </c>
      <c r="G749" s="97">
        <v>6000000</v>
      </c>
      <c r="H749" s="165" t="s">
        <v>13</v>
      </c>
      <c r="I749" s="646"/>
      <c r="J749" s="109"/>
      <c r="K749" s="526"/>
      <c r="L749" s="368"/>
      <c r="M749" s="120"/>
      <c r="N749" s="1280"/>
      <c r="O749" s="1273"/>
      <c r="P749" s="110"/>
      <c r="Q749" s="117"/>
      <c r="R749" s="369"/>
    </row>
    <row r="750" spans="1:18" ht="16.5" customHeight="1">
      <c r="A750" s="876">
        <v>2</v>
      </c>
      <c r="B750" s="1272">
        <v>40151</v>
      </c>
      <c r="C750" s="147" t="s">
        <v>1291</v>
      </c>
      <c r="D750" s="147" t="s">
        <v>1292</v>
      </c>
      <c r="E750" s="648" t="s">
        <v>736</v>
      </c>
      <c r="F750" s="138" t="s">
        <v>242</v>
      </c>
      <c r="G750" s="97">
        <v>9000000</v>
      </c>
      <c r="H750" s="165" t="s">
        <v>13</v>
      </c>
      <c r="I750" s="646"/>
      <c r="J750" s="109"/>
      <c r="K750" s="526"/>
      <c r="L750" s="368"/>
      <c r="M750" s="120"/>
      <c r="N750" s="1280"/>
      <c r="O750" s="1273"/>
      <c r="P750" s="110"/>
      <c r="Q750" s="117"/>
      <c r="R750" s="369"/>
    </row>
    <row r="751" spans="1:18" ht="16.5" customHeight="1">
      <c r="A751" s="876" t="s">
        <v>258</v>
      </c>
      <c r="B751" s="1272">
        <v>40151</v>
      </c>
      <c r="C751" s="147" t="s">
        <v>519</v>
      </c>
      <c r="D751" s="147" t="s">
        <v>1293</v>
      </c>
      <c r="E751" s="648" t="s">
        <v>808</v>
      </c>
      <c r="F751" s="138" t="s">
        <v>242</v>
      </c>
      <c r="G751" s="97">
        <v>6500000</v>
      </c>
      <c r="H751" s="165" t="s">
        <v>13</v>
      </c>
      <c r="I751" s="646"/>
      <c r="J751" s="109"/>
      <c r="K751" s="526"/>
      <c r="L751" s="368"/>
      <c r="M751" s="120"/>
      <c r="N751" s="1280"/>
      <c r="O751" s="1273"/>
      <c r="P751" s="110"/>
      <c r="Q751" s="117"/>
      <c r="R751" s="369"/>
    </row>
    <row r="752" spans="1:18" ht="16.5" customHeight="1">
      <c r="A752" s="1239">
        <v>2</v>
      </c>
      <c r="B752" s="1245">
        <v>40158</v>
      </c>
      <c r="C752" s="856" t="s">
        <v>1302</v>
      </c>
      <c r="D752" s="856" t="s">
        <v>268</v>
      </c>
      <c r="E752" s="857" t="s">
        <v>724</v>
      </c>
      <c r="F752" s="141" t="s">
        <v>242</v>
      </c>
      <c r="G752" s="1256">
        <v>22000000</v>
      </c>
      <c r="H752" s="866" t="s">
        <v>13</v>
      </c>
      <c r="I752" s="867"/>
      <c r="J752" s="861"/>
      <c r="K752" s="868"/>
      <c r="L752" s="863"/>
      <c r="M752" s="1258"/>
      <c r="N752" s="1281"/>
      <c r="O752" s="1237"/>
      <c r="P752" s="1251"/>
      <c r="Q752" s="1232"/>
      <c r="R752" s="864"/>
    </row>
    <row r="753" spans="1:18" ht="31.5" customHeight="1">
      <c r="A753" s="876" t="s">
        <v>258</v>
      </c>
      <c r="B753" s="1272">
        <v>40158</v>
      </c>
      <c r="C753" s="147" t="s">
        <v>1303</v>
      </c>
      <c r="D753" s="147" t="s">
        <v>1304</v>
      </c>
      <c r="E753" s="648" t="s">
        <v>1203</v>
      </c>
      <c r="F753" s="138" t="s">
        <v>242</v>
      </c>
      <c r="G753" s="97">
        <v>12000000</v>
      </c>
      <c r="H753" s="165" t="s">
        <v>13</v>
      </c>
      <c r="I753" s="749">
        <v>41003</v>
      </c>
      <c r="J753" s="109">
        <v>4</v>
      </c>
      <c r="K753" s="526">
        <v>3000000</v>
      </c>
      <c r="L753" s="750">
        <f>IF($K753&lt;&gt;0,$G753-$K753,"")</f>
        <v>9000000</v>
      </c>
      <c r="M753" s="87" t="s">
        <v>190</v>
      </c>
      <c r="N753" s="1280"/>
      <c r="O753" s="1273"/>
      <c r="P753" s="110"/>
      <c r="Q753" s="117"/>
      <c r="R753" s="369"/>
    </row>
    <row r="754" spans="1:18" ht="30.75">
      <c r="A754" s="1270">
        <v>8</v>
      </c>
      <c r="B754" s="1272">
        <v>40158</v>
      </c>
      <c r="C754" s="147" t="s">
        <v>1305</v>
      </c>
      <c r="D754" s="147" t="s">
        <v>369</v>
      </c>
      <c r="E754" s="648" t="s">
        <v>602</v>
      </c>
      <c r="F754" s="138" t="s">
        <v>1115</v>
      </c>
      <c r="G754" s="97">
        <v>2000000</v>
      </c>
      <c r="H754" s="165" t="s">
        <v>13</v>
      </c>
      <c r="I754" s="749">
        <v>40541</v>
      </c>
      <c r="J754" s="109">
        <v>4</v>
      </c>
      <c r="K754" s="526">
        <v>2000000</v>
      </c>
      <c r="L754" s="750">
        <f>IF($K754&lt;&gt;0,$G754-$K754,"")</f>
        <v>0</v>
      </c>
      <c r="M754" s="120" t="s">
        <v>1283</v>
      </c>
      <c r="N754" s="128">
        <v>40541</v>
      </c>
      <c r="O754" s="1273" t="s">
        <v>1283</v>
      </c>
      <c r="P754" s="110">
        <v>7</v>
      </c>
      <c r="Q754" s="117" t="s">
        <v>1285</v>
      </c>
      <c r="R754" s="369">
        <v>100000</v>
      </c>
    </row>
    <row r="755" spans="1:18" ht="16.5" customHeight="1">
      <c r="A755" s="876" t="s">
        <v>1910</v>
      </c>
      <c r="B755" s="1272">
        <v>40158</v>
      </c>
      <c r="C755" s="147" t="s">
        <v>408</v>
      </c>
      <c r="D755" s="147" t="s">
        <v>746</v>
      </c>
      <c r="E755" s="648" t="s">
        <v>747</v>
      </c>
      <c r="F755" s="138" t="s">
        <v>395</v>
      </c>
      <c r="G755" s="97">
        <v>6319000</v>
      </c>
      <c r="H755" s="165" t="s">
        <v>13</v>
      </c>
      <c r="I755" s="749">
        <v>40794</v>
      </c>
      <c r="J755" s="109">
        <v>49</v>
      </c>
      <c r="K755" s="526">
        <v>6319000</v>
      </c>
      <c r="L755" s="750">
        <f>IF($K755&lt;&gt;0,$G755-$K755,"")</f>
        <v>0</v>
      </c>
      <c r="M755" s="120" t="s">
        <v>334</v>
      </c>
      <c r="N755" s="1280" t="s">
        <v>334</v>
      </c>
      <c r="O755" s="1273" t="s">
        <v>334</v>
      </c>
      <c r="P755" s="110"/>
      <c r="Q755" s="117" t="s">
        <v>1228</v>
      </c>
      <c r="R755" s="1005" t="s">
        <v>334</v>
      </c>
    </row>
    <row r="756" spans="1:18" ht="16.5" customHeight="1">
      <c r="A756" s="876" t="s">
        <v>1910</v>
      </c>
      <c r="B756" s="1272">
        <v>40158</v>
      </c>
      <c r="C756" s="147" t="s">
        <v>709</v>
      </c>
      <c r="D756" s="147" t="s">
        <v>729</v>
      </c>
      <c r="E756" s="648" t="s">
        <v>726</v>
      </c>
      <c r="F756" s="138" t="s">
        <v>395</v>
      </c>
      <c r="G756" s="97">
        <v>6000000</v>
      </c>
      <c r="H756" s="165" t="s">
        <v>13</v>
      </c>
      <c r="I756" s="749">
        <v>40787</v>
      </c>
      <c r="J756" s="109">
        <v>49</v>
      </c>
      <c r="K756" s="526">
        <v>6000000</v>
      </c>
      <c r="L756" s="750">
        <f>IF($K756&lt;&gt;0,$G756-$K756,"")</f>
        <v>0</v>
      </c>
      <c r="M756" s="120" t="s">
        <v>334</v>
      </c>
      <c r="N756" s="1280" t="s">
        <v>334</v>
      </c>
      <c r="O756" s="1273" t="s">
        <v>334</v>
      </c>
      <c r="P756" s="110"/>
      <c r="Q756" s="117" t="s">
        <v>1228</v>
      </c>
      <c r="R756" s="1005" t="s">
        <v>334</v>
      </c>
    </row>
    <row r="757" spans="1:18" ht="16.5" customHeight="1">
      <c r="A757" s="876" t="s">
        <v>1910</v>
      </c>
      <c r="B757" s="1272">
        <v>40158</v>
      </c>
      <c r="C757" s="147" t="s">
        <v>597</v>
      </c>
      <c r="D757" s="147" t="s">
        <v>622</v>
      </c>
      <c r="E757" s="648" t="s">
        <v>765</v>
      </c>
      <c r="F757" s="138" t="s">
        <v>395</v>
      </c>
      <c r="G757" s="97">
        <v>2417000</v>
      </c>
      <c r="H757" s="165" t="s">
        <v>13</v>
      </c>
      <c r="I757" s="749">
        <v>40801</v>
      </c>
      <c r="J757" s="109">
        <v>49</v>
      </c>
      <c r="K757" s="526">
        <v>2417000</v>
      </c>
      <c r="L757" s="750">
        <f>IF($K757&lt;&gt;0,$G757-$K757,"")</f>
        <v>0</v>
      </c>
      <c r="M757" s="120" t="s">
        <v>334</v>
      </c>
      <c r="N757" s="1280" t="s">
        <v>334</v>
      </c>
      <c r="O757" s="1273" t="s">
        <v>334</v>
      </c>
      <c r="P757" s="110"/>
      <c r="Q757" s="117" t="s">
        <v>1228</v>
      </c>
      <c r="R757" s="1005" t="s">
        <v>334</v>
      </c>
    </row>
    <row r="758" spans="1:18" ht="16.5" customHeight="1">
      <c r="A758" s="876" t="s">
        <v>1271</v>
      </c>
      <c r="B758" s="1272">
        <v>40158</v>
      </c>
      <c r="C758" s="147" t="s">
        <v>653</v>
      </c>
      <c r="D758" s="147" t="s">
        <v>610</v>
      </c>
      <c r="E758" s="648" t="s">
        <v>751</v>
      </c>
      <c r="F758" s="138" t="s">
        <v>395</v>
      </c>
      <c r="G758" s="97">
        <v>11881000</v>
      </c>
      <c r="H758" s="165" t="s">
        <v>13</v>
      </c>
      <c r="I758" s="646"/>
      <c r="J758" s="109"/>
      <c r="K758" s="526"/>
      <c r="L758" s="368"/>
      <c r="M758" s="120"/>
      <c r="N758" s="1280"/>
      <c r="O758" s="1273"/>
      <c r="P758" s="110"/>
      <c r="Q758" s="117"/>
      <c r="R758" s="369"/>
    </row>
    <row r="759" spans="1:18" ht="16.5" customHeight="1">
      <c r="A759" s="876" t="s">
        <v>1271</v>
      </c>
      <c r="B759" s="1272">
        <v>40158</v>
      </c>
      <c r="C759" s="147" t="s">
        <v>721</v>
      </c>
      <c r="D759" s="147" t="s">
        <v>764</v>
      </c>
      <c r="E759" s="648" t="s">
        <v>765</v>
      </c>
      <c r="F759" s="138" t="s">
        <v>395</v>
      </c>
      <c r="G759" s="97">
        <v>6335000</v>
      </c>
      <c r="H759" s="165" t="s">
        <v>13</v>
      </c>
      <c r="I759" s="646"/>
      <c r="J759" s="109"/>
      <c r="K759" s="526"/>
      <c r="L759" s="368"/>
      <c r="M759" s="120"/>
      <c r="N759" s="1280"/>
      <c r="O759" s="1273"/>
      <c r="P759" s="110"/>
      <c r="Q759" s="117"/>
      <c r="R759" s="369"/>
    </row>
    <row r="760" spans="1:18">
      <c r="A760" s="876" t="s">
        <v>1910</v>
      </c>
      <c r="B760" s="1272">
        <v>40158</v>
      </c>
      <c r="C760" s="504" t="s">
        <v>1307</v>
      </c>
      <c r="D760" s="147" t="s">
        <v>870</v>
      </c>
      <c r="E760" s="648" t="s">
        <v>765</v>
      </c>
      <c r="F760" s="138" t="s">
        <v>242</v>
      </c>
      <c r="G760" s="97">
        <v>1505000</v>
      </c>
      <c r="H760" s="165" t="s">
        <v>13</v>
      </c>
      <c r="I760" s="749">
        <v>40808</v>
      </c>
      <c r="J760" s="109">
        <v>49</v>
      </c>
      <c r="K760" s="527">
        <v>1505000</v>
      </c>
      <c r="L760" s="750">
        <f>IF($K760&lt;&gt;0,$G760-$K760,"")</f>
        <v>0</v>
      </c>
      <c r="M760" s="1004" t="s">
        <v>184</v>
      </c>
      <c r="N760" s="128">
        <v>40808</v>
      </c>
      <c r="O760" s="1273" t="s">
        <v>395</v>
      </c>
      <c r="P760" s="110" t="s">
        <v>188</v>
      </c>
      <c r="Q760" s="90" t="s">
        <v>1285</v>
      </c>
      <c r="R760" s="369">
        <v>34000</v>
      </c>
    </row>
    <row r="761" spans="1:18" ht="16.5" customHeight="1">
      <c r="A761" s="876" t="s">
        <v>1271</v>
      </c>
      <c r="B761" s="1272">
        <v>40158</v>
      </c>
      <c r="C761" s="147" t="s">
        <v>1048</v>
      </c>
      <c r="D761" s="147" t="s">
        <v>390</v>
      </c>
      <c r="E761" s="648" t="s">
        <v>726</v>
      </c>
      <c r="F761" s="138" t="s">
        <v>395</v>
      </c>
      <c r="G761" s="97">
        <v>2032000</v>
      </c>
      <c r="H761" s="165" t="s">
        <v>13</v>
      </c>
      <c r="I761" s="646"/>
      <c r="J761" s="109"/>
      <c r="K761" s="527"/>
      <c r="L761" s="368"/>
      <c r="M761" s="120"/>
      <c r="N761" s="1280"/>
      <c r="O761" s="1273"/>
      <c r="P761" s="110"/>
      <c r="Q761" s="117"/>
      <c r="R761" s="369"/>
    </row>
    <row r="762" spans="1:18" ht="16.5" customHeight="1">
      <c r="A762" s="876">
        <v>2</v>
      </c>
      <c r="B762" s="1272">
        <v>40165</v>
      </c>
      <c r="C762" s="147" t="s">
        <v>1308</v>
      </c>
      <c r="D762" s="147" t="s">
        <v>604</v>
      </c>
      <c r="E762" s="648" t="s">
        <v>740</v>
      </c>
      <c r="F762" s="138" t="s">
        <v>242</v>
      </c>
      <c r="G762" s="97">
        <v>3000000</v>
      </c>
      <c r="H762" s="165" t="s">
        <v>13</v>
      </c>
      <c r="I762" s="646"/>
      <c r="J762" s="109"/>
      <c r="K762" s="527"/>
      <c r="L762" s="368"/>
      <c r="M762" s="120"/>
      <c r="N762" s="1280"/>
      <c r="O762" s="1273"/>
      <c r="P762" s="110"/>
      <c r="Q762" s="117"/>
      <c r="R762" s="369"/>
    </row>
    <row r="763" spans="1:18" ht="16.5" customHeight="1">
      <c r="A763" s="876" t="s">
        <v>1912</v>
      </c>
      <c r="B763" s="1272">
        <v>40165</v>
      </c>
      <c r="C763" s="147" t="s">
        <v>1309</v>
      </c>
      <c r="D763" s="147" t="s">
        <v>670</v>
      </c>
      <c r="E763" s="648" t="s">
        <v>765</v>
      </c>
      <c r="F763" s="138" t="s">
        <v>242</v>
      </c>
      <c r="G763" s="97">
        <v>6056000</v>
      </c>
      <c r="H763" s="165" t="s">
        <v>13</v>
      </c>
      <c r="I763" s="749">
        <v>40738</v>
      </c>
      <c r="J763" s="109">
        <v>49</v>
      </c>
      <c r="K763" s="527">
        <v>6056000</v>
      </c>
      <c r="L763" s="76">
        <f>IF($K763&lt;&gt;0,$G763-$K763,"")</f>
        <v>0</v>
      </c>
      <c r="M763" s="1004" t="s">
        <v>184</v>
      </c>
      <c r="N763" s="50">
        <v>40738</v>
      </c>
      <c r="O763" s="1273" t="s">
        <v>395</v>
      </c>
      <c r="P763" s="110" t="s">
        <v>188</v>
      </c>
      <c r="Q763" s="90" t="s">
        <v>1285</v>
      </c>
      <c r="R763" s="369">
        <v>182000</v>
      </c>
    </row>
    <row r="764" spans="1:18" ht="16.5" customHeight="1">
      <c r="A764" s="876" t="s">
        <v>1908</v>
      </c>
      <c r="B764" s="1272">
        <v>40165</v>
      </c>
      <c r="C764" s="147" t="s">
        <v>1313</v>
      </c>
      <c r="D764" s="147" t="s">
        <v>1310</v>
      </c>
      <c r="E764" s="648" t="s">
        <v>324</v>
      </c>
      <c r="F764" s="138" t="s">
        <v>242</v>
      </c>
      <c r="G764" s="97">
        <v>1300000</v>
      </c>
      <c r="H764" s="165" t="s">
        <v>13</v>
      </c>
      <c r="I764" s="749">
        <v>40808</v>
      </c>
      <c r="J764" s="109">
        <v>49</v>
      </c>
      <c r="K764" s="527">
        <v>1300000</v>
      </c>
      <c r="L764" s="76">
        <f>IF($K764&lt;&gt;0,$G764-$K764,"")</f>
        <v>0</v>
      </c>
      <c r="M764" s="1004" t="s">
        <v>184</v>
      </c>
      <c r="N764" s="128">
        <v>40808</v>
      </c>
      <c r="O764" s="1273" t="s">
        <v>395</v>
      </c>
      <c r="P764" s="110" t="s">
        <v>188</v>
      </c>
      <c r="Q764" s="90" t="s">
        <v>1285</v>
      </c>
      <c r="R764" s="369">
        <v>65000</v>
      </c>
    </row>
    <row r="765" spans="1:18" ht="16.5" customHeight="1">
      <c r="A765" s="877" t="s">
        <v>1910</v>
      </c>
      <c r="B765" s="1272">
        <v>40165</v>
      </c>
      <c r="C765" s="147" t="s">
        <v>315</v>
      </c>
      <c r="D765" s="147" t="s">
        <v>1311</v>
      </c>
      <c r="E765" s="648" t="s">
        <v>864</v>
      </c>
      <c r="F765" s="138" t="s">
        <v>395</v>
      </c>
      <c r="G765" s="97">
        <v>4640000</v>
      </c>
      <c r="H765" s="165" t="s">
        <v>13</v>
      </c>
      <c r="I765" s="749">
        <v>40738</v>
      </c>
      <c r="J765" s="109">
        <v>49</v>
      </c>
      <c r="K765" s="527">
        <v>4640000</v>
      </c>
      <c r="L765" s="76">
        <f>IF($K765&lt;&gt;0,$G765-$K765,"")</f>
        <v>0</v>
      </c>
      <c r="M765" s="120" t="s">
        <v>334</v>
      </c>
      <c r="N765" s="1280" t="s">
        <v>334</v>
      </c>
      <c r="O765" s="1273" t="s">
        <v>334</v>
      </c>
      <c r="P765" s="110"/>
      <c r="Q765" s="117" t="s">
        <v>1228</v>
      </c>
      <c r="R765" s="1005" t="s">
        <v>334</v>
      </c>
    </row>
    <row r="766" spans="1:18" ht="16.5" customHeight="1">
      <c r="A766" s="876" t="s">
        <v>1910</v>
      </c>
      <c r="B766" s="1272">
        <v>40165</v>
      </c>
      <c r="C766" s="147" t="s">
        <v>1070</v>
      </c>
      <c r="D766" s="147" t="s">
        <v>1079</v>
      </c>
      <c r="E766" s="648" t="s">
        <v>324</v>
      </c>
      <c r="F766" s="138" t="s">
        <v>395</v>
      </c>
      <c r="G766" s="97">
        <v>1744000</v>
      </c>
      <c r="H766" s="165" t="s">
        <v>13</v>
      </c>
      <c r="I766" s="749">
        <v>40752</v>
      </c>
      <c r="J766" s="109">
        <v>49</v>
      </c>
      <c r="K766" s="527">
        <v>1744000</v>
      </c>
      <c r="L766" s="76">
        <f>IF($K766&lt;&gt;0,$G766-$K766,"")</f>
        <v>0</v>
      </c>
      <c r="M766" s="120" t="s">
        <v>334</v>
      </c>
      <c r="N766" s="1280" t="s">
        <v>334</v>
      </c>
      <c r="O766" s="1273" t="s">
        <v>334</v>
      </c>
      <c r="P766" s="110"/>
      <c r="Q766" s="117" t="s">
        <v>1228</v>
      </c>
      <c r="R766" s="1005" t="s">
        <v>334</v>
      </c>
    </row>
    <row r="767" spans="1:18" ht="16.5" customHeight="1">
      <c r="A767" s="876" t="s">
        <v>1271</v>
      </c>
      <c r="B767" s="1272">
        <v>40165</v>
      </c>
      <c r="C767" s="147" t="s">
        <v>795</v>
      </c>
      <c r="D767" s="147" t="s">
        <v>796</v>
      </c>
      <c r="E767" s="648" t="s">
        <v>765</v>
      </c>
      <c r="F767" s="138" t="s">
        <v>395</v>
      </c>
      <c r="G767" s="97">
        <v>4596000</v>
      </c>
      <c r="H767" s="165" t="s">
        <v>13</v>
      </c>
      <c r="I767" s="646"/>
      <c r="J767" s="109"/>
      <c r="K767" s="527"/>
      <c r="L767" s="368"/>
      <c r="M767" s="120"/>
      <c r="N767" s="1280"/>
      <c r="O767" s="1273"/>
      <c r="P767" s="110"/>
      <c r="Q767" s="117"/>
      <c r="R767" s="369"/>
    </row>
    <row r="768" spans="1:18" ht="16.5" customHeight="1">
      <c r="A768" s="876" t="s">
        <v>1271</v>
      </c>
      <c r="B768" s="1272">
        <v>40165</v>
      </c>
      <c r="C768" s="147" t="s">
        <v>1117</v>
      </c>
      <c r="D768" s="147" t="s">
        <v>1127</v>
      </c>
      <c r="E768" s="648" t="s">
        <v>1047</v>
      </c>
      <c r="F768" s="138" t="s">
        <v>395</v>
      </c>
      <c r="G768" s="97">
        <v>1230000</v>
      </c>
      <c r="H768" s="165" t="s">
        <v>13</v>
      </c>
      <c r="I768" s="749">
        <v>40996</v>
      </c>
      <c r="J768" s="109">
        <v>4</v>
      </c>
      <c r="K768" s="527">
        <v>1230000</v>
      </c>
      <c r="L768" s="76">
        <f>IF($K768&lt;&gt;0,$G768-$K768,"")</f>
        <v>0</v>
      </c>
      <c r="M768" s="120" t="s">
        <v>334</v>
      </c>
      <c r="N768" s="1280" t="s">
        <v>334</v>
      </c>
      <c r="O768" s="1273" t="s">
        <v>334</v>
      </c>
      <c r="P768" s="110"/>
      <c r="Q768" s="117" t="s">
        <v>1228</v>
      </c>
      <c r="R768" s="1005" t="s">
        <v>334</v>
      </c>
    </row>
    <row r="769" spans="1:18">
      <c r="A769" s="876" t="s">
        <v>1910</v>
      </c>
      <c r="B769" s="1272">
        <v>40165</v>
      </c>
      <c r="C769" s="147" t="s">
        <v>1095</v>
      </c>
      <c r="D769" s="1268" t="s">
        <v>787</v>
      </c>
      <c r="E769" s="117" t="s">
        <v>445</v>
      </c>
      <c r="F769" s="138" t="s">
        <v>395</v>
      </c>
      <c r="G769" s="97">
        <v>2997000</v>
      </c>
      <c r="H769" s="165" t="s">
        <v>13</v>
      </c>
      <c r="I769" s="749">
        <v>40808</v>
      </c>
      <c r="J769" s="109">
        <v>49</v>
      </c>
      <c r="K769" s="526">
        <v>2997000</v>
      </c>
      <c r="L769" s="76">
        <f>IF($K769&lt;&gt;0,$G769-$K769,"")</f>
        <v>0</v>
      </c>
      <c r="M769" s="120" t="s">
        <v>334</v>
      </c>
      <c r="N769" s="1280" t="s">
        <v>334</v>
      </c>
      <c r="O769" s="1273" t="s">
        <v>334</v>
      </c>
      <c r="P769" s="110"/>
      <c r="Q769" s="419"/>
      <c r="R769" s="507" t="s">
        <v>334</v>
      </c>
    </row>
    <row r="770" spans="1:18">
      <c r="A770" s="876" t="s">
        <v>258</v>
      </c>
      <c r="B770" s="1272">
        <v>40169</v>
      </c>
      <c r="C770" s="147" t="s">
        <v>1314</v>
      </c>
      <c r="D770" s="1268" t="s">
        <v>363</v>
      </c>
      <c r="E770" s="117" t="s">
        <v>763</v>
      </c>
      <c r="F770" s="138" t="s">
        <v>242</v>
      </c>
      <c r="G770" s="97">
        <v>8700000</v>
      </c>
      <c r="H770" s="165" t="s">
        <v>13</v>
      </c>
      <c r="I770" s="646"/>
      <c r="J770" s="109"/>
      <c r="K770" s="526"/>
      <c r="L770" s="368"/>
      <c r="M770" s="120"/>
      <c r="N770" s="1280"/>
      <c r="O770" s="1273"/>
      <c r="P770" s="110"/>
      <c r="Q770" s="419"/>
      <c r="R770" s="369"/>
    </row>
    <row r="771" spans="1:18" s="412" customFormat="1" ht="28.5">
      <c r="A771" s="877" t="s">
        <v>1492</v>
      </c>
      <c r="B771" s="410">
        <v>40169</v>
      </c>
      <c r="C771" s="504" t="s">
        <v>717</v>
      </c>
      <c r="D771" s="1268" t="s">
        <v>755</v>
      </c>
      <c r="E771" s="120" t="s">
        <v>726</v>
      </c>
      <c r="F771" s="138" t="s">
        <v>395</v>
      </c>
      <c r="G771" s="383">
        <v>2836000</v>
      </c>
      <c r="H771" s="505" t="s">
        <v>13</v>
      </c>
      <c r="I771" s="647">
        <v>40445</v>
      </c>
      <c r="J771" s="416">
        <v>4</v>
      </c>
      <c r="K771" s="528">
        <v>2836000</v>
      </c>
      <c r="L771" s="76">
        <f t="shared" ref="L771:L782" si="21">IF($K771&lt;&gt;0,$G771-$K771,"")</f>
        <v>0</v>
      </c>
      <c r="M771" s="120" t="s">
        <v>334</v>
      </c>
      <c r="N771" s="123" t="s">
        <v>334</v>
      </c>
      <c r="O771" s="1273" t="s">
        <v>334</v>
      </c>
      <c r="P771" s="417"/>
      <c r="Q771" s="506" t="s">
        <v>1228</v>
      </c>
      <c r="R771" s="507" t="s">
        <v>334</v>
      </c>
    </row>
    <row r="772" spans="1:18" s="118" customFormat="1" ht="42.75">
      <c r="A772" s="877" t="s">
        <v>1944</v>
      </c>
      <c r="B772" s="1272">
        <v>40169</v>
      </c>
      <c r="C772" s="1268" t="s">
        <v>1473</v>
      </c>
      <c r="D772" s="1268" t="s">
        <v>1105</v>
      </c>
      <c r="E772" s="117" t="s">
        <v>1047</v>
      </c>
      <c r="F772" s="138" t="s">
        <v>395</v>
      </c>
      <c r="G772" s="97">
        <v>2359000</v>
      </c>
      <c r="H772" s="165" t="s">
        <v>13</v>
      </c>
      <c r="I772" s="392">
        <v>40808</v>
      </c>
      <c r="J772" s="109">
        <v>49</v>
      </c>
      <c r="K772" s="526">
        <v>2359000</v>
      </c>
      <c r="L772" s="76">
        <f t="shared" si="21"/>
        <v>0</v>
      </c>
      <c r="M772" s="120" t="s">
        <v>334</v>
      </c>
      <c r="N772" s="1280" t="s">
        <v>334</v>
      </c>
      <c r="O772" s="1273" t="s">
        <v>334</v>
      </c>
      <c r="P772" s="110"/>
      <c r="Q772" s="419"/>
      <c r="R772" s="507" t="s">
        <v>334</v>
      </c>
    </row>
    <row r="773" spans="1:18">
      <c r="A773" s="877" t="s">
        <v>1910</v>
      </c>
      <c r="B773" s="1272">
        <v>40169</v>
      </c>
      <c r="C773" s="147" t="s">
        <v>839</v>
      </c>
      <c r="D773" s="1268" t="s">
        <v>863</v>
      </c>
      <c r="E773" s="117" t="s">
        <v>864</v>
      </c>
      <c r="F773" s="138" t="s">
        <v>242</v>
      </c>
      <c r="G773" s="97">
        <v>9698000</v>
      </c>
      <c r="H773" s="165" t="s">
        <v>13</v>
      </c>
      <c r="I773" s="749">
        <v>40745</v>
      </c>
      <c r="J773" s="109">
        <v>49</v>
      </c>
      <c r="K773" s="526">
        <v>9698000</v>
      </c>
      <c r="L773" s="76">
        <f t="shared" si="21"/>
        <v>0</v>
      </c>
      <c r="M773" s="1004" t="s">
        <v>184</v>
      </c>
      <c r="N773" s="128">
        <v>40745</v>
      </c>
      <c r="O773" s="1273" t="s">
        <v>395</v>
      </c>
      <c r="P773" s="110" t="s">
        <v>188</v>
      </c>
      <c r="Q773" s="90" t="s">
        <v>1285</v>
      </c>
      <c r="R773" s="369">
        <v>55000</v>
      </c>
    </row>
    <row r="774" spans="1:18">
      <c r="A774" s="876" t="s">
        <v>1910</v>
      </c>
      <c r="B774" s="1272">
        <v>40169</v>
      </c>
      <c r="C774" s="147" t="s">
        <v>842</v>
      </c>
      <c r="D774" s="1268" t="s">
        <v>933</v>
      </c>
      <c r="E774" s="117" t="s">
        <v>85</v>
      </c>
      <c r="F774" s="138" t="s">
        <v>242</v>
      </c>
      <c r="G774" s="97">
        <v>3500000</v>
      </c>
      <c r="H774" s="165" t="s">
        <v>13</v>
      </c>
      <c r="I774" s="749">
        <v>40745</v>
      </c>
      <c r="J774" s="109">
        <v>49</v>
      </c>
      <c r="K774" s="527">
        <v>3500000</v>
      </c>
      <c r="L774" s="76">
        <f t="shared" si="21"/>
        <v>0</v>
      </c>
      <c r="M774" s="1004" t="s">
        <v>184</v>
      </c>
      <c r="N774" s="128">
        <v>40745</v>
      </c>
      <c r="O774" s="1273" t="s">
        <v>395</v>
      </c>
      <c r="P774" s="110" t="s">
        <v>188</v>
      </c>
      <c r="Q774" s="90" t="s">
        <v>1285</v>
      </c>
      <c r="R774" s="369">
        <v>113000</v>
      </c>
    </row>
    <row r="775" spans="1:18">
      <c r="A775" s="876" t="s">
        <v>1271</v>
      </c>
      <c r="B775" s="1272">
        <v>40169</v>
      </c>
      <c r="C775" s="147" t="s">
        <v>1030</v>
      </c>
      <c r="D775" s="1268" t="s">
        <v>1036</v>
      </c>
      <c r="E775" s="117" t="s">
        <v>763</v>
      </c>
      <c r="F775" s="138" t="s">
        <v>395</v>
      </c>
      <c r="G775" s="97">
        <v>4237000</v>
      </c>
      <c r="H775" s="165" t="s">
        <v>13</v>
      </c>
      <c r="I775" s="646"/>
      <c r="J775" s="109"/>
      <c r="K775" s="527"/>
      <c r="L775" s="76" t="str">
        <f t="shared" si="21"/>
        <v/>
      </c>
      <c r="M775" s="120"/>
      <c r="N775" s="1280"/>
      <c r="O775" s="1273"/>
      <c r="P775" s="110"/>
      <c r="Q775" s="419"/>
      <c r="R775" s="369"/>
    </row>
    <row r="776" spans="1:18">
      <c r="A776" s="876" t="s">
        <v>258</v>
      </c>
      <c r="B776" s="1272">
        <v>40176</v>
      </c>
      <c r="C776" s="147" t="s">
        <v>1333</v>
      </c>
      <c r="D776" s="1268" t="s">
        <v>1343</v>
      </c>
      <c r="E776" s="117" t="s">
        <v>747</v>
      </c>
      <c r="F776" s="138" t="s">
        <v>242</v>
      </c>
      <c r="G776" s="97">
        <v>2000000</v>
      </c>
      <c r="H776" s="165" t="s">
        <v>13</v>
      </c>
      <c r="I776" s="646"/>
      <c r="J776" s="109"/>
      <c r="K776" s="527"/>
      <c r="L776" s="76" t="str">
        <f t="shared" si="21"/>
        <v/>
      </c>
      <c r="M776" s="120"/>
      <c r="N776" s="1280"/>
      <c r="O776" s="1273"/>
      <c r="P776" s="110"/>
      <c r="Q776" s="419"/>
      <c r="R776" s="369"/>
    </row>
    <row r="777" spans="1:18">
      <c r="A777" s="876" t="s">
        <v>258</v>
      </c>
      <c r="B777" s="1272">
        <v>40176</v>
      </c>
      <c r="C777" s="147" t="s">
        <v>1334</v>
      </c>
      <c r="D777" s="1268" t="s">
        <v>1336</v>
      </c>
      <c r="E777" s="117" t="s">
        <v>1000</v>
      </c>
      <c r="F777" s="138" t="s">
        <v>242</v>
      </c>
      <c r="G777" s="97">
        <v>2179000</v>
      </c>
      <c r="H777" s="165" t="s">
        <v>13</v>
      </c>
      <c r="I777" s="646"/>
      <c r="J777" s="109"/>
      <c r="K777" s="527"/>
      <c r="L777" s="76" t="str">
        <f t="shared" si="21"/>
        <v/>
      </c>
      <c r="M777" s="120"/>
      <c r="N777" s="1280"/>
      <c r="O777" s="1273"/>
      <c r="P777" s="110"/>
      <c r="Q777" s="419"/>
      <c r="R777" s="369"/>
    </row>
    <row r="778" spans="1:18" ht="33">
      <c r="A778" s="877" t="s">
        <v>2022</v>
      </c>
      <c r="B778" s="1272">
        <v>40176</v>
      </c>
      <c r="C778" s="147" t="s">
        <v>1335</v>
      </c>
      <c r="D778" s="1268" t="s">
        <v>1337</v>
      </c>
      <c r="E778" s="117" t="s">
        <v>765</v>
      </c>
      <c r="F778" s="138" t="s">
        <v>242</v>
      </c>
      <c r="G778" s="97">
        <v>4500000</v>
      </c>
      <c r="H778" s="165" t="s">
        <v>13</v>
      </c>
      <c r="I778" s="749">
        <v>40977</v>
      </c>
      <c r="J778" s="109">
        <v>73</v>
      </c>
      <c r="K778" s="527">
        <v>4500000</v>
      </c>
      <c r="L778" s="76">
        <f t="shared" si="21"/>
        <v>0</v>
      </c>
      <c r="M778" s="1004" t="s">
        <v>184</v>
      </c>
      <c r="N778" s="128">
        <v>40977</v>
      </c>
      <c r="O778" s="1273" t="s">
        <v>395</v>
      </c>
      <c r="P778" s="417" t="s">
        <v>2023</v>
      </c>
      <c r="Q778" s="90" t="s">
        <v>1285</v>
      </c>
      <c r="R778" s="369">
        <v>225000</v>
      </c>
    </row>
    <row r="779" spans="1:18" ht="28.5">
      <c r="A779" s="876" t="s">
        <v>1662</v>
      </c>
      <c r="B779" s="1272">
        <v>40176</v>
      </c>
      <c r="C779" s="147" t="s">
        <v>1338</v>
      </c>
      <c r="D779" s="1268" t="s">
        <v>1339</v>
      </c>
      <c r="E779" s="117" t="s">
        <v>751</v>
      </c>
      <c r="F779" s="138" t="s">
        <v>1115</v>
      </c>
      <c r="G779" s="97">
        <v>3035000</v>
      </c>
      <c r="H779" s="165" t="s">
        <v>13</v>
      </c>
      <c r="I779" s="814">
        <v>40611</v>
      </c>
      <c r="J779" s="109">
        <v>38</v>
      </c>
      <c r="K779" s="527">
        <v>650000</v>
      </c>
      <c r="L779" s="76">
        <v>0</v>
      </c>
      <c r="M779" s="120" t="s">
        <v>334</v>
      </c>
      <c r="N779" s="1280" t="s">
        <v>334</v>
      </c>
      <c r="O779" s="1273" t="s">
        <v>334</v>
      </c>
      <c r="P779" s="110"/>
      <c r="Q779" s="419"/>
      <c r="R779" s="507" t="s">
        <v>334</v>
      </c>
    </row>
    <row r="780" spans="1:18">
      <c r="A780" s="876" t="s">
        <v>1271</v>
      </c>
      <c r="B780" s="1272">
        <v>40176</v>
      </c>
      <c r="C780" s="147" t="s">
        <v>304</v>
      </c>
      <c r="D780" s="1268" t="s">
        <v>305</v>
      </c>
      <c r="E780" s="117" t="s">
        <v>724</v>
      </c>
      <c r="F780" s="138" t="s">
        <v>395</v>
      </c>
      <c r="G780" s="97">
        <v>4567000</v>
      </c>
      <c r="H780" s="165" t="s">
        <v>13</v>
      </c>
      <c r="I780" s="646"/>
      <c r="J780" s="109"/>
      <c r="K780" s="527"/>
      <c r="L780" s="76" t="str">
        <f t="shared" si="21"/>
        <v/>
      </c>
      <c r="M780" s="120"/>
      <c r="N780" s="1280"/>
      <c r="O780" s="1273"/>
      <c r="P780" s="110"/>
      <c r="Q780" s="419"/>
      <c r="R780" s="369"/>
    </row>
    <row r="781" spans="1:18">
      <c r="A781" s="876" t="s">
        <v>1271</v>
      </c>
      <c r="B781" s="1272">
        <v>40176</v>
      </c>
      <c r="C781" s="147" t="s">
        <v>710</v>
      </c>
      <c r="D781" s="1268" t="s">
        <v>741</v>
      </c>
      <c r="E781" s="117" t="s">
        <v>742</v>
      </c>
      <c r="F781" s="138" t="s">
        <v>395</v>
      </c>
      <c r="G781" s="97">
        <v>1508000</v>
      </c>
      <c r="H781" s="165" t="s">
        <v>13</v>
      </c>
      <c r="I781" s="646"/>
      <c r="J781" s="109"/>
      <c r="K781" s="527"/>
      <c r="L781" s="76" t="str">
        <f t="shared" si="21"/>
        <v/>
      </c>
      <c r="M781" s="120"/>
      <c r="N781" s="1280"/>
      <c r="O781" s="1273"/>
      <c r="P781" s="110"/>
      <c r="Q781" s="419"/>
      <c r="R781" s="369"/>
    </row>
    <row r="782" spans="1:18" s="412" customFormat="1" ht="28.5">
      <c r="A782" s="877" t="s">
        <v>1544</v>
      </c>
      <c r="B782" s="410">
        <v>40176</v>
      </c>
      <c r="C782" s="504" t="s">
        <v>786</v>
      </c>
      <c r="D782" s="1268" t="s">
        <v>787</v>
      </c>
      <c r="E782" s="120" t="s">
        <v>742</v>
      </c>
      <c r="F782" s="138" t="s">
        <v>395</v>
      </c>
      <c r="G782" s="383">
        <v>2453000</v>
      </c>
      <c r="H782" s="505" t="s">
        <v>13</v>
      </c>
      <c r="I782" s="647">
        <v>40450</v>
      </c>
      <c r="J782" s="416">
        <v>4</v>
      </c>
      <c r="K782" s="575">
        <v>2453000</v>
      </c>
      <c r="L782" s="76">
        <f t="shared" si="21"/>
        <v>0</v>
      </c>
      <c r="M782" s="120" t="s">
        <v>334</v>
      </c>
      <c r="N782" s="576" t="s">
        <v>334</v>
      </c>
      <c r="O782" s="1273" t="s">
        <v>334</v>
      </c>
      <c r="P782" s="417"/>
      <c r="Q782" s="577" t="s">
        <v>1228</v>
      </c>
      <c r="R782" s="507" t="s">
        <v>334</v>
      </c>
    </row>
    <row r="783" spans="1:18">
      <c r="A783" s="876" t="s">
        <v>1271</v>
      </c>
      <c r="B783" s="1272">
        <v>40176</v>
      </c>
      <c r="C783" s="147" t="s">
        <v>876</v>
      </c>
      <c r="D783" s="1268" t="s">
        <v>859</v>
      </c>
      <c r="E783" s="117" t="s">
        <v>800</v>
      </c>
      <c r="F783" s="138" t="s">
        <v>395</v>
      </c>
      <c r="G783" s="97">
        <v>3262000</v>
      </c>
      <c r="H783" s="165" t="s">
        <v>13</v>
      </c>
      <c r="I783" s="646"/>
      <c r="J783" s="109"/>
      <c r="K783" s="527"/>
      <c r="L783" s="368"/>
      <c r="M783" s="120"/>
      <c r="N783" s="1280"/>
      <c r="O783" s="1273"/>
      <c r="P783" s="110"/>
      <c r="Q783" s="419"/>
      <c r="R783" s="369"/>
    </row>
    <row r="784" spans="1:18">
      <c r="A784" s="876" t="s">
        <v>1271</v>
      </c>
      <c r="B784" s="1272">
        <v>40176</v>
      </c>
      <c r="C784" s="147" t="s">
        <v>821</v>
      </c>
      <c r="D784" s="1268" t="s">
        <v>804</v>
      </c>
      <c r="E784" s="117" t="s">
        <v>789</v>
      </c>
      <c r="F784" s="138" t="s">
        <v>395</v>
      </c>
      <c r="G784" s="97">
        <v>1753000</v>
      </c>
      <c r="H784" s="165" t="s">
        <v>13</v>
      </c>
      <c r="I784" s="646"/>
      <c r="J784" s="109"/>
      <c r="K784" s="527"/>
      <c r="L784" s="368"/>
      <c r="M784" s="120"/>
      <c r="N784" s="1280"/>
      <c r="O784" s="1273"/>
      <c r="P784" s="110"/>
      <c r="Q784" s="419"/>
      <c r="R784" s="369"/>
    </row>
    <row r="785" spans="1:18" ht="17.25" thickBot="1">
      <c r="A785" s="1033" t="s">
        <v>1910</v>
      </c>
      <c r="B785" s="1276">
        <v>40176</v>
      </c>
      <c r="C785" s="1034" t="s">
        <v>705</v>
      </c>
      <c r="D785" s="1277" t="s">
        <v>661</v>
      </c>
      <c r="E785" s="1035" t="s">
        <v>724</v>
      </c>
      <c r="F785" s="1036" t="s">
        <v>242</v>
      </c>
      <c r="G785" s="1037">
        <v>4000000</v>
      </c>
      <c r="H785" s="1038" t="s">
        <v>13</v>
      </c>
      <c r="I785" s="1039">
        <v>40808</v>
      </c>
      <c r="J785" s="1040">
        <v>49</v>
      </c>
      <c r="K785" s="1041">
        <v>4000000</v>
      </c>
      <c r="L785" s="76">
        <f>IF($K785&lt;&gt;0,$G785-$K785,"")</f>
        <v>0</v>
      </c>
      <c r="M785" s="1004" t="s">
        <v>184</v>
      </c>
      <c r="N785" s="1042">
        <v>40808</v>
      </c>
      <c r="O785" s="1273" t="s">
        <v>395</v>
      </c>
      <c r="P785" s="110" t="s">
        <v>188</v>
      </c>
      <c r="Q785" s="90" t="s">
        <v>1285</v>
      </c>
      <c r="R785" s="1043">
        <v>92000</v>
      </c>
    </row>
    <row r="786" spans="1:18">
      <c r="A786" s="878"/>
      <c r="B786" s="879"/>
      <c r="C786" s="880"/>
      <c r="D786" s="881"/>
      <c r="E786" s="882"/>
      <c r="F786" s="883"/>
      <c r="G786" s="884"/>
      <c r="H786" s="882"/>
      <c r="I786" s="882"/>
      <c r="J786" s="885"/>
      <c r="K786" s="886"/>
      <c r="L786" s="887"/>
      <c r="M786" s="888"/>
      <c r="N786" s="882"/>
      <c r="O786" s="888"/>
      <c r="P786" s="885"/>
      <c r="Q786" s="885"/>
      <c r="R786" s="889"/>
    </row>
    <row r="787" spans="1:18" ht="18" customHeight="1" thickBot="1">
      <c r="C787" s="1228"/>
      <c r="D787" s="1264"/>
      <c r="F787" s="1246" t="s">
        <v>1400</v>
      </c>
      <c r="G787" s="355">
        <f>SUM(G14:G785)</f>
        <v>204943827320</v>
      </c>
      <c r="H787" s="180"/>
      <c r="I787" s="1524" t="s">
        <v>1601</v>
      </c>
      <c r="J787" s="1524"/>
      <c r="K787" s="1285">
        <f>SUM(K14:K785)</f>
        <v>190429667341.42004</v>
      </c>
      <c r="L787" s="191"/>
      <c r="N787" s="1513" t="s">
        <v>1600</v>
      </c>
      <c r="O787" s="1513"/>
      <c r="P787" s="1513"/>
      <c r="Q787" s="1266"/>
      <c r="R787" s="1286">
        <f>SUM(R14:R785)</f>
        <v>7674478865.4599972</v>
      </c>
    </row>
    <row r="788" spans="1:18" ht="18" customHeight="1" thickTop="1">
      <c r="C788" s="1228"/>
      <c r="D788" s="1229"/>
      <c r="G788" s="1275"/>
      <c r="H788" s="377"/>
      <c r="I788" s="1515" t="s">
        <v>1602</v>
      </c>
      <c r="J788" s="1515"/>
      <c r="K788" s="1230">
        <f>-(G87-K87)-(G105-K105)-G242-G314-(G426-K426)-(G779-K779)-(G517-K517)-(G60-K60)-(G199-K199)-(G154-K154)-(G208-K208)-(G262-K262)-(G59-K59)-(G94-K94)-(G129-K129)-(G155-K155)-(G304-K304)-(G336-K336)-(G256-(K256+K257))</f>
        <v>-2739390966.5800004</v>
      </c>
      <c r="L788" s="191"/>
      <c r="M788" s="191"/>
      <c r="N788" s="1266"/>
      <c r="O788" s="1266"/>
      <c r="P788" s="1266"/>
      <c r="Q788" s="1266"/>
      <c r="R788" s="310"/>
    </row>
    <row r="789" spans="1:18">
      <c r="C789" s="1228"/>
      <c r="D789" s="1229"/>
      <c r="I789" s="1514"/>
      <c r="J789" s="1514"/>
      <c r="K789" s="1514"/>
      <c r="L789" s="1514"/>
      <c r="M789" s="1265"/>
    </row>
    <row r="790" spans="1:18" ht="18" thickBot="1">
      <c r="C790" s="1228"/>
      <c r="D790" s="1229"/>
      <c r="E790" s="1513" t="s">
        <v>1430</v>
      </c>
      <c r="F790" s="1513"/>
      <c r="G790" s="1513"/>
      <c r="H790" s="1513"/>
      <c r="I790" s="1513"/>
      <c r="J790" s="238"/>
      <c r="K790" s="1287">
        <f>G787+K788-K787</f>
        <v>11774769011.999969</v>
      </c>
    </row>
    <row r="791" spans="1:18" ht="18" thickTop="1">
      <c r="E791" s="1246"/>
      <c r="F791" s="1246"/>
      <c r="G791" s="1246"/>
      <c r="H791" s="1246"/>
      <c r="I791" s="1246"/>
      <c r="J791" s="238"/>
      <c r="K791" s="530"/>
    </row>
    <row r="792" spans="1:18" ht="18" customHeight="1">
      <c r="A792" s="1512" t="s">
        <v>1608</v>
      </c>
      <c r="B792" s="1512"/>
      <c r="C792" s="1512"/>
      <c r="D792" s="1512"/>
      <c r="E792" s="1512"/>
      <c r="F792" s="1512"/>
      <c r="G792" s="1512"/>
      <c r="H792" s="1512"/>
      <c r="I792" s="1512"/>
      <c r="J792" s="1512"/>
      <c r="K792" s="1512"/>
      <c r="L792" s="1512"/>
      <c r="M792" s="1512"/>
      <c r="N792" s="1512"/>
      <c r="O792" s="1512"/>
      <c r="P792" s="1512"/>
      <c r="Q792" s="1512"/>
      <c r="R792" s="1512"/>
    </row>
    <row r="793" spans="1:18" ht="15" customHeight="1">
      <c r="A793" s="1511" t="s">
        <v>1870</v>
      </c>
      <c r="B793" s="1511"/>
      <c r="C793" s="1511"/>
      <c r="D793" s="1511"/>
      <c r="E793" s="1511"/>
      <c r="F793" s="1511"/>
      <c r="G793" s="1511"/>
      <c r="H793" s="1511"/>
      <c r="I793" s="1511"/>
      <c r="J793" s="1511"/>
      <c r="K793" s="1511"/>
      <c r="L793" s="1511"/>
      <c r="M793" s="1511"/>
      <c r="N793" s="1511"/>
      <c r="O793" s="1511"/>
      <c r="P793" s="1511"/>
      <c r="Q793" s="1511"/>
      <c r="R793" s="1511"/>
    </row>
    <row r="794" spans="1:18" ht="15" customHeight="1">
      <c r="A794" s="1511"/>
      <c r="B794" s="1511"/>
      <c r="C794" s="1511"/>
      <c r="D794" s="1511"/>
      <c r="E794" s="1511"/>
      <c r="F794" s="1511"/>
      <c r="G794" s="1511"/>
      <c r="H794" s="1511"/>
      <c r="I794" s="1511"/>
      <c r="J794" s="1511"/>
      <c r="K794" s="1511"/>
      <c r="L794" s="1511"/>
      <c r="M794" s="1511"/>
      <c r="N794" s="1511"/>
      <c r="O794" s="1511"/>
      <c r="P794" s="1511"/>
      <c r="Q794" s="1511"/>
      <c r="R794" s="1511"/>
    </row>
    <row r="795" spans="1:18" ht="15" customHeight="1">
      <c r="A795" s="1511" t="s">
        <v>2035</v>
      </c>
      <c r="B795" s="1511"/>
      <c r="C795" s="1511"/>
      <c r="D795" s="1511"/>
      <c r="E795" s="1511"/>
      <c r="F795" s="1511"/>
      <c r="G795" s="1511"/>
      <c r="H795" s="1511"/>
      <c r="I795" s="1511"/>
      <c r="J795" s="1511"/>
      <c r="K795" s="1511"/>
      <c r="L795" s="1511"/>
      <c r="M795" s="1511"/>
      <c r="N795" s="1511"/>
      <c r="O795" s="1511"/>
      <c r="P795" s="1511"/>
      <c r="Q795" s="1511"/>
      <c r="R795" s="1511"/>
    </row>
    <row r="796" spans="1:18" ht="15" customHeight="1">
      <c r="A796" s="1511"/>
      <c r="B796" s="1511"/>
      <c r="C796" s="1511"/>
      <c r="D796" s="1511"/>
      <c r="E796" s="1511"/>
      <c r="F796" s="1511"/>
      <c r="G796" s="1511"/>
      <c r="H796" s="1511"/>
      <c r="I796" s="1511"/>
      <c r="J796" s="1511"/>
      <c r="K796" s="1511"/>
      <c r="L796" s="1511"/>
      <c r="M796" s="1511"/>
      <c r="N796" s="1511"/>
      <c r="O796" s="1511"/>
      <c r="P796" s="1511"/>
      <c r="Q796" s="1511"/>
      <c r="R796" s="1511"/>
    </row>
    <row r="797" spans="1:18" ht="15" customHeight="1">
      <c r="A797" s="1511" t="s">
        <v>1603</v>
      </c>
      <c r="B797" s="1511"/>
      <c r="C797" s="1511"/>
      <c r="D797" s="1511"/>
      <c r="E797" s="1511"/>
      <c r="F797" s="1511"/>
      <c r="G797" s="1511"/>
      <c r="H797" s="1511"/>
      <c r="I797" s="1511"/>
      <c r="J797" s="1511"/>
      <c r="K797" s="1511"/>
      <c r="L797" s="1511"/>
      <c r="M797" s="1511"/>
      <c r="N797" s="1511"/>
      <c r="O797" s="1511"/>
      <c r="P797" s="1511"/>
      <c r="Q797" s="1511"/>
      <c r="R797" s="1511"/>
    </row>
    <row r="798" spans="1:18">
      <c r="A798" s="1263" t="s">
        <v>1398</v>
      </c>
    </row>
    <row r="834" ht="14.25" customHeight="1"/>
  </sheetData>
  <mergeCells count="392">
    <mergeCell ref="A4:R4"/>
    <mergeCell ref="A6:R6"/>
    <mergeCell ref="A8:R8"/>
    <mergeCell ref="A10:R10"/>
    <mergeCell ref="G228:G230"/>
    <mergeCell ref="A248:A250"/>
    <mergeCell ref="B248:B250"/>
    <mergeCell ref="C248:C250"/>
    <mergeCell ref="D248:D250"/>
    <mergeCell ref="E248:E250"/>
    <mergeCell ref="Q248:Q250"/>
    <mergeCell ref="R248:R250"/>
    <mergeCell ref="Q256:Q257"/>
    <mergeCell ref="R256:R257"/>
    <mergeCell ref="E256:E257"/>
    <mergeCell ref="F256:F257"/>
    <mergeCell ref="G256:G257"/>
    <mergeCell ref="H256:H257"/>
    <mergeCell ref="O256:O257"/>
    <mergeCell ref="P256:P257"/>
    <mergeCell ref="N248:N250"/>
    <mergeCell ref="O248:O250"/>
    <mergeCell ref="P248:P250"/>
    <mergeCell ref="P167:P168"/>
    <mergeCell ref="A167:A168"/>
    <mergeCell ref="B167:B168"/>
    <mergeCell ref="C167:C168"/>
    <mergeCell ref="D167:D168"/>
    <mergeCell ref="E167:E168"/>
    <mergeCell ref="F167:F168"/>
    <mergeCell ref="G167:G168"/>
    <mergeCell ref="H167:H168"/>
    <mergeCell ref="N167:N16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7:R797"/>
    <mergeCell ref="R38:R40"/>
    <mergeCell ref="Q38:Q40"/>
    <mergeCell ref="O38:O40"/>
    <mergeCell ref="N38:N40"/>
    <mergeCell ref="P38:P40"/>
    <mergeCell ref="B464:B465"/>
    <mergeCell ref="A464:A465"/>
    <mergeCell ref="R65:R66"/>
    <mergeCell ref="Q65:Q66"/>
    <mergeCell ref="P65:P66"/>
    <mergeCell ref="O65:O66"/>
    <mergeCell ref="N65:N66"/>
    <mergeCell ref="H65:H66"/>
    <mergeCell ref="G65:G66"/>
    <mergeCell ref="F65:F66"/>
    <mergeCell ref="E65:E66"/>
    <mergeCell ref="C48:C49"/>
    <mergeCell ref="G192:G193"/>
    <mergeCell ref="C65:C66"/>
    <mergeCell ref="A793:R794"/>
    <mergeCell ref="G156:G157"/>
    <mergeCell ref="H156:H157"/>
    <mergeCell ref="E790:I790"/>
    <mergeCell ref="C464:C465"/>
    <mergeCell ref="A795:R796"/>
    <mergeCell ref="A792:R792"/>
    <mergeCell ref="N787:P787"/>
    <mergeCell ref="I789:L789"/>
    <mergeCell ref="I788:J788"/>
    <mergeCell ref="C612:C613"/>
    <mergeCell ref="B612:B613"/>
    <mergeCell ref="A612:A613"/>
    <mergeCell ref="R612:R613"/>
    <mergeCell ref="Q612:Q613"/>
    <mergeCell ref="P612:P613"/>
    <mergeCell ref="O612:O613"/>
    <mergeCell ref="N612:N613"/>
    <mergeCell ref="H612:H613"/>
    <mergeCell ref="G612:G613"/>
    <mergeCell ref="F612:F613"/>
    <mergeCell ref="D612:D613"/>
    <mergeCell ref="E612:E613"/>
    <mergeCell ref="I787:J787"/>
    <mergeCell ref="A729:A730"/>
    <mergeCell ref="R729:R730"/>
    <mergeCell ref="P729:P730"/>
    <mergeCell ref="Q729:Q730"/>
    <mergeCell ref="A1:R1"/>
    <mergeCell ref="B353:B354"/>
    <mergeCell ref="D81:D82"/>
    <mergeCell ref="E81:E82"/>
    <mergeCell ref="F81:F82"/>
    <mergeCell ref="G81:G82"/>
    <mergeCell ref="G320:G321"/>
    <mergeCell ref="H320:H321"/>
    <mergeCell ref="P228:P230"/>
    <mergeCell ref="R353:R354"/>
    <mergeCell ref="Q353:Q354"/>
    <mergeCell ref="G201:G202"/>
    <mergeCell ref="H201:H202"/>
    <mergeCell ref="R83:R84"/>
    <mergeCell ref="Q83:Q84"/>
    <mergeCell ref="P83:P84"/>
    <mergeCell ref="D48:D49"/>
    <mergeCell ref="F38:F40"/>
    <mergeCell ref="H353:H354"/>
    <mergeCell ref="Q325:Q326"/>
    <mergeCell ref="R325:R326"/>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29:B730"/>
    <mergeCell ref="C729:C730"/>
    <mergeCell ref="D729:D730"/>
    <mergeCell ref="E729:E730"/>
    <mergeCell ref="F729:F730"/>
    <mergeCell ref="G729:G730"/>
    <mergeCell ref="H729:H730"/>
    <mergeCell ref="N729:N730"/>
    <mergeCell ref="O729:O730"/>
    <mergeCell ref="C81:C82"/>
    <mergeCell ref="A117:A118"/>
    <mergeCell ref="B91:B92"/>
    <mergeCell ref="B117:B118"/>
    <mergeCell ref="E117:E118"/>
    <mergeCell ref="C320:C321"/>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E464:E465"/>
    <mergeCell ref="D464:D465"/>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E228:E230"/>
    <mergeCell ref="A356:A357"/>
    <mergeCell ref="B356:B357"/>
    <mergeCell ref="C356:C357"/>
    <mergeCell ref="D356:D357"/>
    <mergeCell ref="E356:E357"/>
    <mergeCell ref="D353:D354"/>
    <mergeCell ref="A228:A230"/>
    <mergeCell ref="B228:B230"/>
    <mergeCell ref="A320:A321"/>
    <mergeCell ref="B320:B321"/>
    <mergeCell ref="D320:D321"/>
    <mergeCell ref="E320:E321"/>
    <mergeCell ref="C325:C326"/>
    <mergeCell ref="D325:D326"/>
    <mergeCell ref="E325:E326"/>
    <mergeCell ref="B256:B257"/>
    <mergeCell ref="C256:C257"/>
    <mergeCell ref="D256:D257"/>
    <mergeCell ref="A256:A257"/>
    <mergeCell ref="H192:H193"/>
    <mergeCell ref="F201:F202"/>
    <mergeCell ref="H228:H230"/>
    <mergeCell ref="N228:N230"/>
    <mergeCell ref="P320:P321"/>
    <mergeCell ref="R356:R357"/>
    <mergeCell ref="Q201:Q202"/>
    <mergeCell ref="R201:R202"/>
    <mergeCell ref="P353:P354"/>
    <mergeCell ref="O228:O230"/>
    <mergeCell ref="R320:R321"/>
    <mergeCell ref="Q320:Q321"/>
    <mergeCell ref="H248:H250"/>
    <mergeCell ref="O325:O326"/>
    <mergeCell ref="P325:P326"/>
    <mergeCell ref="H325:H326"/>
    <mergeCell ref="N325:N326"/>
    <mergeCell ref="G248:G250"/>
    <mergeCell ref="G325:G326"/>
    <mergeCell ref="G353:G354"/>
    <mergeCell ref="F320:F321"/>
    <mergeCell ref="F325:F326"/>
    <mergeCell ref="F248:F250"/>
    <mergeCell ref="H356:H357"/>
    <mergeCell ref="Q464:Q465"/>
    <mergeCell ref="Q192:Q193"/>
    <mergeCell ref="N435:N436"/>
    <mergeCell ref="O435:O436"/>
    <mergeCell ref="P435:P436"/>
    <mergeCell ref="Q356:Q357"/>
    <mergeCell ref="R192:R193"/>
    <mergeCell ref="Q411:Q412"/>
    <mergeCell ref="R411:R412"/>
    <mergeCell ref="Q228:Q230"/>
    <mergeCell ref="R228:R230"/>
    <mergeCell ref="N201:N202"/>
    <mergeCell ref="O201:O202"/>
    <mergeCell ref="P201:P202"/>
    <mergeCell ref="N411:N412"/>
    <mergeCell ref="O411:O412"/>
    <mergeCell ref="P411:P412"/>
    <mergeCell ref="N320:N321"/>
    <mergeCell ref="O320:O321"/>
    <mergeCell ref="O353:O354"/>
    <mergeCell ref="N353:N354"/>
    <mergeCell ref="P379:P381"/>
    <mergeCell ref="N379:N381"/>
    <mergeCell ref="N256:N257"/>
    <mergeCell ref="D433:D434"/>
    <mergeCell ref="E353:E354"/>
    <mergeCell ref="R464:R465"/>
    <mergeCell ref="N433:N434"/>
    <mergeCell ref="O433:O434"/>
    <mergeCell ref="P433:P434"/>
    <mergeCell ref="Q433:Q434"/>
    <mergeCell ref="R433:R434"/>
    <mergeCell ref="D411:D412"/>
    <mergeCell ref="H411:H412"/>
    <mergeCell ref="F433:F434"/>
    <mergeCell ref="H433:H434"/>
    <mergeCell ref="G433:G434"/>
    <mergeCell ref="F411:F412"/>
    <mergeCell ref="G411:G412"/>
    <mergeCell ref="E433:E434"/>
    <mergeCell ref="N356:N357"/>
    <mergeCell ref="O356:O357"/>
    <mergeCell ref="P356:P357"/>
    <mergeCell ref="M464:M465"/>
    <mergeCell ref="N464:N465"/>
    <mergeCell ref="O464:O465"/>
    <mergeCell ref="P464:P465"/>
    <mergeCell ref="F353:F354"/>
    <mergeCell ref="C433:C434"/>
    <mergeCell ref="C353:C354"/>
    <mergeCell ref="E411:E412"/>
    <mergeCell ref="A325:A326"/>
    <mergeCell ref="B325:B326"/>
    <mergeCell ref="Q435:Q436"/>
    <mergeCell ref="R435:R436"/>
    <mergeCell ref="A435:A436"/>
    <mergeCell ref="B435:B436"/>
    <mergeCell ref="C435:C436"/>
    <mergeCell ref="D435:D436"/>
    <mergeCell ref="E435:E436"/>
    <mergeCell ref="F435:F436"/>
    <mergeCell ref="G435:G436"/>
    <mergeCell ref="H435:H436"/>
    <mergeCell ref="A433:A434"/>
    <mergeCell ref="A353:A354"/>
    <mergeCell ref="A411:A412"/>
    <mergeCell ref="B411:B412"/>
    <mergeCell ref="C411:C412"/>
    <mergeCell ref="B433:B434"/>
    <mergeCell ref="F356:F357"/>
    <mergeCell ref="G356:G357"/>
    <mergeCell ref="O379:O381"/>
    <mergeCell ref="Q379:Q381"/>
    <mergeCell ref="R379:R381"/>
    <mergeCell ref="P402:P404"/>
    <mergeCell ref="Q402:Q404"/>
    <mergeCell ref="R402:R404"/>
    <mergeCell ref="N402:N404"/>
    <mergeCell ref="A402:A404"/>
    <mergeCell ref="B402:B404"/>
    <mergeCell ref="C402:C404"/>
    <mergeCell ref="D402:D404"/>
    <mergeCell ref="E402:E404"/>
    <mergeCell ref="F402:F404"/>
    <mergeCell ref="G402:G404"/>
    <mergeCell ref="H402:H404"/>
    <mergeCell ref="F379:F381"/>
    <mergeCell ref="G379:G381"/>
    <mergeCell ref="H379:H381"/>
    <mergeCell ref="A379:A381"/>
    <mergeCell ref="B379:B381"/>
    <mergeCell ref="C379:C381"/>
    <mergeCell ref="D379:D381"/>
    <mergeCell ref="E379:E381"/>
    <mergeCell ref="O402:O404"/>
  </mergeCells>
  <phoneticPr fontId="80" type="noConversion"/>
  <printOptions horizontalCentered="1"/>
  <pageMargins left="0.2" right="0.2" top="0.35" bottom="0.5" header="0.3" footer="0.3"/>
  <pageSetup paperSize="5" scale="54" fitToHeight="50" orientation="landscape" horizontalDpi="300" verticalDpi="300" r:id="rId1"/>
  <headerFooter>
    <oddFooter>&amp;RPage &amp;P of &amp;N</oddFooter>
  </headerFooter>
  <rowBreaks count="2" manualBreakCount="2">
    <brk id="737" max="17" man="1"/>
    <brk id="785" max="17" man="1"/>
  </rowBreaks>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70" zoomScaleNormal="75" zoomScaleSheetLayoutView="70" zoomScalePageLayoutView="75" workbookViewId="0">
      <selection activeCell="S53" sqref="S53"/>
    </sheetView>
  </sheetViews>
  <sheetFormatPr defaultColWidth="9.140625" defaultRowHeight="12.75"/>
  <cols>
    <col min="1" max="1" width="12.7109375" style="496" customWidth="1"/>
    <col min="2" max="2" width="13.28515625" style="496" customWidth="1"/>
    <col min="3" max="3" width="67.85546875" style="496" customWidth="1"/>
    <col min="4" max="4" width="11.7109375" style="496" customWidth="1"/>
    <col min="5" max="5" width="6.28515625" style="496" bestFit="1" customWidth="1"/>
    <col min="6" max="6" width="13.140625" style="496" bestFit="1" customWidth="1"/>
    <col min="7" max="7" width="39.140625" style="496" bestFit="1" customWidth="1"/>
    <col min="8" max="8" width="20" style="38" bestFit="1" customWidth="1"/>
    <col min="9" max="9" width="14.28515625" style="496" customWidth="1"/>
    <col min="10" max="10" width="11" style="496" bestFit="1" customWidth="1"/>
    <col min="11" max="11" width="2.42578125" style="496" bestFit="1" customWidth="1"/>
    <col min="12" max="12" width="18.140625" style="247" bestFit="1" customWidth="1"/>
    <col min="13" max="13" width="11" style="247" bestFit="1" customWidth="1"/>
    <col min="14" max="14" width="2.42578125" style="247" customWidth="1"/>
    <col min="15" max="15" width="19.5703125" style="247" bestFit="1" customWidth="1"/>
    <col min="16" max="16" width="2.42578125" style="247" customWidth="1"/>
    <col min="17" max="17" width="19.5703125" style="247" customWidth="1"/>
    <col min="18" max="18" width="13.85546875" style="496" customWidth="1"/>
    <col min="19" max="19" width="17.28515625" style="47" customWidth="1"/>
    <col min="20" max="20" width="20.28515625" style="496" bestFit="1" customWidth="1"/>
    <col min="21" max="21" width="26.7109375" style="496" customWidth="1"/>
    <col min="22" max="22" width="14.42578125" style="496" customWidth="1"/>
    <col min="23" max="24" width="18" style="496" customWidth="1"/>
    <col min="25" max="25" width="9.140625" style="496"/>
    <col min="26" max="26" width="19.140625" style="496" bestFit="1" customWidth="1"/>
    <col min="27" max="27" width="19.85546875" style="496" bestFit="1" customWidth="1"/>
    <col min="28" max="28" width="10.140625" style="496" bestFit="1" customWidth="1"/>
    <col min="29" max="16384" width="9.140625" style="496"/>
  </cols>
  <sheetData>
    <row r="1" spans="1:27" s="1323" customFormat="1" ht="15">
      <c r="A1" s="1860" t="s">
        <v>1185</v>
      </c>
      <c r="B1" s="1860"/>
      <c r="C1" s="1860"/>
      <c r="D1" s="1860"/>
      <c r="E1" s="1860"/>
      <c r="F1" s="1860"/>
      <c r="G1" s="1860"/>
      <c r="H1" s="1860"/>
      <c r="I1" s="1860"/>
      <c r="J1" s="1860"/>
      <c r="K1" s="1860"/>
      <c r="L1" s="1860"/>
      <c r="M1" s="1860"/>
      <c r="N1" s="1860"/>
      <c r="O1" s="1860"/>
      <c r="P1" s="1860"/>
      <c r="Q1" s="1860"/>
      <c r="R1" s="1860"/>
      <c r="S1" s="1860"/>
      <c r="T1" s="1860"/>
      <c r="U1" s="1860"/>
      <c r="V1" s="1860"/>
      <c r="W1" s="1860"/>
      <c r="X1" s="1860"/>
    </row>
    <row r="2" spans="1:27" s="1323" customFormat="1" ht="15">
      <c r="A2" s="1860"/>
      <c r="B2" s="1860"/>
      <c r="C2" s="1860"/>
      <c r="D2" s="1860"/>
      <c r="E2" s="1860"/>
      <c r="F2" s="1860"/>
      <c r="G2" s="1860"/>
      <c r="H2" s="1860"/>
      <c r="I2" s="1860"/>
      <c r="J2" s="1860"/>
      <c r="K2" s="1860"/>
      <c r="L2" s="1860"/>
      <c r="M2" s="1860"/>
      <c r="N2" s="1860"/>
      <c r="O2" s="1860"/>
      <c r="P2" s="1860"/>
      <c r="Q2" s="1860"/>
      <c r="R2" s="1860"/>
      <c r="S2" s="1860"/>
      <c r="T2" s="1860"/>
      <c r="U2" s="1860"/>
      <c r="V2" s="248"/>
      <c r="W2" s="248"/>
      <c r="X2" s="248"/>
    </row>
    <row r="3" spans="1:27" s="1323" customFormat="1" ht="15" thickBot="1">
      <c r="F3" s="1335"/>
      <c r="H3" s="181"/>
      <c r="I3" s="12"/>
      <c r="J3" s="12"/>
      <c r="K3" s="12"/>
      <c r="L3" s="25"/>
      <c r="M3" s="25"/>
      <c r="N3" s="25"/>
      <c r="O3" s="25"/>
      <c r="P3" s="25"/>
      <c r="Q3" s="25"/>
      <c r="S3" s="182"/>
    </row>
    <row r="4" spans="1:27" s="1323" customFormat="1" ht="37.5" customHeight="1" thickBot="1">
      <c r="A4" s="1885" t="s">
        <v>682</v>
      </c>
      <c r="B4" s="1828" t="s">
        <v>2</v>
      </c>
      <c r="C4" s="2075" t="s">
        <v>327</v>
      </c>
      <c r="D4" s="1545"/>
      <c r="E4" s="1863"/>
      <c r="F4" s="1828" t="s">
        <v>328</v>
      </c>
      <c r="G4" s="1828" t="s">
        <v>1011</v>
      </c>
      <c r="H4" s="2099" t="s">
        <v>2044</v>
      </c>
      <c r="I4" s="1823" t="s">
        <v>10</v>
      </c>
      <c r="J4" s="1544" t="s">
        <v>2045</v>
      </c>
      <c r="K4" s="1545"/>
      <c r="L4" s="1546"/>
      <c r="M4" s="2017" t="s">
        <v>2046</v>
      </c>
      <c r="N4" s="1826"/>
      <c r="O4" s="1979"/>
      <c r="P4" s="1544" t="s">
        <v>2047</v>
      </c>
      <c r="Q4" s="1546"/>
      <c r="R4" s="1885" t="s">
        <v>1015</v>
      </c>
      <c r="S4" s="2104"/>
      <c r="T4" s="2088" t="s">
        <v>1382</v>
      </c>
      <c r="U4" s="1876"/>
      <c r="V4" s="2089" t="s">
        <v>1350</v>
      </c>
      <c r="W4" s="2090"/>
      <c r="X4" s="2091"/>
    </row>
    <row r="5" spans="1:27" s="1323" customFormat="1" ht="45.75" customHeight="1" thickBot="1">
      <c r="A5" s="1887"/>
      <c r="B5" s="1796"/>
      <c r="C5" s="183" t="s">
        <v>329</v>
      </c>
      <c r="D5" s="184" t="s">
        <v>330</v>
      </c>
      <c r="E5" s="183" t="s">
        <v>331</v>
      </c>
      <c r="F5" s="1796"/>
      <c r="G5" s="1796"/>
      <c r="H5" s="2100"/>
      <c r="I5" s="1824"/>
      <c r="J5" s="185" t="s">
        <v>2</v>
      </c>
      <c r="K5" s="186"/>
      <c r="L5" s="246" t="s">
        <v>1256</v>
      </c>
      <c r="M5" s="353" t="s">
        <v>2</v>
      </c>
      <c r="N5" s="354"/>
      <c r="O5" s="1288" t="s">
        <v>1256</v>
      </c>
      <c r="P5" s="354"/>
      <c r="Q5" s="1288" t="s">
        <v>1256</v>
      </c>
      <c r="R5" s="251" t="s">
        <v>1347</v>
      </c>
      <c r="S5" s="252" t="s">
        <v>1348</v>
      </c>
      <c r="T5" s="251" t="s">
        <v>1256</v>
      </c>
      <c r="U5" s="253" t="s">
        <v>1254</v>
      </c>
      <c r="V5" s="251" t="s">
        <v>2</v>
      </c>
      <c r="W5" s="254" t="s">
        <v>1254</v>
      </c>
      <c r="X5" s="255" t="s">
        <v>1351</v>
      </c>
    </row>
    <row r="6" spans="1:27" s="1323" customFormat="1" ht="29.25" customHeight="1">
      <c r="A6" s="447">
        <v>1</v>
      </c>
      <c r="B6" s="448">
        <v>40086</v>
      </c>
      <c r="C6" s="449" t="s">
        <v>1187</v>
      </c>
      <c r="D6" s="450" t="s">
        <v>883</v>
      </c>
      <c r="E6" s="450" t="s">
        <v>884</v>
      </c>
      <c r="F6" s="451" t="s">
        <v>86</v>
      </c>
      <c r="G6" s="450" t="s">
        <v>1189</v>
      </c>
      <c r="H6" s="452">
        <v>1111111111</v>
      </c>
      <c r="I6" s="453" t="s">
        <v>322</v>
      </c>
      <c r="J6" s="454">
        <v>40182</v>
      </c>
      <c r="K6" s="455">
        <v>4</v>
      </c>
      <c r="L6" s="456">
        <v>156250000</v>
      </c>
      <c r="M6" s="454">
        <v>40182</v>
      </c>
      <c r="N6" s="455">
        <v>4</v>
      </c>
      <c r="O6" s="456">
        <v>156250000</v>
      </c>
      <c r="P6" s="455"/>
      <c r="Q6" s="456">
        <v>156250000</v>
      </c>
      <c r="R6" s="2096">
        <v>40193</v>
      </c>
      <c r="S6" s="2097">
        <v>156250000</v>
      </c>
      <c r="T6" s="2092">
        <v>0</v>
      </c>
      <c r="U6" s="2094" t="s">
        <v>1189</v>
      </c>
      <c r="V6" s="187">
        <v>40207</v>
      </c>
      <c r="W6" s="1332" t="s">
        <v>1352</v>
      </c>
      <c r="X6" s="188">
        <v>20091872.420000002</v>
      </c>
      <c r="AA6" s="25"/>
    </row>
    <row r="7" spans="1:27" s="1323" customFormat="1" ht="29.25" customHeight="1">
      <c r="A7" s="457"/>
      <c r="B7" s="458"/>
      <c r="C7" s="1314"/>
      <c r="D7" s="1314"/>
      <c r="E7" s="1314"/>
      <c r="F7" s="1315"/>
      <c r="G7" s="1314"/>
      <c r="H7" s="1329"/>
      <c r="I7" s="1346"/>
      <c r="J7" s="459"/>
      <c r="K7" s="460"/>
      <c r="L7" s="1345"/>
      <c r="M7" s="459"/>
      <c r="N7" s="460"/>
      <c r="O7" s="1345"/>
      <c r="P7" s="460"/>
      <c r="Q7" s="1345"/>
      <c r="R7" s="1360"/>
      <c r="S7" s="2098"/>
      <c r="T7" s="2093"/>
      <c r="U7" s="2095"/>
      <c r="V7" s="187">
        <v>40233</v>
      </c>
      <c r="W7" s="1332" t="s">
        <v>1438</v>
      </c>
      <c r="X7" s="188">
        <v>48922.020388332559</v>
      </c>
    </row>
    <row r="8" spans="1:27" s="1323" customFormat="1" ht="29.25" customHeight="1">
      <c r="A8" s="461">
        <v>2</v>
      </c>
      <c r="B8" s="139">
        <v>40086</v>
      </c>
      <c r="C8" s="890" t="s">
        <v>1187</v>
      </c>
      <c r="D8" s="132" t="s">
        <v>883</v>
      </c>
      <c r="E8" s="132" t="s">
        <v>884</v>
      </c>
      <c r="F8" s="462" t="s">
        <v>86</v>
      </c>
      <c r="G8" s="132" t="s">
        <v>1188</v>
      </c>
      <c r="H8" s="463">
        <v>2222222222</v>
      </c>
      <c r="I8" s="800" t="s">
        <v>322</v>
      </c>
      <c r="J8" s="464">
        <v>40182</v>
      </c>
      <c r="K8" s="465">
        <v>4</v>
      </c>
      <c r="L8" s="466">
        <v>200000000</v>
      </c>
      <c r="M8" s="464">
        <v>40182</v>
      </c>
      <c r="N8" s="465">
        <v>4</v>
      </c>
      <c r="O8" s="466">
        <v>200000000</v>
      </c>
      <c r="P8" s="465"/>
      <c r="Q8" s="466">
        <v>200000000</v>
      </c>
      <c r="R8" s="119">
        <v>40189</v>
      </c>
      <c r="S8" s="160">
        <v>34000000</v>
      </c>
      <c r="T8" s="59">
        <f>IF($L8&lt;&gt;0,$L8-$S8)</f>
        <v>166000000</v>
      </c>
      <c r="U8" s="23" t="s">
        <v>1188</v>
      </c>
      <c r="V8" s="50"/>
      <c r="W8" s="1321"/>
      <c r="X8" s="1318"/>
    </row>
    <row r="9" spans="1:27" s="1323" customFormat="1" ht="29.25" customHeight="1">
      <c r="A9" s="467"/>
      <c r="B9" s="468"/>
      <c r="C9" s="469"/>
      <c r="D9" s="469"/>
      <c r="E9" s="469"/>
      <c r="F9" s="470"/>
      <c r="G9" s="469"/>
      <c r="H9" s="471"/>
      <c r="I9" s="472"/>
      <c r="J9" s="473"/>
      <c r="K9" s="474"/>
      <c r="L9" s="475"/>
      <c r="M9" s="473"/>
      <c r="N9" s="474"/>
      <c r="O9" s="475"/>
      <c r="P9" s="474"/>
      <c r="Q9" s="475"/>
      <c r="R9" s="1358">
        <v>40190</v>
      </c>
      <c r="S9" s="2105">
        <v>166000000</v>
      </c>
      <c r="T9" s="2101">
        <v>0</v>
      </c>
      <c r="U9" s="2102" t="s">
        <v>1349</v>
      </c>
      <c r="V9" s="1304">
        <v>40207</v>
      </c>
      <c r="W9" s="1314" t="s">
        <v>1352</v>
      </c>
      <c r="X9" s="1345">
        <v>502301.83</v>
      </c>
    </row>
    <row r="10" spans="1:27" s="1323" customFormat="1" ht="29.25" customHeight="1">
      <c r="A10" s="476"/>
      <c r="B10" s="477"/>
      <c r="C10" s="478"/>
      <c r="D10" s="478"/>
      <c r="E10" s="478"/>
      <c r="F10" s="203"/>
      <c r="G10" s="478"/>
      <c r="H10" s="479"/>
      <c r="I10" s="480"/>
      <c r="J10" s="481"/>
      <c r="K10" s="482"/>
      <c r="L10" s="483"/>
      <c r="M10" s="481"/>
      <c r="N10" s="482"/>
      <c r="O10" s="483"/>
      <c r="P10" s="482"/>
      <c r="Q10" s="483"/>
      <c r="R10" s="1360"/>
      <c r="S10" s="2098"/>
      <c r="T10" s="2093"/>
      <c r="U10" s="2103"/>
      <c r="V10" s="1304">
        <v>40233</v>
      </c>
      <c r="W10" s="1314" t="s">
        <v>1438</v>
      </c>
      <c r="X10" s="1345">
        <v>1223.06</v>
      </c>
      <c r="AA10" s="245"/>
    </row>
    <row r="11" spans="1:27" s="1323" customFormat="1" ht="29.25" customHeight="1">
      <c r="A11" s="1310">
        <v>1</v>
      </c>
      <c r="B11" s="1305">
        <v>40086</v>
      </c>
      <c r="C11" s="1313" t="s">
        <v>1186</v>
      </c>
      <c r="D11" s="1313" t="s">
        <v>883</v>
      </c>
      <c r="E11" s="430" t="s">
        <v>884</v>
      </c>
      <c r="F11" s="1324" t="s">
        <v>86</v>
      </c>
      <c r="G11" s="1313" t="s">
        <v>1189</v>
      </c>
      <c r="H11" s="44">
        <v>1111111111.1099999</v>
      </c>
      <c r="I11" s="1330" t="s">
        <v>322</v>
      </c>
      <c r="J11" s="1302">
        <v>40259</v>
      </c>
      <c r="K11" s="430">
        <v>6</v>
      </c>
      <c r="L11" s="436">
        <v>1244437500</v>
      </c>
      <c r="M11" s="438">
        <v>40375</v>
      </c>
      <c r="N11" s="439"/>
      <c r="O11" s="436">
        <v>856000000</v>
      </c>
      <c r="P11" s="1328"/>
      <c r="Q11" s="440">
        <v>580960000</v>
      </c>
      <c r="R11" s="119">
        <v>40227</v>
      </c>
      <c r="S11" s="160">
        <v>2444346.81</v>
      </c>
      <c r="T11" s="891">
        <f>$Q$11-S11</f>
        <v>578515653.19000006</v>
      </c>
      <c r="U11" s="27" t="s">
        <v>2048</v>
      </c>
      <c r="V11" s="1289"/>
      <c r="W11" s="1"/>
      <c r="X11" s="36"/>
      <c r="AA11" s="245"/>
    </row>
    <row r="12" spans="1:27" s="1323" customFormat="1" ht="29.25" customHeight="1">
      <c r="A12" s="1338"/>
      <c r="B12" s="1306"/>
      <c r="C12" s="429"/>
      <c r="D12" s="429"/>
      <c r="E12" s="431"/>
      <c r="F12" s="1325"/>
      <c r="G12" s="429"/>
      <c r="H12" s="1290"/>
      <c r="I12" s="1309"/>
      <c r="J12" s="1303"/>
      <c r="K12" s="431"/>
      <c r="L12" s="436"/>
      <c r="M12" s="438"/>
      <c r="N12" s="439"/>
      <c r="O12" s="436"/>
      <c r="P12" s="439"/>
      <c r="Q12" s="440"/>
      <c r="R12" s="119">
        <v>40283</v>
      </c>
      <c r="S12" s="160">
        <v>3533199.33</v>
      </c>
      <c r="T12" s="891">
        <f>T11-S12</f>
        <v>574982453.86000001</v>
      </c>
      <c r="U12" s="27" t="s">
        <v>2048</v>
      </c>
      <c r="V12" s="1289"/>
      <c r="W12" s="1"/>
      <c r="X12" s="36"/>
      <c r="AA12" s="245"/>
    </row>
    <row r="13" spans="1:27" s="1323" customFormat="1" ht="29.25" customHeight="1">
      <c r="A13" s="1338"/>
      <c r="B13" s="1306"/>
      <c r="C13" s="429"/>
      <c r="D13" s="429"/>
      <c r="E13" s="431"/>
      <c r="F13" s="1325"/>
      <c r="G13" s="429"/>
      <c r="H13" s="1290"/>
      <c r="I13" s="1337"/>
      <c r="J13" s="1303"/>
      <c r="K13" s="431"/>
      <c r="L13" s="436"/>
      <c r="M13" s="438"/>
      <c r="N13" s="439"/>
      <c r="O13" s="436"/>
      <c r="P13" s="439"/>
      <c r="Q13" s="440"/>
      <c r="R13" s="119">
        <v>40436</v>
      </c>
      <c r="S13" s="160">
        <v>30011186.829999998</v>
      </c>
      <c r="T13" s="891">
        <f>T12-S13</f>
        <v>544971267.02999997</v>
      </c>
      <c r="U13" s="27" t="s">
        <v>2048</v>
      </c>
      <c r="V13" s="1289"/>
      <c r="W13" s="1"/>
      <c r="X13" s="36"/>
      <c r="AA13" s="245"/>
    </row>
    <row r="14" spans="1:27" s="1323" customFormat="1" ht="29.25" customHeight="1">
      <c r="A14" s="1338"/>
      <c r="B14" s="1306"/>
      <c r="C14" s="429"/>
      <c r="D14" s="429"/>
      <c r="E14" s="431"/>
      <c r="F14" s="1325"/>
      <c r="G14" s="429"/>
      <c r="H14" s="1290"/>
      <c r="I14" s="1337"/>
      <c r="J14" s="1303"/>
      <c r="K14" s="431"/>
      <c r="L14" s="436"/>
      <c r="M14" s="438"/>
      <c r="N14" s="439"/>
      <c r="O14" s="436"/>
      <c r="P14" s="439"/>
      <c r="Q14" s="440"/>
      <c r="R14" s="119">
        <v>40497</v>
      </c>
      <c r="S14" s="160">
        <v>66463981.759999998</v>
      </c>
      <c r="T14" s="891">
        <f>T13-S14</f>
        <v>478507285.26999998</v>
      </c>
      <c r="U14" s="27" t="s">
        <v>2048</v>
      </c>
      <c r="V14" s="1289"/>
      <c r="W14" s="1"/>
      <c r="X14" s="36"/>
      <c r="AA14" s="245"/>
    </row>
    <row r="15" spans="1:27" s="1323" customFormat="1" ht="29.25" customHeight="1">
      <c r="A15" s="1338"/>
      <c r="B15" s="1306"/>
      <c r="C15" s="429"/>
      <c r="D15" s="429"/>
      <c r="E15" s="431"/>
      <c r="F15" s="1325"/>
      <c r="G15" s="429"/>
      <c r="H15" s="1290"/>
      <c r="I15" s="1337"/>
      <c r="J15" s="1303"/>
      <c r="K15" s="431"/>
      <c r="L15" s="436"/>
      <c r="M15" s="438"/>
      <c r="N15" s="439"/>
      <c r="O15" s="436"/>
      <c r="P15" s="439"/>
      <c r="Q15" s="440"/>
      <c r="R15" s="119">
        <v>40526</v>
      </c>
      <c r="S15" s="160">
        <v>15844535.779999999</v>
      </c>
      <c r="T15" s="891">
        <f t="shared" ref="T15:T29" si="0">T14-S15</f>
        <v>462662749.49000001</v>
      </c>
      <c r="U15" s="27" t="s">
        <v>2048</v>
      </c>
      <c r="V15" s="1289"/>
      <c r="W15" s="1"/>
      <c r="X15" s="36"/>
      <c r="AA15" s="245"/>
    </row>
    <row r="16" spans="1:27" s="1323" customFormat="1" ht="29.25" customHeight="1">
      <c r="A16" s="1338"/>
      <c r="B16" s="1306"/>
      <c r="C16" s="429"/>
      <c r="D16" s="429"/>
      <c r="E16" s="431"/>
      <c r="F16" s="1325"/>
      <c r="G16" s="429"/>
      <c r="H16" s="1290"/>
      <c r="I16" s="1337"/>
      <c r="J16" s="1303"/>
      <c r="K16" s="431"/>
      <c r="L16" s="436"/>
      <c r="M16" s="438"/>
      <c r="N16" s="439"/>
      <c r="O16" s="436"/>
      <c r="P16" s="439"/>
      <c r="Q16" s="440"/>
      <c r="R16" s="119">
        <v>40557</v>
      </c>
      <c r="S16" s="160">
        <v>13677726.609999999</v>
      </c>
      <c r="T16" s="891">
        <f t="shared" si="0"/>
        <v>448985022.88</v>
      </c>
      <c r="U16" s="27" t="s">
        <v>2048</v>
      </c>
      <c r="V16" s="1289"/>
      <c r="W16" s="1"/>
      <c r="X16" s="36"/>
      <c r="AA16" s="245"/>
    </row>
    <row r="17" spans="1:27" s="1323" customFormat="1" ht="29.25" customHeight="1">
      <c r="A17" s="1338"/>
      <c r="B17" s="1306"/>
      <c r="C17" s="429"/>
      <c r="D17" s="429"/>
      <c r="E17" s="431"/>
      <c r="F17" s="1325"/>
      <c r="G17" s="429"/>
      <c r="H17" s="1290"/>
      <c r="I17" s="1337"/>
      <c r="J17" s="1303"/>
      <c r="K17" s="431"/>
      <c r="L17" s="436"/>
      <c r="M17" s="438"/>
      <c r="N17" s="439"/>
      <c r="O17" s="436"/>
      <c r="P17" s="439"/>
      <c r="Q17" s="440"/>
      <c r="R17" s="119">
        <v>40588</v>
      </c>
      <c r="S17" s="160">
        <v>48523844.579999998</v>
      </c>
      <c r="T17" s="891">
        <f t="shared" si="0"/>
        <v>400461178.30000001</v>
      </c>
      <c r="U17" s="27" t="s">
        <v>2048</v>
      </c>
      <c r="V17" s="1289"/>
      <c r="W17" s="1"/>
      <c r="X17" s="36"/>
      <c r="AA17" s="245"/>
    </row>
    <row r="18" spans="1:27" s="1323" customFormat="1" ht="29.25" customHeight="1">
      <c r="A18" s="1338"/>
      <c r="B18" s="1306"/>
      <c r="C18" s="429"/>
      <c r="D18" s="429"/>
      <c r="E18" s="431"/>
      <c r="F18" s="1325"/>
      <c r="G18" s="429"/>
      <c r="H18" s="1290"/>
      <c r="I18" s="1337"/>
      <c r="J18" s="1303"/>
      <c r="K18" s="431"/>
      <c r="L18" s="436"/>
      <c r="M18" s="438"/>
      <c r="N18" s="439"/>
      <c r="O18" s="436"/>
      <c r="P18" s="439"/>
      <c r="Q18" s="440"/>
      <c r="R18" s="119">
        <v>40616</v>
      </c>
      <c r="S18" s="160">
        <v>68765544.25</v>
      </c>
      <c r="T18" s="891">
        <f t="shared" si="0"/>
        <v>331695634.05000001</v>
      </c>
      <c r="U18" s="27" t="s">
        <v>2048</v>
      </c>
      <c r="V18" s="1289"/>
      <c r="W18" s="1"/>
      <c r="X18" s="36"/>
      <c r="AA18" s="245"/>
    </row>
    <row r="19" spans="1:27" s="1323" customFormat="1" ht="29.25" customHeight="1">
      <c r="A19" s="1338"/>
      <c r="B19" s="1306"/>
      <c r="C19" s="429"/>
      <c r="D19" s="429"/>
      <c r="E19" s="431"/>
      <c r="F19" s="1325"/>
      <c r="G19" s="429"/>
      <c r="H19" s="1290"/>
      <c r="I19" s="1337"/>
      <c r="J19" s="1303"/>
      <c r="K19" s="431"/>
      <c r="L19" s="436"/>
      <c r="M19" s="438"/>
      <c r="N19" s="439"/>
      <c r="O19" s="436"/>
      <c r="P19" s="439"/>
      <c r="Q19" s="440"/>
      <c r="R19" s="119">
        <v>40647</v>
      </c>
      <c r="S19" s="160">
        <v>77704254.329999998</v>
      </c>
      <c r="T19" s="891">
        <f t="shared" si="0"/>
        <v>253991379.72000003</v>
      </c>
      <c r="U19" s="27" t="s">
        <v>2048</v>
      </c>
      <c r="V19" s="1289"/>
      <c r="W19" s="1"/>
      <c r="X19" s="36"/>
      <c r="AA19" s="245"/>
    </row>
    <row r="20" spans="1:27" s="1323" customFormat="1" ht="29.25" customHeight="1">
      <c r="A20" s="1338"/>
      <c r="B20" s="1306"/>
      <c r="C20" s="429"/>
      <c r="D20" s="429"/>
      <c r="E20" s="431"/>
      <c r="F20" s="1325"/>
      <c r="G20" s="429"/>
      <c r="H20" s="1290"/>
      <c r="I20" s="1337"/>
      <c r="J20" s="1303"/>
      <c r="K20" s="431"/>
      <c r="L20" s="436"/>
      <c r="M20" s="438"/>
      <c r="N20" s="439"/>
      <c r="O20" s="436"/>
      <c r="P20" s="439"/>
      <c r="Q20" s="440"/>
      <c r="R20" s="119">
        <v>40683</v>
      </c>
      <c r="S20" s="160">
        <v>28883732.629999999</v>
      </c>
      <c r="T20" s="891">
        <f t="shared" si="0"/>
        <v>225107647.09000003</v>
      </c>
      <c r="U20" s="27" t="s">
        <v>2048</v>
      </c>
      <c r="V20" s="1289"/>
      <c r="W20" s="1"/>
      <c r="X20" s="36"/>
      <c r="AA20" s="245"/>
    </row>
    <row r="21" spans="1:27" s="1323" customFormat="1" ht="29.25" customHeight="1">
      <c r="A21" s="1338"/>
      <c r="B21" s="1306"/>
      <c r="C21" s="429"/>
      <c r="D21" s="429"/>
      <c r="E21" s="431"/>
      <c r="F21" s="1325"/>
      <c r="G21" s="429"/>
      <c r="H21" s="1290"/>
      <c r="I21" s="1337"/>
      <c r="J21" s="1303"/>
      <c r="K21" s="431"/>
      <c r="L21" s="436"/>
      <c r="M21" s="438"/>
      <c r="N21" s="439"/>
      <c r="O21" s="436"/>
      <c r="P21" s="439"/>
      <c r="Q21" s="440"/>
      <c r="R21" s="119">
        <v>40708</v>
      </c>
      <c r="S21" s="160">
        <v>9129708.8200000003</v>
      </c>
      <c r="T21" s="891">
        <f t="shared" si="0"/>
        <v>215977938.27000004</v>
      </c>
      <c r="U21" s="27" t="s">
        <v>2048</v>
      </c>
      <c r="V21" s="1289"/>
      <c r="W21" s="1"/>
      <c r="X21" s="36"/>
      <c r="AA21" s="245"/>
    </row>
    <row r="22" spans="1:27" s="1323" customFormat="1" ht="29.25" customHeight="1">
      <c r="A22" s="1338"/>
      <c r="B22" s="1306"/>
      <c r="C22" s="429"/>
      <c r="D22" s="429"/>
      <c r="E22" s="431"/>
      <c r="F22" s="1325"/>
      <c r="G22" s="429"/>
      <c r="H22" s="1290"/>
      <c r="I22" s="1337"/>
      <c r="J22" s="1303"/>
      <c r="K22" s="431"/>
      <c r="L22" s="436"/>
      <c r="M22" s="438"/>
      <c r="N22" s="439"/>
      <c r="O22" s="436"/>
      <c r="P22" s="439"/>
      <c r="Q22" s="440"/>
      <c r="R22" s="119">
        <v>40739</v>
      </c>
      <c r="S22" s="160">
        <v>31061746.91</v>
      </c>
      <c r="T22" s="891">
        <f t="shared" si="0"/>
        <v>184916191.36000004</v>
      </c>
      <c r="U22" s="27" t="s">
        <v>2048</v>
      </c>
      <c r="V22" s="1289"/>
      <c r="W22" s="1"/>
      <c r="X22" s="36"/>
      <c r="AA22" s="245"/>
    </row>
    <row r="23" spans="1:27" s="1323" customFormat="1" ht="29.25" customHeight="1">
      <c r="A23" s="1338"/>
      <c r="B23" s="1306"/>
      <c r="C23" s="429"/>
      <c r="D23" s="429"/>
      <c r="E23" s="431"/>
      <c r="F23" s="1325"/>
      <c r="G23" s="429"/>
      <c r="H23" s="1290"/>
      <c r="I23" s="1337"/>
      <c r="J23" s="1303"/>
      <c r="K23" s="431"/>
      <c r="L23" s="436"/>
      <c r="M23" s="438"/>
      <c r="N23" s="439"/>
      <c r="O23" s="436"/>
      <c r="P23" s="439"/>
      <c r="Q23" s="440"/>
      <c r="R23" s="119">
        <v>40767</v>
      </c>
      <c r="S23" s="160">
        <v>10381214.060000001</v>
      </c>
      <c r="T23" s="891">
        <f t="shared" si="0"/>
        <v>174534977.30000004</v>
      </c>
      <c r="U23" s="27" t="s">
        <v>2048</v>
      </c>
      <c r="V23" s="1289"/>
      <c r="W23" s="1"/>
      <c r="X23" s="36"/>
      <c r="AA23" s="245"/>
    </row>
    <row r="24" spans="1:27" s="1323" customFormat="1" ht="29.25" customHeight="1">
      <c r="A24" s="1338"/>
      <c r="B24" s="1306"/>
      <c r="C24" s="429"/>
      <c r="D24" s="429"/>
      <c r="E24" s="431"/>
      <c r="F24" s="1325"/>
      <c r="G24" s="429"/>
      <c r="H24" s="1290"/>
      <c r="I24" s="1337"/>
      <c r="J24" s="1303"/>
      <c r="K24" s="431"/>
      <c r="L24" s="436"/>
      <c r="M24" s="438"/>
      <c r="N24" s="439"/>
      <c r="O24" s="436"/>
      <c r="P24" s="439"/>
      <c r="Q24" s="440"/>
      <c r="R24" s="119">
        <v>40833</v>
      </c>
      <c r="S24" s="160">
        <v>6230731.1600000001</v>
      </c>
      <c r="T24" s="891">
        <f t="shared" si="0"/>
        <v>168304246.14000005</v>
      </c>
      <c r="U24" s="27" t="s">
        <v>2048</v>
      </c>
      <c r="V24" s="1289"/>
      <c r="W24" s="1"/>
      <c r="X24" s="36"/>
      <c r="AA24" s="245"/>
    </row>
    <row r="25" spans="1:27" s="1323" customFormat="1" ht="29.25" customHeight="1">
      <c r="A25" s="1338"/>
      <c r="B25" s="1306"/>
      <c r="C25" s="429"/>
      <c r="D25" s="429"/>
      <c r="E25" s="431"/>
      <c r="F25" s="1325"/>
      <c r="G25" s="429"/>
      <c r="H25" s="1290"/>
      <c r="I25" s="1337"/>
      <c r="J25" s="1303"/>
      <c r="K25" s="431"/>
      <c r="L25" s="436"/>
      <c r="M25" s="438"/>
      <c r="N25" s="439"/>
      <c r="O25" s="436"/>
      <c r="P25" s="439"/>
      <c r="Q25" s="440"/>
      <c r="R25" s="119">
        <v>40891</v>
      </c>
      <c r="S25" s="160">
        <v>1183958.5</v>
      </c>
      <c r="T25" s="891">
        <f t="shared" si="0"/>
        <v>167120287.64000005</v>
      </c>
      <c r="U25" s="27" t="s">
        <v>2048</v>
      </c>
      <c r="V25" s="1289"/>
      <c r="W25" s="1"/>
      <c r="X25" s="36"/>
      <c r="Z25" s="1291"/>
      <c r="AA25" s="245"/>
    </row>
    <row r="26" spans="1:27" s="1323" customFormat="1" ht="29.25" customHeight="1">
      <c r="A26" s="1338"/>
      <c r="B26" s="1306"/>
      <c r="C26" s="429"/>
      <c r="D26" s="429"/>
      <c r="E26" s="431"/>
      <c r="F26" s="1325"/>
      <c r="G26" s="429"/>
      <c r="H26" s="1290"/>
      <c r="I26" s="1337"/>
      <c r="J26" s="1303"/>
      <c r="K26" s="431"/>
      <c r="L26" s="436"/>
      <c r="M26" s="438"/>
      <c r="N26" s="439"/>
      <c r="O26" s="436"/>
      <c r="P26" s="439"/>
      <c r="Q26" s="440"/>
      <c r="R26" s="119">
        <v>40925</v>
      </c>
      <c r="S26" s="160">
        <v>1096185.1100000001</v>
      </c>
      <c r="T26" s="891">
        <f t="shared" si="0"/>
        <v>166024102.53000003</v>
      </c>
      <c r="U26" s="27" t="s">
        <v>2048</v>
      </c>
      <c r="V26" s="1289"/>
      <c r="W26" s="1"/>
      <c r="X26" s="36"/>
      <c r="Z26" s="245"/>
      <c r="AA26" s="245"/>
    </row>
    <row r="27" spans="1:27" s="1323" customFormat="1" ht="29.25" customHeight="1">
      <c r="A27" s="1338"/>
      <c r="B27" s="1306"/>
      <c r="C27" s="429"/>
      <c r="D27" s="429"/>
      <c r="E27" s="431"/>
      <c r="F27" s="1325"/>
      <c r="G27" s="429"/>
      <c r="H27" s="1290"/>
      <c r="I27" s="1337"/>
      <c r="J27" s="1303"/>
      <c r="K27" s="431"/>
      <c r="L27" s="436"/>
      <c r="M27" s="438"/>
      <c r="N27" s="439"/>
      <c r="O27" s="436"/>
      <c r="P27" s="439"/>
      <c r="Q27" s="440"/>
      <c r="R27" s="119">
        <v>40953</v>
      </c>
      <c r="S27" s="160">
        <v>1601687.56</v>
      </c>
      <c r="T27" s="891">
        <f t="shared" si="0"/>
        <v>164422414.97000003</v>
      </c>
      <c r="U27" s="27" t="s">
        <v>2048</v>
      </c>
      <c r="V27" s="1289"/>
      <c r="W27" s="1"/>
      <c r="X27" s="36"/>
      <c r="AA27" s="245"/>
    </row>
    <row r="28" spans="1:27" s="1323" customFormat="1" ht="29.25" customHeight="1">
      <c r="A28" s="1338"/>
      <c r="B28" s="1306"/>
      <c r="C28" s="429"/>
      <c r="D28" s="429"/>
      <c r="E28" s="431"/>
      <c r="F28" s="1325"/>
      <c r="G28" s="429"/>
      <c r="H28" s="1290"/>
      <c r="I28" s="1337"/>
      <c r="J28" s="1303"/>
      <c r="K28" s="431"/>
      <c r="L28" s="436"/>
      <c r="M28" s="438"/>
      <c r="N28" s="439"/>
      <c r="O28" s="436"/>
      <c r="P28" s="439"/>
      <c r="Q28" s="440"/>
      <c r="R28" s="119">
        <v>40982</v>
      </c>
      <c r="S28" s="160">
        <v>3035545.5</v>
      </c>
      <c r="T28" s="891">
        <f t="shared" si="0"/>
        <v>161386869.47000003</v>
      </c>
      <c r="U28" s="27" t="s">
        <v>2048</v>
      </c>
      <c r="V28" s="1289"/>
      <c r="W28" s="1"/>
      <c r="X28" s="36"/>
      <c r="AA28" s="245"/>
    </row>
    <row r="29" spans="1:27" s="1323" customFormat="1" ht="29.25" customHeight="1">
      <c r="A29" s="1338"/>
      <c r="B29" s="1306"/>
      <c r="C29" s="429"/>
      <c r="D29" s="429"/>
      <c r="E29" s="431"/>
      <c r="F29" s="1325"/>
      <c r="G29" s="429"/>
      <c r="H29" s="1290"/>
      <c r="I29" s="1337"/>
      <c r="J29" s="1303"/>
      <c r="K29" s="431"/>
      <c r="L29" s="436"/>
      <c r="M29" s="438"/>
      <c r="N29" s="439"/>
      <c r="O29" s="436"/>
      <c r="P29" s="439"/>
      <c r="Q29" s="440"/>
      <c r="R29" s="119">
        <v>40997</v>
      </c>
      <c r="S29" s="160">
        <v>161386869.47</v>
      </c>
      <c r="T29" s="1198">
        <f t="shared" si="0"/>
        <v>0</v>
      </c>
      <c r="U29" s="27" t="s">
        <v>2048</v>
      </c>
      <c r="V29" s="2">
        <v>40997</v>
      </c>
      <c r="W29" s="250" t="s">
        <v>1352</v>
      </c>
      <c r="X29" s="1348">
        <v>56390209.280000001</v>
      </c>
      <c r="Z29" s="1291"/>
      <c r="AA29" s="245"/>
    </row>
    <row r="30" spans="1:27" s="1333" customFormat="1" ht="29.25" customHeight="1">
      <c r="A30" s="1310">
        <v>2</v>
      </c>
      <c r="B30" s="1305">
        <v>40086</v>
      </c>
      <c r="C30" s="1336" t="s">
        <v>1186</v>
      </c>
      <c r="D30" s="430" t="s">
        <v>883</v>
      </c>
      <c r="E30" s="430" t="s">
        <v>884</v>
      </c>
      <c r="F30" s="1324" t="s">
        <v>86</v>
      </c>
      <c r="G30" s="430" t="s">
        <v>1188</v>
      </c>
      <c r="H30" s="1312">
        <v>2222222222.2199998</v>
      </c>
      <c r="I30" s="1308" t="s">
        <v>322</v>
      </c>
      <c r="J30" s="1302">
        <v>40259</v>
      </c>
      <c r="K30" s="430">
        <v>6</v>
      </c>
      <c r="L30" s="1044">
        <v>2488875000</v>
      </c>
      <c r="M30" s="992">
        <v>40812</v>
      </c>
      <c r="N30" s="1045">
        <v>8</v>
      </c>
      <c r="O30" s="991">
        <v>1161920000</v>
      </c>
      <c r="P30" s="1045"/>
      <c r="Q30" s="991">
        <v>1161920000</v>
      </c>
      <c r="R30" s="2">
        <v>40227</v>
      </c>
      <c r="S30" s="268">
        <v>4888718.07</v>
      </c>
      <c r="T30" s="1046">
        <f>O30-S30</f>
        <v>1157031281.9300001</v>
      </c>
      <c r="U30" s="23" t="s">
        <v>1188</v>
      </c>
      <c r="V30" s="1289"/>
      <c r="W30" s="250"/>
      <c r="X30" s="269"/>
      <c r="AA30" s="270"/>
    </row>
    <row r="31" spans="1:27" s="1333" customFormat="1" ht="29.25" customHeight="1">
      <c r="A31" s="467"/>
      <c r="B31" s="468"/>
      <c r="C31" s="469"/>
      <c r="D31" s="469"/>
      <c r="E31" s="469"/>
      <c r="F31" s="470"/>
      <c r="G31" s="469"/>
      <c r="H31" s="471"/>
      <c r="I31" s="472"/>
      <c r="J31" s="473"/>
      <c r="K31" s="469"/>
      <c r="L31" s="475"/>
      <c r="M31" s="473"/>
      <c r="N31" s="471"/>
      <c r="O31" s="475"/>
      <c r="P31" s="471"/>
      <c r="Q31" s="815"/>
      <c r="R31" s="2">
        <v>40283</v>
      </c>
      <c r="S31" s="268">
        <v>7066434</v>
      </c>
      <c r="T31" s="1046">
        <f t="shared" ref="T31:T42" si="1">T30-S31</f>
        <v>1149964847.9300001</v>
      </c>
      <c r="U31" s="23" t="s">
        <v>1188</v>
      </c>
      <c r="V31" s="1289"/>
      <c r="W31" s="250"/>
      <c r="X31" s="269"/>
      <c r="AA31" s="270"/>
    </row>
    <row r="32" spans="1:27" s="1333" customFormat="1" ht="29.25" customHeight="1">
      <c r="A32" s="467"/>
      <c r="B32" s="468"/>
      <c r="C32" s="469"/>
      <c r="D32" s="469"/>
      <c r="E32" s="469"/>
      <c r="F32" s="470"/>
      <c r="G32" s="469"/>
      <c r="H32" s="471"/>
      <c r="I32" s="472"/>
      <c r="J32" s="473"/>
      <c r="K32" s="469"/>
      <c r="L32" s="475"/>
      <c r="M32" s="473"/>
      <c r="N32" s="471"/>
      <c r="O32" s="475"/>
      <c r="P32" s="471"/>
      <c r="Q32" s="815"/>
      <c r="R32" s="2">
        <v>40436</v>
      </c>
      <c r="S32" s="801">
        <v>60022673.780000001</v>
      </c>
      <c r="T32" s="1046">
        <f t="shared" si="1"/>
        <v>1089942174.1500001</v>
      </c>
      <c r="U32" s="226" t="s">
        <v>1188</v>
      </c>
      <c r="V32" s="1289"/>
      <c r="W32" s="250"/>
      <c r="X32" s="269"/>
      <c r="AA32" s="270"/>
    </row>
    <row r="33" spans="1:27" s="1333" customFormat="1" ht="29.25" customHeight="1">
      <c r="A33" s="467"/>
      <c r="B33" s="468"/>
      <c r="C33" s="469"/>
      <c r="D33" s="469"/>
      <c r="E33" s="469"/>
      <c r="F33" s="470"/>
      <c r="G33" s="469"/>
      <c r="H33" s="638"/>
      <c r="I33" s="639"/>
      <c r="J33" s="473"/>
      <c r="K33" s="469"/>
      <c r="L33" s="636"/>
      <c r="M33" s="473"/>
      <c r="N33" s="637"/>
      <c r="O33" s="636"/>
      <c r="P33" s="471"/>
      <c r="Q33" s="815"/>
      <c r="R33" s="2">
        <v>40497</v>
      </c>
      <c r="S33" s="802">
        <v>132928628.17</v>
      </c>
      <c r="T33" s="1046">
        <f t="shared" si="1"/>
        <v>957013545.98000014</v>
      </c>
      <c r="U33" s="226" t="s">
        <v>1188</v>
      </c>
      <c r="V33" s="1289"/>
      <c r="W33" s="250"/>
      <c r="X33" s="269"/>
      <c r="AA33" s="270"/>
    </row>
    <row r="34" spans="1:27" s="1333" customFormat="1" ht="29.25" customHeight="1">
      <c r="A34" s="467"/>
      <c r="B34" s="468"/>
      <c r="C34" s="469"/>
      <c r="D34" s="469"/>
      <c r="E34" s="469"/>
      <c r="F34" s="470"/>
      <c r="G34" s="469"/>
      <c r="H34" s="638"/>
      <c r="I34" s="639"/>
      <c r="J34" s="473"/>
      <c r="K34" s="469"/>
      <c r="L34" s="636"/>
      <c r="M34" s="473"/>
      <c r="N34" s="637"/>
      <c r="O34" s="636"/>
      <c r="P34" s="471"/>
      <c r="Q34" s="815"/>
      <c r="R34" s="187">
        <v>40526</v>
      </c>
      <c r="S34" s="803">
        <v>31689230</v>
      </c>
      <c r="T34" s="1047">
        <f t="shared" si="1"/>
        <v>925324315.98000014</v>
      </c>
      <c r="U34" s="541" t="s">
        <v>1188</v>
      </c>
      <c r="V34" s="1289"/>
      <c r="W34" s="250"/>
      <c r="X34" s="269"/>
      <c r="AA34" s="270"/>
    </row>
    <row r="35" spans="1:27" s="1333" customFormat="1" ht="29.25" customHeight="1">
      <c r="A35" s="467"/>
      <c r="B35" s="468"/>
      <c r="C35" s="469"/>
      <c r="D35" s="469"/>
      <c r="E35" s="469"/>
      <c r="F35" s="470"/>
      <c r="G35" s="469"/>
      <c r="H35" s="638"/>
      <c r="I35" s="639"/>
      <c r="J35" s="473"/>
      <c r="K35" s="469"/>
      <c r="L35" s="636"/>
      <c r="M35" s="473"/>
      <c r="N35" s="637"/>
      <c r="O35" s="636"/>
      <c r="P35" s="471"/>
      <c r="Q35" s="815"/>
      <c r="R35" s="2">
        <v>40192</v>
      </c>
      <c r="S35" s="802">
        <v>27355590</v>
      </c>
      <c r="T35" s="1046">
        <f t="shared" si="1"/>
        <v>897968725.98000014</v>
      </c>
      <c r="U35" s="226" t="s">
        <v>1188</v>
      </c>
      <c r="V35" s="1289"/>
      <c r="W35" s="250"/>
      <c r="X35" s="269"/>
      <c r="AA35" s="270"/>
    </row>
    <row r="36" spans="1:27" s="1333" customFormat="1" ht="29.25" customHeight="1">
      <c r="A36" s="467"/>
      <c r="B36" s="468"/>
      <c r="C36" s="469"/>
      <c r="D36" s="469"/>
      <c r="E36" s="469"/>
      <c r="F36" s="470"/>
      <c r="G36" s="469"/>
      <c r="H36" s="638"/>
      <c r="I36" s="639"/>
      <c r="J36" s="473"/>
      <c r="K36" s="469"/>
      <c r="L36" s="636"/>
      <c r="M36" s="473"/>
      <c r="N36" s="637"/>
      <c r="O36" s="636"/>
      <c r="P36" s="471"/>
      <c r="Q36" s="815"/>
      <c r="R36" s="2">
        <v>40588</v>
      </c>
      <c r="S36" s="802">
        <v>92300138.319999993</v>
      </c>
      <c r="T36" s="1046">
        <f t="shared" si="1"/>
        <v>805668587.66000009</v>
      </c>
      <c r="U36" s="226" t="s">
        <v>1188</v>
      </c>
      <c r="V36" s="1289"/>
      <c r="W36" s="250"/>
      <c r="X36" s="269"/>
      <c r="AA36" s="270"/>
    </row>
    <row r="37" spans="1:27" s="1333" customFormat="1" ht="29.25" customHeight="1">
      <c r="A37" s="467"/>
      <c r="B37" s="468"/>
      <c r="C37" s="469"/>
      <c r="D37" s="469"/>
      <c r="E37" s="469"/>
      <c r="F37" s="470"/>
      <c r="G37" s="469"/>
      <c r="H37" s="638"/>
      <c r="I37" s="639"/>
      <c r="J37" s="473"/>
      <c r="K37" s="469"/>
      <c r="L37" s="636"/>
      <c r="M37" s="473"/>
      <c r="N37" s="637"/>
      <c r="O37" s="636"/>
      <c r="P37" s="471"/>
      <c r="Q37" s="815"/>
      <c r="R37" s="464">
        <v>40616</v>
      </c>
      <c r="S37" s="816">
        <v>128027535.81</v>
      </c>
      <c r="T37" s="1048">
        <f t="shared" si="1"/>
        <v>677641051.85000014</v>
      </c>
      <c r="U37" s="869" t="s">
        <v>1188</v>
      </c>
      <c r="V37" s="1292"/>
      <c r="W37" s="870"/>
      <c r="X37" s="871"/>
      <c r="AA37" s="270"/>
    </row>
    <row r="38" spans="1:27" s="1333" customFormat="1" ht="29.25" customHeight="1">
      <c r="A38" s="467"/>
      <c r="B38" s="468"/>
      <c r="C38" s="469"/>
      <c r="D38" s="469"/>
      <c r="E38" s="469"/>
      <c r="F38" s="470"/>
      <c r="G38" s="469"/>
      <c r="H38" s="638"/>
      <c r="I38" s="639"/>
      <c r="J38" s="473"/>
      <c r="K38" s="469"/>
      <c r="L38" s="636"/>
      <c r="M38" s="473"/>
      <c r="N38" s="637"/>
      <c r="O38" s="636"/>
      <c r="P38" s="471"/>
      <c r="Q38" s="815"/>
      <c r="R38" s="2">
        <v>40647</v>
      </c>
      <c r="S38" s="802">
        <v>155409285.71000001</v>
      </c>
      <c r="T38" s="1046">
        <f t="shared" si="1"/>
        <v>522231766.1400001</v>
      </c>
      <c r="U38" s="23" t="s">
        <v>1188</v>
      </c>
      <c r="V38" s="1289"/>
      <c r="W38" s="250"/>
      <c r="X38" s="269"/>
      <c r="AA38" s="270"/>
    </row>
    <row r="39" spans="1:27" s="1333" customFormat="1" ht="29.25" customHeight="1">
      <c r="A39" s="467"/>
      <c r="B39" s="468"/>
      <c r="C39" s="469"/>
      <c r="D39" s="469"/>
      <c r="E39" s="469"/>
      <c r="F39" s="470"/>
      <c r="G39" s="469"/>
      <c r="H39" s="638"/>
      <c r="I39" s="639"/>
      <c r="J39" s="473"/>
      <c r="K39" s="469"/>
      <c r="L39" s="636"/>
      <c r="M39" s="473"/>
      <c r="N39" s="637"/>
      <c r="O39" s="636"/>
      <c r="P39" s="471"/>
      <c r="Q39" s="815"/>
      <c r="R39" s="2">
        <v>40683</v>
      </c>
      <c r="S39" s="802">
        <v>75085484.799999997</v>
      </c>
      <c r="T39" s="1046">
        <f t="shared" si="1"/>
        <v>447146281.34000009</v>
      </c>
      <c r="U39" s="23" t="s">
        <v>1188</v>
      </c>
      <c r="V39" s="1289"/>
      <c r="W39" s="250"/>
      <c r="X39" s="269"/>
      <c r="AA39" s="270"/>
    </row>
    <row r="40" spans="1:27" s="1333" customFormat="1" ht="29.25" customHeight="1">
      <c r="A40" s="467"/>
      <c r="B40" s="468"/>
      <c r="C40" s="469"/>
      <c r="D40" s="469"/>
      <c r="E40" s="469"/>
      <c r="F40" s="470"/>
      <c r="G40" s="469"/>
      <c r="H40" s="638"/>
      <c r="I40" s="639"/>
      <c r="J40" s="473"/>
      <c r="K40" s="469"/>
      <c r="L40" s="636"/>
      <c r="M40" s="473"/>
      <c r="N40" s="637"/>
      <c r="O40" s="636"/>
      <c r="P40" s="471"/>
      <c r="Q40" s="815"/>
      <c r="R40" s="2">
        <v>40708</v>
      </c>
      <c r="S40" s="802">
        <v>18259513.02</v>
      </c>
      <c r="T40" s="1046">
        <f t="shared" si="1"/>
        <v>428886768.32000011</v>
      </c>
      <c r="U40" s="23" t="s">
        <v>1188</v>
      </c>
      <c r="V40" s="1289"/>
      <c r="W40" s="250"/>
      <c r="X40" s="269"/>
      <c r="AA40" s="270"/>
    </row>
    <row r="41" spans="1:27" s="1333" customFormat="1" ht="29.25" customHeight="1">
      <c r="A41" s="467"/>
      <c r="B41" s="468"/>
      <c r="C41" s="469"/>
      <c r="D41" s="469"/>
      <c r="E41" s="469"/>
      <c r="F41" s="470"/>
      <c r="G41" s="469"/>
      <c r="H41" s="638"/>
      <c r="I41" s="639"/>
      <c r="J41" s="473"/>
      <c r="K41" s="469"/>
      <c r="L41" s="636"/>
      <c r="M41" s="473"/>
      <c r="N41" s="637"/>
      <c r="O41" s="636"/>
      <c r="P41" s="471"/>
      <c r="Q41" s="815"/>
      <c r="R41" s="2">
        <v>40739</v>
      </c>
      <c r="S41" s="802">
        <v>62979808.719999999</v>
      </c>
      <c r="T41" s="1046">
        <f t="shared" si="1"/>
        <v>365906959.60000014</v>
      </c>
      <c r="U41" s="23" t="s">
        <v>1188</v>
      </c>
      <c r="V41" s="1289"/>
      <c r="W41" s="250"/>
      <c r="X41" s="269"/>
      <c r="AA41" s="270"/>
    </row>
    <row r="42" spans="1:27" s="1333" customFormat="1" ht="29.25" customHeight="1">
      <c r="A42" s="467"/>
      <c r="B42" s="468"/>
      <c r="C42" s="469"/>
      <c r="D42" s="469"/>
      <c r="E42" s="469"/>
      <c r="F42" s="470"/>
      <c r="G42" s="469"/>
      <c r="H42" s="638"/>
      <c r="I42" s="639"/>
      <c r="J42" s="473"/>
      <c r="K42" s="469"/>
      <c r="L42" s="636"/>
      <c r="M42" s="473"/>
      <c r="N42" s="637"/>
      <c r="O42" s="636"/>
      <c r="P42" s="471"/>
      <c r="Q42" s="815"/>
      <c r="R42" s="2">
        <v>40767</v>
      </c>
      <c r="S42" s="802">
        <v>20762531.93</v>
      </c>
      <c r="T42" s="1046">
        <f t="shared" si="1"/>
        <v>345144427.67000014</v>
      </c>
      <c r="U42" s="23" t="s">
        <v>1188</v>
      </c>
      <c r="V42" s="1289"/>
      <c r="W42" s="250"/>
      <c r="X42" s="269"/>
      <c r="AA42" s="270"/>
    </row>
    <row r="43" spans="1:27" s="1333" customFormat="1" ht="29.25" customHeight="1">
      <c r="A43" s="467"/>
      <c r="B43" s="468"/>
      <c r="C43" s="469"/>
      <c r="D43" s="469"/>
      <c r="E43" s="469"/>
      <c r="F43" s="470"/>
      <c r="G43" s="469"/>
      <c r="H43" s="638"/>
      <c r="I43" s="639"/>
      <c r="J43" s="473"/>
      <c r="K43" s="469"/>
      <c r="L43" s="636"/>
      <c r="M43" s="473"/>
      <c r="N43" s="637"/>
      <c r="O43" s="636"/>
      <c r="P43" s="471"/>
      <c r="Q43" s="815"/>
      <c r="R43" s="2">
        <v>40833</v>
      </c>
      <c r="S43" s="802">
        <v>37384573.890000001</v>
      </c>
      <c r="T43" s="1046">
        <f>T42-S43</f>
        <v>307759853.78000015</v>
      </c>
      <c r="U43" s="23" t="s">
        <v>1188</v>
      </c>
      <c r="V43" s="1289"/>
      <c r="W43" s="250"/>
      <c r="X43" s="269"/>
      <c r="AA43" s="270"/>
    </row>
    <row r="44" spans="1:27" s="1333" customFormat="1" ht="29.25" customHeight="1">
      <c r="A44" s="467"/>
      <c r="B44" s="468"/>
      <c r="C44" s="469"/>
      <c r="D44" s="469"/>
      <c r="E44" s="469"/>
      <c r="F44" s="470"/>
      <c r="G44" s="469"/>
      <c r="H44" s="638"/>
      <c r="I44" s="639"/>
      <c r="J44" s="473"/>
      <c r="K44" s="469"/>
      <c r="L44" s="636"/>
      <c r="M44" s="473"/>
      <c r="N44" s="637"/>
      <c r="O44" s="636"/>
      <c r="P44" s="471"/>
      <c r="Q44" s="815"/>
      <c r="R44" s="2">
        <v>40891</v>
      </c>
      <c r="S44" s="802">
        <v>7103786.5099999998</v>
      </c>
      <c r="T44" s="1046">
        <f>T43-S44</f>
        <v>300656067.27000016</v>
      </c>
      <c r="U44" s="23" t="s">
        <v>1188</v>
      </c>
      <c r="V44" s="1289"/>
      <c r="W44" s="250"/>
      <c r="X44" s="269"/>
      <c r="AA44" s="270"/>
    </row>
    <row r="45" spans="1:27" s="1333" customFormat="1" ht="29.25" customHeight="1">
      <c r="A45" s="467"/>
      <c r="B45" s="468"/>
      <c r="C45" s="469"/>
      <c r="D45" s="469"/>
      <c r="E45" s="469"/>
      <c r="F45" s="470"/>
      <c r="G45" s="469"/>
      <c r="H45" s="638"/>
      <c r="I45" s="639"/>
      <c r="J45" s="473"/>
      <c r="K45" s="469"/>
      <c r="L45" s="636"/>
      <c r="M45" s="473"/>
      <c r="N45" s="637"/>
      <c r="O45" s="636"/>
      <c r="P45" s="471"/>
      <c r="Q45" s="815"/>
      <c r="R45" s="2">
        <v>40925</v>
      </c>
      <c r="S45" s="802">
        <v>6577143.5300000003</v>
      </c>
      <c r="T45" s="1046">
        <f>T44-S45</f>
        <v>294078923.74000019</v>
      </c>
      <c r="U45" s="23" t="s">
        <v>1188</v>
      </c>
      <c r="V45" s="1289"/>
      <c r="W45" s="250"/>
      <c r="X45" s="269"/>
      <c r="AA45" s="270"/>
    </row>
    <row r="46" spans="1:27" s="1333" customFormat="1" ht="29.25" customHeight="1">
      <c r="A46" s="467"/>
      <c r="B46" s="468"/>
      <c r="C46" s="469"/>
      <c r="D46" s="469"/>
      <c r="E46" s="469"/>
      <c r="F46" s="470"/>
      <c r="G46" s="469"/>
      <c r="H46" s="638"/>
      <c r="I46" s="639"/>
      <c r="J46" s="473"/>
      <c r="K46" s="469"/>
      <c r="L46" s="636"/>
      <c r="M46" s="473"/>
      <c r="N46" s="637"/>
      <c r="O46" s="636"/>
      <c r="P46" s="471"/>
      <c r="Q46" s="815"/>
      <c r="R46" s="2">
        <v>40953</v>
      </c>
      <c r="S46" s="802">
        <v>9610173.4199999999</v>
      </c>
      <c r="T46" s="1046">
        <f>T45-S46</f>
        <v>284468750.32000017</v>
      </c>
      <c r="U46" s="23" t="s">
        <v>1188</v>
      </c>
      <c r="V46" s="1289"/>
      <c r="W46" s="250"/>
      <c r="X46" s="269"/>
      <c r="AA46" s="270"/>
    </row>
    <row r="47" spans="1:27" s="1333" customFormat="1" ht="29.25" customHeight="1">
      <c r="A47" s="476"/>
      <c r="B47" s="477"/>
      <c r="C47" s="478"/>
      <c r="D47" s="478"/>
      <c r="E47" s="478"/>
      <c r="F47" s="203"/>
      <c r="G47" s="478"/>
      <c r="H47" s="595"/>
      <c r="I47" s="596"/>
      <c r="J47" s="481"/>
      <c r="K47" s="478"/>
      <c r="L47" s="636"/>
      <c r="M47" s="473"/>
      <c r="N47" s="637"/>
      <c r="O47" s="636"/>
      <c r="P47" s="471"/>
      <c r="Q47" s="815"/>
      <c r="R47" s="2">
        <v>40982</v>
      </c>
      <c r="S47" s="802">
        <v>284468750.31999999</v>
      </c>
      <c r="T47" s="1198">
        <f>T46-S47</f>
        <v>0</v>
      </c>
      <c r="U47" s="23" t="s">
        <v>1349</v>
      </c>
      <c r="V47" s="1304">
        <v>40997</v>
      </c>
      <c r="W47" s="1314" t="s">
        <v>1352</v>
      </c>
      <c r="X47" s="1345">
        <v>3434460.43</v>
      </c>
      <c r="AA47" s="270"/>
    </row>
    <row r="48" spans="1:27" s="1323" customFormat="1" ht="29.25" customHeight="1">
      <c r="A48" s="1321">
        <v>1</v>
      </c>
      <c r="B48" s="1319">
        <v>40087</v>
      </c>
      <c r="C48" s="441" t="s">
        <v>1190</v>
      </c>
      <c r="D48" s="1320" t="s">
        <v>883</v>
      </c>
      <c r="E48" s="1321" t="s">
        <v>884</v>
      </c>
      <c r="F48" s="1322" t="s">
        <v>86</v>
      </c>
      <c r="G48" s="1320" t="s">
        <v>1189</v>
      </c>
      <c r="H48" s="1317">
        <v>1111111111.1099999</v>
      </c>
      <c r="I48" s="1321" t="s">
        <v>322</v>
      </c>
      <c r="J48" s="1319">
        <v>40259</v>
      </c>
      <c r="K48" s="1321">
        <v>6</v>
      </c>
      <c r="L48" s="1318">
        <v>1262037500</v>
      </c>
      <c r="M48" s="443">
        <v>40375</v>
      </c>
      <c r="N48" s="444"/>
      <c r="O48" s="442">
        <v>1149487000</v>
      </c>
      <c r="P48" s="1317"/>
      <c r="Q48" s="442"/>
      <c r="R48" s="149"/>
      <c r="S48" s="160"/>
      <c r="T48" s="49"/>
      <c r="U48" s="27"/>
      <c r="V48" s="1289"/>
      <c r="W48" s="1"/>
      <c r="X48" s="36"/>
    </row>
    <row r="49" spans="1:27" s="1323" customFormat="1" ht="29.25" customHeight="1">
      <c r="A49" s="164">
        <v>2</v>
      </c>
      <c r="B49" s="1319">
        <v>40087</v>
      </c>
      <c r="C49" s="441" t="s">
        <v>1190</v>
      </c>
      <c r="D49" s="1320" t="s">
        <v>883</v>
      </c>
      <c r="E49" s="1321" t="s">
        <v>884</v>
      </c>
      <c r="F49" s="1322" t="s">
        <v>86</v>
      </c>
      <c r="G49" s="1320" t="s">
        <v>1188</v>
      </c>
      <c r="H49" s="34">
        <v>2222222222.2199998</v>
      </c>
      <c r="I49" s="1339" t="s">
        <v>322</v>
      </c>
      <c r="J49" s="50">
        <v>40259</v>
      </c>
      <c r="K49" s="1321">
        <v>6</v>
      </c>
      <c r="L49" s="442">
        <v>2524075000</v>
      </c>
      <c r="M49" s="443">
        <v>40375</v>
      </c>
      <c r="N49" s="444"/>
      <c r="O49" s="442">
        <v>2298974000</v>
      </c>
      <c r="P49" s="1317"/>
      <c r="Q49" s="445"/>
      <c r="R49" s="145"/>
      <c r="S49" s="160"/>
      <c r="T49" s="49"/>
      <c r="U49" s="27"/>
      <c r="V49" s="1289"/>
      <c r="W49" s="1"/>
      <c r="X49" s="36"/>
    </row>
    <row r="50" spans="1:27" s="1323" customFormat="1" ht="29.25" customHeight="1">
      <c r="A50" s="1310">
        <v>1</v>
      </c>
      <c r="B50" s="1305">
        <v>40088</v>
      </c>
      <c r="C50" s="990" t="s">
        <v>1191</v>
      </c>
      <c r="D50" s="1313" t="s">
        <v>883</v>
      </c>
      <c r="E50" s="430" t="s">
        <v>884</v>
      </c>
      <c r="F50" s="1324" t="s">
        <v>86</v>
      </c>
      <c r="G50" s="1313" t="s">
        <v>1189</v>
      </c>
      <c r="H50" s="44">
        <v>1111111111.1099999</v>
      </c>
      <c r="I50" s="1330" t="s">
        <v>322</v>
      </c>
      <c r="J50" s="1302">
        <v>40259</v>
      </c>
      <c r="K50" s="430">
        <v>6</v>
      </c>
      <c r="L50" s="436">
        <v>1244437500</v>
      </c>
      <c r="M50" s="438">
        <v>40375</v>
      </c>
      <c r="N50" s="439"/>
      <c r="O50" s="436">
        <v>1150423500</v>
      </c>
      <c r="P50" s="1328"/>
      <c r="Q50" s="440"/>
      <c r="R50" s="119">
        <v>40193</v>
      </c>
      <c r="S50" s="160">
        <v>44043.199999999997</v>
      </c>
      <c r="T50" s="1293">
        <f>O50-S50</f>
        <v>1150379456.8</v>
      </c>
      <c r="U50" s="27" t="s">
        <v>2048</v>
      </c>
      <c r="V50" s="1289"/>
      <c r="W50" s="1"/>
      <c r="X50" s="36"/>
    </row>
    <row r="51" spans="1:27" s="1323" customFormat="1" ht="29.25" customHeight="1">
      <c r="A51" s="1338"/>
      <c r="B51" s="1306"/>
      <c r="C51" s="1294"/>
      <c r="D51" s="429"/>
      <c r="E51" s="431"/>
      <c r="F51" s="1325"/>
      <c r="G51" s="429"/>
      <c r="H51" s="1290"/>
      <c r="I51" s="1337"/>
      <c r="J51" s="1303"/>
      <c r="K51" s="431"/>
      <c r="L51" s="436"/>
      <c r="M51" s="438"/>
      <c r="N51" s="439"/>
      <c r="O51" s="436"/>
      <c r="P51" s="1328"/>
      <c r="Q51" s="440"/>
      <c r="R51" s="119">
        <v>40588</v>
      </c>
      <c r="S51" s="160">
        <v>712284.33</v>
      </c>
      <c r="T51" s="1293">
        <f>T50-S51</f>
        <v>1149667172.47</v>
      </c>
      <c r="U51" s="27" t="s">
        <v>2048</v>
      </c>
      <c r="V51" s="1289"/>
      <c r="W51" s="1"/>
      <c r="X51" s="36"/>
    </row>
    <row r="52" spans="1:27" s="1323" customFormat="1" ht="29.25" customHeight="1">
      <c r="A52" s="1338"/>
      <c r="B52" s="1306"/>
      <c r="C52" s="1294"/>
      <c r="D52" s="429"/>
      <c r="E52" s="431"/>
      <c r="F52" s="1325"/>
      <c r="G52" s="429"/>
      <c r="H52" s="1290"/>
      <c r="I52" s="1337"/>
      <c r="J52" s="1303"/>
      <c r="K52" s="431"/>
      <c r="L52" s="436"/>
      <c r="M52" s="438"/>
      <c r="N52" s="439"/>
      <c r="O52" s="436"/>
      <c r="P52" s="1328"/>
      <c r="Q52" s="440"/>
      <c r="R52" s="119">
        <v>40616</v>
      </c>
      <c r="S52" s="160">
        <v>6716327.1399999997</v>
      </c>
      <c r="T52" s="1293">
        <f>T51-S52</f>
        <v>1142950845.3299999</v>
      </c>
      <c r="U52" s="27" t="s">
        <v>2048</v>
      </c>
      <c r="V52" s="1289"/>
      <c r="W52" s="1"/>
      <c r="X52" s="36"/>
    </row>
    <row r="53" spans="1:27" s="1323" customFormat="1" ht="29.25" customHeight="1">
      <c r="A53" s="1338"/>
      <c r="B53" s="1306"/>
      <c r="C53" s="1294"/>
      <c r="D53" s="429"/>
      <c r="E53" s="431"/>
      <c r="F53" s="1325"/>
      <c r="G53" s="429"/>
      <c r="H53" s="1290"/>
      <c r="I53" s="1337"/>
      <c r="J53" s="1303"/>
      <c r="K53" s="431"/>
      <c r="L53" s="436"/>
      <c r="M53" s="438"/>
      <c r="N53" s="439"/>
      <c r="O53" s="436"/>
      <c r="P53" s="1328"/>
      <c r="Q53" s="440"/>
      <c r="R53" s="119">
        <v>40647</v>
      </c>
      <c r="S53" s="160">
        <v>7118388.4299999997</v>
      </c>
      <c r="T53" s="1293">
        <f>T52-S53</f>
        <v>1135832456.8999999</v>
      </c>
      <c r="U53" s="27" t="s">
        <v>2048</v>
      </c>
      <c r="V53" s="1289"/>
      <c r="W53" s="1"/>
      <c r="X53" s="36"/>
    </row>
    <row r="54" spans="1:27" s="1323" customFormat="1" ht="29.25" customHeight="1">
      <c r="A54" s="1310">
        <v>2</v>
      </c>
      <c r="B54" s="1305">
        <v>40088</v>
      </c>
      <c r="C54" s="990" t="s">
        <v>1191</v>
      </c>
      <c r="D54" s="1313" t="s">
        <v>883</v>
      </c>
      <c r="E54" s="430" t="s">
        <v>884</v>
      </c>
      <c r="F54" s="1324" t="s">
        <v>86</v>
      </c>
      <c r="G54" s="1313" t="s">
        <v>1188</v>
      </c>
      <c r="H54" s="44">
        <v>2222222222.2199998</v>
      </c>
      <c r="I54" s="1330" t="s">
        <v>322</v>
      </c>
      <c r="J54" s="1302">
        <v>40259</v>
      </c>
      <c r="K54" s="430">
        <v>6</v>
      </c>
      <c r="L54" s="991">
        <v>2488875000</v>
      </c>
      <c r="M54" s="992">
        <v>40375</v>
      </c>
      <c r="N54" s="993"/>
      <c r="O54" s="991">
        <v>2300847000</v>
      </c>
      <c r="P54" s="1327"/>
      <c r="Q54" s="994"/>
      <c r="R54" s="119">
        <v>40679</v>
      </c>
      <c r="S54" s="160">
        <v>30244574.539999999</v>
      </c>
      <c r="T54" s="891">
        <f>O54-S54</f>
        <v>2270602425.46</v>
      </c>
      <c r="U54" s="23" t="s">
        <v>1188</v>
      </c>
      <c r="V54" s="1289"/>
      <c r="W54" s="1"/>
      <c r="X54" s="36"/>
      <c r="AA54" s="25"/>
    </row>
    <row r="55" spans="1:27" s="1323" customFormat="1" ht="29.25" customHeight="1">
      <c r="A55" s="1311"/>
      <c r="B55" s="1307"/>
      <c r="C55" s="437"/>
      <c r="D55" s="1314"/>
      <c r="E55" s="434"/>
      <c r="F55" s="1326"/>
      <c r="G55" s="1314"/>
      <c r="H55" s="259"/>
      <c r="I55" s="1331"/>
      <c r="J55" s="1304"/>
      <c r="K55" s="431"/>
      <c r="L55" s="436"/>
      <c r="M55" s="438"/>
      <c r="N55" s="439"/>
      <c r="O55" s="436"/>
      <c r="P55" s="1328"/>
      <c r="Q55" s="292"/>
      <c r="R55" s="119">
        <v>40708</v>
      </c>
      <c r="S55" s="160">
        <v>88086.85</v>
      </c>
      <c r="T55" s="891">
        <f>T54-S55</f>
        <v>2270514338.6100001</v>
      </c>
      <c r="U55" s="23" t="s">
        <v>1188</v>
      </c>
      <c r="V55" s="1289"/>
      <c r="W55" s="1"/>
      <c r="X55" s="36"/>
      <c r="AA55" s="25"/>
    </row>
    <row r="56" spans="1:27" s="1323" customFormat="1" ht="29.25" customHeight="1">
      <c r="A56" s="164">
        <v>1</v>
      </c>
      <c r="B56" s="1319">
        <v>40088</v>
      </c>
      <c r="C56" s="441" t="s">
        <v>1198</v>
      </c>
      <c r="D56" s="1320" t="s">
        <v>883</v>
      </c>
      <c r="E56" s="1321" t="s">
        <v>884</v>
      </c>
      <c r="F56" s="1322" t="s">
        <v>86</v>
      </c>
      <c r="G56" s="1320" t="s">
        <v>1189</v>
      </c>
      <c r="H56" s="259">
        <v>1111111111.1099999</v>
      </c>
      <c r="I56" s="1339" t="s">
        <v>322</v>
      </c>
      <c r="J56" s="50">
        <v>40259</v>
      </c>
      <c r="K56" s="1321">
        <v>6</v>
      </c>
      <c r="L56" s="442">
        <v>1244437500</v>
      </c>
      <c r="M56" s="443">
        <v>40375</v>
      </c>
      <c r="N56" s="444"/>
      <c r="O56" s="442">
        <v>694980000</v>
      </c>
      <c r="P56" s="1317"/>
      <c r="Q56" s="445"/>
      <c r="R56" s="145"/>
      <c r="S56" s="160"/>
      <c r="T56" s="49"/>
      <c r="U56" s="27"/>
      <c r="V56" s="1289"/>
      <c r="W56" s="1"/>
      <c r="X56" s="36"/>
    </row>
    <row r="57" spans="1:27" s="1323" customFormat="1" ht="29.25" customHeight="1">
      <c r="A57" s="164">
        <v>2</v>
      </c>
      <c r="B57" s="1319">
        <v>40088</v>
      </c>
      <c r="C57" s="441" t="s">
        <v>1198</v>
      </c>
      <c r="D57" s="1320" t="s">
        <v>883</v>
      </c>
      <c r="E57" s="1321" t="s">
        <v>884</v>
      </c>
      <c r="F57" s="1322" t="s">
        <v>86</v>
      </c>
      <c r="G57" s="1320" t="s">
        <v>1188</v>
      </c>
      <c r="H57" s="34">
        <v>2222222222.2199998</v>
      </c>
      <c r="I57" s="1339" t="s">
        <v>322</v>
      </c>
      <c r="J57" s="50">
        <v>40259</v>
      </c>
      <c r="K57" s="1321">
        <v>6</v>
      </c>
      <c r="L57" s="442">
        <v>2488875000</v>
      </c>
      <c r="M57" s="443">
        <v>40375</v>
      </c>
      <c r="N57" s="444"/>
      <c r="O57" s="442">
        <v>1389960000</v>
      </c>
      <c r="P57" s="1317"/>
      <c r="Q57" s="445"/>
      <c r="R57" s="145"/>
      <c r="S57" s="160"/>
      <c r="T57" s="49"/>
      <c r="U57" s="27"/>
      <c r="V57" s="1289"/>
      <c r="W57" s="1"/>
      <c r="X57" s="36"/>
    </row>
    <row r="58" spans="1:27" s="1323" customFormat="1" ht="29.25" customHeight="1">
      <c r="A58" s="1310">
        <v>1</v>
      </c>
      <c r="B58" s="1305">
        <v>40116</v>
      </c>
      <c r="C58" s="1181" t="s">
        <v>1263</v>
      </c>
      <c r="D58" s="1313" t="s">
        <v>883</v>
      </c>
      <c r="E58" s="430" t="s">
        <v>884</v>
      </c>
      <c r="F58" s="1324" t="s">
        <v>86</v>
      </c>
      <c r="G58" s="1313" t="s">
        <v>1189</v>
      </c>
      <c r="H58" s="44">
        <v>1111111111.1099999</v>
      </c>
      <c r="I58" s="1330" t="s">
        <v>322</v>
      </c>
      <c r="J58" s="1302">
        <v>40259</v>
      </c>
      <c r="K58" s="430">
        <v>6</v>
      </c>
      <c r="L58" s="991">
        <v>1271337500</v>
      </c>
      <c r="M58" s="438">
        <v>40375</v>
      </c>
      <c r="N58" s="439"/>
      <c r="O58" s="436">
        <v>1243275000</v>
      </c>
      <c r="P58" s="1328"/>
      <c r="Q58" s="440"/>
      <c r="R58" s="119">
        <v>40953</v>
      </c>
      <c r="S58" s="160">
        <v>87099564.5</v>
      </c>
      <c r="T58" s="891">
        <f>O58-S58</f>
        <v>1156175435.5</v>
      </c>
      <c r="U58" s="27" t="s">
        <v>2048</v>
      </c>
      <c r="V58" s="1289"/>
      <c r="W58" s="1"/>
      <c r="X58" s="36"/>
    </row>
    <row r="59" spans="1:27" s="1323" customFormat="1" ht="29.25" customHeight="1">
      <c r="A59" s="1338"/>
      <c r="B59" s="1306"/>
      <c r="C59" s="1295"/>
      <c r="D59" s="429"/>
      <c r="E59" s="431"/>
      <c r="F59" s="1325"/>
      <c r="G59" s="429"/>
      <c r="H59" s="1290"/>
      <c r="I59" s="1337"/>
      <c r="J59" s="1303"/>
      <c r="K59" s="431"/>
      <c r="L59" s="436"/>
      <c r="M59" s="438"/>
      <c r="N59" s="439"/>
      <c r="O59" s="436"/>
      <c r="P59" s="1328"/>
      <c r="Q59" s="440"/>
      <c r="R59" s="119">
        <v>40982</v>
      </c>
      <c r="S59" s="160">
        <v>99462002.689999998</v>
      </c>
      <c r="T59" s="891">
        <f>T58-S59</f>
        <v>1056713432.8099999</v>
      </c>
      <c r="U59" s="27" t="s">
        <v>2048</v>
      </c>
      <c r="V59" s="1289"/>
      <c r="W59" s="1"/>
      <c r="X59" s="36"/>
    </row>
    <row r="60" spans="1:27" s="1323" customFormat="1" ht="29.25" customHeight="1">
      <c r="A60" s="1310">
        <v>2</v>
      </c>
      <c r="B60" s="1305">
        <v>40116</v>
      </c>
      <c r="C60" s="1181" t="s">
        <v>2020</v>
      </c>
      <c r="D60" s="1313" t="s">
        <v>883</v>
      </c>
      <c r="E60" s="430" t="s">
        <v>884</v>
      </c>
      <c r="F60" s="1324" t="s">
        <v>86</v>
      </c>
      <c r="G60" s="1313" t="s">
        <v>1188</v>
      </c>
      <c r="H60" s="44">
        <v>2222222222.2199998</v>
      </c>
      <c r="I60" s="1330" t="s">
        <v>322</v>
      </c>
      <c r="J60" s="1302">
        <v>40259</v>
      </c>
      <c r="K60" s="430">
        <v>6</v>
      </c>
      <c r="L60" s="991">
        <v>2542675000</v>
      </c>
      <c r="M60" s="992">
        <v>40375</v>
      </c>
      <c r="N60" s="993"/>
      <c r="O60" s="991">
        <v>2486550000</v>
      </c>
      <c r="P60" s="1327"/>
      <c r="Q60" s="994"/>
      <c r="R60" s="2">
        <v>40953</v>
      </c>
      <c r="S60" s="160">
        <v>174200000</v>
      </c>
      <c r="T60" s="891">
        <f>O60-S60</f>
        <v>2312350000</v>
      </c>
      <c r="U60" s="23" t="s">
        <v>1188</v>
      </c>
      <c r="V60" s="1289"/>
      <c r="W60" s="1"/>
      <c r="X60" s="36"/>
    </row>
    <row r="61" spans="1:27" s="1323" customFormat="1" ht="29.25" customHeight="1">
      <c r="A61" s="1311"/>
      <c r="B61" s="1307"/>
      <c r="C61" s="1180"/>
      <c r="D61" s="1314"/>
      <c r="E61" s="434"/>
      <c r="F61" s="1326"/>
      <c r="G61" s="1314"/>
      <c r="H61" s="259"/>
      <c r="I61" s="1331"/>
      <c r="J61" s="1304"/>
      <c r="K61" s="434"/>
      <c r="L61" s="1183"/>
      <c r="M61" s="459"/>
      <c r="N61" s="1184"/>
      <c r="O61" s="1183"/>
      <c r="P61" s="1329"/>
      <c r="Q61" s="1296"/>
      <c r="R61" s="2">
        <v>40982</v>
      </c>
      <c r="S61" s="160">
        <v>198925000.00000006</v>
      </c>
      <c r="T61" s="891">
        <f>T60-S61</f>
        <v>2113425000</v>
      </c>
      <c r="U61" s="23" t="s">
        <v>1188</v>
      </c>
      <c r="V61" s="1289"/>
      <c r="W61" s="1"/>
      <c r="X61" s="36"/>
    </row>
    <row r="62" spans="1:27" s="1323" customFormat="1" ht="29.25" customHeight="1">
      <c r="A62" s="1310">
        <v>1</v>
      </c>
      <c r="B62" s="1305">
        <v>40121</v>
      </c>
      <c r="C62" s="1195" t="s">
        <v>1272</v>
      </c>
      <c r="D62" s="1313" t="s">
        <v>883</v>
      </c>
      <c r="E62" s="430" t="s">
        <v>884</v>
      </c>
      <c r="F62" s="1324" t="s">
        <v>86</v>
      </c>
      <c r="G62" s="1313" t="s">
        <v>1189</v>
      </c>
      <c r="H62" s="44">
        <v>1111111111.1099999</v>
      </c>
      <c r="I62" s="1330" t="s">
        <v>322</v>
      </c>
      <c r="J62" s="1302">
        <v>40259</v>
      </c>
      <c r="K62" s="430">
        <v>6</v>
      </c>
      <c r="L62" s="436">
        <v>1244437500</v>
      </c>
      <c r="M62" s="438">
        <v>40375</v>
      </c>
      <c r="N62" s="439"/>
      <c r="O62" s="436">
        <v>620578257.86000001</v>
      </c>
      <c r="P62" s="1328"/>
      <c r="Q62" s="440"/>
      <c r="R62" s="119">
        <v>40616</v>
      </c>
      <c r="S62" s="160">
        <v>1202957.26</v>
      </c>
      <c r="T62" s="1293">
        <f>O62-S62</f>
        <v>619375300.60000002</v>
      </c>
      <c r="U62" s="27" t="s">
        <v>2048</v>
      </c>
      <c r="V62" s="1289"/>
      <c r="W62" s="1"/>
      <c r="X62" s="36"/>
    </row>
    <row r="63" spans="1:27" s="1323" customFormat="1" ht="29.25" customHeight="1">
      <c r="A63" s="1311"/>
      <c r="B63" s="1307"/>
      <c r="C63" s="1182"/>
      <c r="D63" s="1314"/>
      <c r="E63" s="434"/>
      <c r="F63" s="1326"/>
      <c r="G63" s="1314"/>
      <c r="H63" s="259"/>
      <c r="I63" s="1331"/>
      <c r="J63" s="1304"/>
      <c r="K63" s="434"/>
      <c r="L63" s="436"/>
      <c r="M63" s="438"/>
      <c r="N63" s="439"/>
      <c r="O63" s="436"/>
      <c r="P63" s="1328"/>
      <c r="Q63" s="440"/>
      <c r="R63" s="119">
        <v>40647</v>
      </c>
      <c r="S63" s="160">
        <v>3521835.36</v>
      </c>
      <c r="T63" s="1293">
        <f>T62-S63</f>
        <v>615853465.24000001</v>
      </c>
      <c r="U63" s="27" t="s">
        <v>2048</v>
      </c>
      <c r="V63" s="1289"/>
      <c r="W63" s="1"/>
      <c r="X63" s="36"/>
    </row>
    <row r="64" spans="1:27" s="1323" customFormat="1" ht="29.25" customHeight="1">
      <c r="A64" s="164">
        <v>2</v>
      </c>
      <c r="B64" s="1319">
        <v>40121</v>
      </c>
      <c r="C64" s="446" t="s">
        <v>1272</v>
      </c>
      <c r="D64" s="1320" t="s">
        <v>883</v>
      </c>
      <c r="E64" s="1321" t="s">
        <v>884</v>
      </c>
      <c r="F64" s="1322" t="s">
        <v>86</v>
      </c>
      <c r="G64" s="1320" t="s">
        <v>1188</v>
      </c>
      <c r="H64" s="34">
        <v>2222222222.2199998</v>
      </c>
      <c r="I64" s="1339" t="s">
        <v>322</v>
      </c>
      <c r="J64" s="50">
        <v>40259</v>
      </c>
      <c r="K64" s="1321">
        <v>6</v>
      </c>
      <c r="L64" s="442">
        <v>2488875000</v>
      </c>
      <c r="M64" s="443">
        <v>40375</v>
      </c>
      <c r="N64" s="444"/>
      <c r="O64" s="442">
        <v>1241156515.72</v>
      </c>
      <c r="P64" s="1317"/>
      <c r="Q64" s="445"/>
      <c r="R64" s="119">
        <v>40676</v>
      </c>
      <c r="S64" s="160">
        <v>13531529.58</v>
      </c>
      <c r="T64" s="891">
        <f>O64-S64</f>
        <v>1227624986.1400001</v>
      </c>
      <c r="U64" s="23" t="s">
        <v>1188</v>
      </c>
      <c r="V64" s="1289"/>
      <c r="W64" s="1"/>
      <c r="X64" s="36"/>
    </row>
    <row r="65" spans="1:25" s="1323" customFormat="1" ht="29.25" customHeight="1">
      <c r="A65" s="164">
        <v>1</v>
      </c>
      <c r="B65" s="1319">
        <v>40142</v>
      </c>
      <c r="C65" s="446" t="s">
        <v>1284</v>
      </c>
      <c r="D65" s="1320" t="s">
        <v>883</v>
      </c>
      <c r="E65" s="1321" t="s">
        <v>884</v>
      </c>
      <c r="F65" s="1322" t="s">
        <v>86</v>
      </c>
      <c r="G65" s="1320" t="s">
        <v>1189</v>
      </c>
      <c r="H65" s="259">
        <v>1111111111.1099999</v>
      </c>
      <c r="I65" s="1339" t="s">
        <v>322</v>
      </c>
      <c r="J65" s="50">
        <v>40259</v>
      </c>
      <c r="K65" s="1321">
        <v>6</v>
      </c>
      <c r="L65" s="436">
        <v>1244437500</v>
      </c>
      <c r="M65" s="438">
        <v>40375</v>
      </c>
      <c r="N65" s="439"/>
      <c r="O65" s="436">
        <v>474550000</v>
      </c>
      <c r="P65" s="1328"/>
      <c r="Q65" s="440"/>
      <c r="R65" s="145"/>
      <c r="S65" s="160"/>
      <c r="T65" s="49"/>
      <c r="U65" s="27"/>
      <c r="V65" s="1289"/>
      <c r="W65" s="1"/>
      <c r="X65" s="36"/>
    </row>
    <row r="66" spans="1:25" s="1323" customFormat="1" ht="29.25" customHeight="1">
      <c r="A66" s="164">
        <v>2</v>
      </c>
      <c r="B66" s="1319">
        <v>40142</v>
      </c>
      <c r="C66" s="446" t="s">
        <v>1284</v>
      </c>
      <c r="D66" s="1320" t="s">
        <v>883</v>
      </c>
      <c r="E66" s="1321" t="s">
        <v>884</v>
      </c>
      <c r="F66" s="1322" t="s">
        <v>86</v>
      </c>
      <c r="G66" s="1320" t="s">
        <v>1188</v>
      </c>
      <c r="H66" s="34">
        <v>2222222222.2199998</v>
      </c>
      <c r="I66" s="1339" t="s">
        <v>322</v>
      </c>
      <c r="J66" s="50">
        <v>40259</v>
      </c>
      <c r="K66" s="1321">
        <v>6</v>
      </c>
      <c r="L66" s="442">
        <v>2488875000</v>
      </c>
      <c r="M66" s="443">
        <v>40375</v>
      </c>
      <c r="N66" s="444"/>
      <c r="O66" s="442">
        <v>949100000</v>
      </c>
      <c r="P66" s="1317"/>
      <c r="Q66" s="445"/>
      <c r="R66" s="119"/>
      <c r="S66" s="160"/>
      <c r="T66" s="49"/>
      <c r="U66" s="27"/>
      <c r="V66" s="1289"/>
      <c r="W66" s="1"/>
      <c r="X66" s="36"/>
    </row>
    <row r="67" spans="1:25" s="1323" customFormat="1" ht="29.25" customHeight="1">
      <c r="A67" s="1310">
        <v>1</v>
      </c>
      <c r="B67" s="1305">
        <v>40165</v>
      </c>
      <c r="C67" s="1195" t="s">
        <v>1312</v>
      </c>
      <c r="D67" s="1313" t="s">
        <v>883</v>
      </c>
      <c r="E67" s="430" t="s">
        <v>884</v>
      </c>
      <c r="F67" s="1324" t="s">
        <v>86</v>
      </c>
      <c r="G67" s="1313" t="s">
        <v>1189</v>
      </c>
      <c r="H67" s="44">
        <v>1111111111.1099999</v>
      </c>
      <c r="I67" s="1330" t="s">
        <v>322</v>
      </c>
      <c r="J67" s="1302">
        <v>40259</v>
      </c>
      <c r="K67" s="430">
        <v>6</v>
      </c>
      <c r="L67" s="991">
        <v>1244437500</v>
      </c>
      <c r="M67" s="438">
        <v>40375</v>
      </c>
      <c r="N67" s="439"/>
      <c r="O67" s="436">
        <v>1160784100</v>
      </c>
      <c r="P67" s="1328"/>
      <c r="Q67" s="440"/>
      <c r="R67" s="1297">
        <v>40739</v>
      </c>
      <c r="S67" s="160">
        <v>39499802.5</v>
      </c>
      <c r="T67" s="1293">
        <f>O67-S67</f>
        <v>1121284297.5</v>
      </c>
      <c r="U67" s="27" t="s">
        <v>2048</v>
      </c>
      <c r="V67" s="1289"/>
      <c r="W67" s="1"/>
      <c r="X67" s="36"/>
    </row>
    <row r="68" spans="1:25" s="1323" customFormat="1" ht="29.25" customHeight="1">
      <c r="A68" s="1338"/>
      <c r="B68" s="1306"/>
      <c r="C68" s="1298"/>
      <c r="D68" s="429"/>
      <c r="E68" s="431"/>
      <c r="F68" s="1325"/>
      <c r="G68" s="429"/>
      <c r="H68" s="1290"/>
      <c r="I68" s="1337"/>
      <c r="J68" s="1303"/>
      <c r="K68" s="431"/>
      <c r="L68" s="436"/>
      <c r="M68" s="438"/>
      <c r="N68" s="439"/>
      <c r="O68" s="436"/>
      <c r="P68" s="1328"/>
      <c r="Q68" s="440"/>
      <c r="R68" s="1297">
        <v>40982</v>
      </c>
      <c r="S68" s="160">
        <v>39387753.479999997</v>
      </c>
      <c r="T68" s="1293">
        <f>T67-S68</f>
        <v>1081896544.02</v>
      </c>
      <c r="U68" s="27" t="s">
        <v>2048</v>
      </c>
      <c r="V68" s="1289"/>
      <c r="W68" s="1"/>
      <c r="X68" s="36"/>
    </row>
    <row r="69" spans="1:25" s="1323" customFormat="1" ht="29.25" customHeight="1">
      <c r="A69" s="1310">
        <v>2</v>
      </c>
      <c r="B69" s="1305">
        <v>40165</v>
      </c>
      <c r="C69" s="1195" t="s">
        <v>1312</v>
      </c>
      <c r="D69" s="1313" t="s">
        <v>883</v>
      </c>
      <c r="E69" s="430" t="s">
        <v>884</v>
      </c>
      <c r="F69" s="1324" t="s">
        <v>86</v>
      </c>
      <c r="G69" s="1313" t="s">
        <v>1188</v>
      </c>
      <c r="H69" s="44">
        <v>2222222222.2199998</v>
      </c>
      <c r="I69" s="1330" t="s">
        <v>322</v>
      </c>
      <c r="J69" s="1302">
        <v>40259</v>
      </c>
      <c r="K69" s="430">
        <v>6</v>
      </c>
      <c r="L69" s="1347">
        <v>2488875000</v>
      </c>
      <c r="M69" s="992">
        <v>40375</v>
      </c>
      <c r="N69" s="993"/>
      <c r="O69" s="991">
        <v>2321568200</v>
      </c>
      <c r="P69" s="1327"/>
      <c r="Q69" s="994"/>
      <c r="R69" s="119">
        <v>40739</v>
      </c>
      <c r="S69" s="160">
        <v>79000000</v>
      </c>
      <c r="T69" s="891">
        <f>O69-S69</f>
        <v>2242568200</v>
      </c>
      <c r="U69" s="23" t="s">
        <v>1188</v>
      </c>
      <c r="V69" s="1289"/>
      <c r="W69" s="1"/>
      <c r="X69" s="36"/>
    </row>
    <row r="70" spans="1:25" s="1323" customFormat="1" ht="29.25" customHeight="1" thickBot="1">
      <c r="A70" s="1342"/>
      <c r="B70" s="1341"/>
      <c r="C70" s="1185"/>
      <c r="D70" s="1186"/>
      <c r="E70" s="1187"/>
      <c r="F70" s="1188"/>
      <c r="G70" s="1186"/>
      <c r="H70" s="1189"/>
      <c r="I70" s="1340"/>
      <c r="J70" s="1190"/>
      <c r="K70" s="1187"/>
      <c r="L70" s="1191"/>
      <c r="M70" s="1192"/>
      <c r="N70" s="1193"/>
      <c r="O70" s="1299"/>
      <c r="P70" s="201"/>
      <c r="Q70" s="1194"/>
      <c r="R70" s="1300">
        <v>40982</v>
      </c>
      <c r="S70" s="1199">
        <v>78775900.840000004</v>
      </c>
      <c r="T70" s="1200">
        <f>T69-S70</f>
        <v>2163792299.1599998</v>
      </c>
      <c r="U70" s="1201" t="s">
        <v>1188</v>
      </c>
      <c r="V70" s="1301"/>
      <c r="W70" s="1196"/>
      <c r="X70" s="1197"/>
    </row>
    <row r="71" spans="1:25" s="1323" customFormat="1" ht="14.25">
      <c r="F71" s="1335"/>
      <c r="H71" s="25"/>
      <c r="I71" s="12"/>
      <c r="J71" s="12"/>
      <c r="K71" s="12"/>
      <c r="L71" s="25"/>
      <c r="M71" s="25"/>
      <c r="N71" s="25"/>
      <c r="O71" s="25"/>
      <c r="P71" s="25"/>
      <c r="Q71" s="25"/>
      <c r="S71" s="25"/>
    </row>
    <row r="72" spans="1:25" s="1323" customFormat="1" ht="14.25">
      <c r="F72" s="1335"/>
      <c r="H72" s="25"/>
      <c r="I72" s="12"/>
      <c r="J72" s="12"/>
      <c r="K72" s="12"/>
      <c r="L72" s="25"/>
      <c r="M72" s="25"/>
      <c r="N72" s="25"/>
      <c r="O72" s="25"/>
      <c r="P72" s="25"/>
      <c r="Q72" s="25"/>
      <c r="S72" s="25"/>
    </row>
    <row r="73" spans="1:25" s="1323" customFormat="1" ht="18" thickBot="1">
      <c r="F73" s="1335"/>
      <c r="G73" s="1334" t="s">
        <v>2049</v>
      </c>
      <c r="H73" s="190">
        <f>SUM(H6:H70)</f>
        <v>29999999999.640007</v>
      </c>
      <c r="I73" s="12"/>
      <c r="K73" s="1860" t="s">
        <v>2050</v>
      </c>
      <c r="L73" s="1860"/>
      <c r="M73" s="1860"/>
      <c r="N73" s="1860"/>
      <c r="O73" s="190">
        <f>SUM(O6:O70)</f>
        <v>21856403573.580002</v>
      </c>
      <c r="P73" s="179"/>
      <c r="Q73" s="179"/>
      <c r="V73" s="1860" t="s">
        <v>2051</v>
      </c>
      <c r="W73" s="1860"/>
      <c r="X73" s="190">
        <f>SUM(X6:X70)</f>
        <v>80468989.040388346</v>
      </c>
    </row>
    <row r="74" spans="1:25" s="1323" customFormat="1" ht="16.5" thickTop="1" thickBot="1">
      <c r="F74" s="1335"/>
      <c r="H74" s="181"/>
      <c r="I74" s="12"/>
      <c r="J74" s="12"/>
      <c r="K74" s="12"/>
      <c r="M74" s="248"/>
      <c r="N74" s="248"/>
      <c r="O74" s="248"/>
      <c r="P74" s="248"/>
      <c r="Q74" s="2087" t="s">
        <v>1330</v>
      </c>
      <c r="R74" s="2087"/>
      <c r="S74" s="2087"/>
      <c r="T74" s="190">
        <f>SUM(S6:S70)</f>
        <v>2958660050.7000003</v>
      </c>
    </row>
    <row r="75" spans="1:25" s="1323" customFormat="1" ht="15.75" thickTop="1">
      <c r="F75" s="1335"/>
      <c r="H75" s="181"/>
      <c r="I75" s="12"/>
      <c r="J75" s="12"/>
      <c r="K75" s="12"/>
      <c r="M75" s="248"/>
      <c r="N75" s="248"/>
      <c r="O75" s="248"/>
      <c r="P75" s="248"/>
      <c r="Q75" s="1344"/>
      <c r="R75" s="1344"/>
      <c r="S75" s="1344"/>
      <c r="T75" s="179"/>
    </row>
    <row r="76" spans="1:25" s="1323" customFormat="1" ht="15">
      <c r="F76" s="1335"/>
      <c r="H76" s="181"/>
      <c r="I76" s="12"/>
      <c r="J76" s="12"/>
      <c r="K76" s="12"/>
      <c r="M76" s="248"/>
      <c r="N76" s="248"/>
      <c r="O76" s="248"/>
      <c r="P76" s="248"/>
      <c r="Q76" s="248"/>
      <c r="R76" s="248"/>
      <c r="S76" s="248"/>
    </row>
    <row r="77" spans="1:25" ht="14.25">
      <c r="A77" s="1575" t="s">
        <v>2052</v>
      </c>
      <c r="B77" s="1575"/>
      <c r="C77" s="1575"/>
      <c r="D77" s="1575"/>
      <c r="E77" s="1575"/>
      <c r="F77" s="1575"/>
      <c r="G77" s="1575"/>
      <c r="H77" s="1575"/>
      <c r="I77" s="1575"/>
      <c r="J77" s="1575"/>
      <c r="K77" s="1575"/>
      <c r="L77" s="1575"/>
      <c r="M77" s="1575"/>
      <c r="N77" s="1575"/>
      <c r="O77" s="1575"/>
      <c r="P77" s="1575"/>
      <c r="Q77" s="1575"/>
      <c r="R77" s="1575"/>
      <c r="S77" s="1575"/>
      <c r="T77" s="1575"/>
      <c r="U77" s="1575"/>
      <c r="V77" s="1316"/>
      <c r="W77" s="1316"/>
      <c r="X77" s="1316"/>
      <c r="Y77" s="1316"/>
    </row>
    <row r="78" spans="1:25" ht="14.25" customHeight="1">
      <c r="A78" s="2085" t="s">
        <v>2053</v>
      </c>
      <c r="B78" s="2085"/>
      <c r="C78" s="2085"/>
      <c r="D78" s="2085"/>
      <c r="E78" s="2085"/>
      <c r="F78" s="2085"/>
      <c r="G78" s="2085"/>
      <c r="H78" s="2085"/>
      <c r="I78" s="2085"/>
      <c r="J78" s="2085"/>
      <c r="K78" s="2085"/>
      <c r="L78" s="2085"/>
      <c r="M78" s="2085"/>
      <c r="N78" s="2085"/>
      <c r="O78" s="2085"/>
      <c r="P78" s="2085"/>
      <c r="Q78" s="2085"/>
      <c r="R78" s="2085"/>
      <c r="S78" s="2085"/>
      <c r="T78" s="2085"/>
      <c r="U78" s="2085"/>
      <c r="V78" s="1343"/>
      <c r="W78" s="1343"/>
    </row>
    <row r="79" spans="1:25" ht="14.25">
      <c r="A79" s="2086" t="s">
        <v>1385</v>
      </c>
      <c r="B79" s="2086"/>
      <c r="C79" s="2086"/>
      <c r="D79" s="2086"/>
      <c r="E79" s="2086"/>
      <c r="F79" s="2086"/>
      <c r="G79" s="2086"/>
      <c r="H79" s="2086"/>
      <c r="I79" s="2086"/>
      <c r="J79" s="2086"/>
      <c r="K79" s="2086"/>
      <c r="L79" s="2086"/>
      <c r="M79" s="2086"/>
      <c r="N79" s="2086"/>
      <c r="O79" s="2086"/>
      <c r="P79" s="2086"/>
      <c r="Q79" s="2086"/>
      <c r="R79" s="2086"/>
      <c r="S79" s="2086"/>
      <c r="T79" s="2086"/>
      <c r="U79" s="2086"/>
    </row>
    <row r="80" spans="1:25" ht="14.25">
      <c r="A80" s="2086" t="s">
        <v>1439</v>
      </c>
      <c r="B80" s="2086"/>
      <c r="C80" s="2086"/>
      <c r="D80" s="2086"/>
      <c r="E80" s="2086"/>
      <c r="F80" s="2086"/>
      <c r="G80" s="2086"/>
      <c r="H80" s="2086"/>
      <c r="I80" s="2086"/>
      <c r="J80" s="2086"/>
      <c r="K80" s="2086"/>
      <c r="L80" s="2086"/>
      <c r="M80" s="2086"/>
      <c r="N80" s="2086"/>
      <c r="O80" s="2086"/>
      <c r="P80" s="2086"/>
      <c r="Q80" s="2086"/>
      <c r="R80" s="2086"/>
      <c r="S80" s="2086"/>
      <c r="T80" s="2086"/>
      <c r="U80" s="2086"/>
    </row>
    <row r="81" spans="1:24" ht="30.75" customHeight="1">
      <c r="A81" s="1572" t="s">
        <v>2056</v>
      </c>
      <c r="B81" s="1572"/>
      <c r="C81" s="1572"/>
      <c r="D81" s="1572"/>
      <c r="E81" s="1572"/>
      <c r="F81" s="1572"/>
      <c r="G81" s="1572"/>
      <c r="H81" s="1572"/>
      <c r="I81" s="1572"/>
      <c r="J81" s="1572"/>
      <c r="K81" s="1572"/>
      <c r="L81" s="1572"/>
      <c r="M81" s="1572"/>
      <c r="N81" s="1572"/>
      <c r="O81" s="1572"/>
      <c r="P81" s="1572"/>
      <c r="Q81" s="1572"/>
      <c r="R81" s="1572"/>
      <c r="S81" s="1572"/>
      <c r="T81" s="1572"/>
      <c r="U81" s="1572"/>
      <c r="V81" s="1572"/>
      <c r="W81" s="1572"/>
      <c r="X81" s="1572"/>
    </row>
    <row r="82" spans="1:24" ht="12.75" customHeight="1">
      <c r="A82" s="2085" t="s">
        <v>1383</v>
      </c>
      <c r="B82" s="2085"/>
      <c r="C82" s="2085"/>
      <c r="D82" s="2085"/>
      <c r="E82" s="2085"/>
      <c r="F82" s="2085"/>
      <c r="G82" s="2085"/>
      <c r="H82" s="2085"/>
      <c r="I82" s="2085"/>
      <c r="J82" s="2085"/>
      <c r="K82" s="2085"/>
      <c r="L82" s="2085"/>
      <c r="M82" s="2085"/>
      <c r="N82" s="2085"/>
      <c r="O82" s="2085"/>
      <c r="P82" s="2085"/>
      <c r="Q82" s="2085"/>
      <c r="R82" s="2085"/>
      <c r="S82" s="2085"/>
      <c r="T82" s="2085"/>
      <c r="U82" s="2085"/>
      <c r="V82" s="2085"/>
      <c r="W82" s="2085"/>
      <c r="X82" s="2085"/>
    </row>
    <row r="83" spans="1:24" ht="12.75" customHeight="1">
      <c r="A83" s="2085"/>
      <c r="B83" s="2085"/>
      <c r="C83" s="2085"/>
      <c r="D83" s="2085"/>
      <c r="E83" s="2085"/>
      <c r="F83" s="2085"/>
      <c r="G83" s="2085"/>
      <c r="H83" s="2085"/>
      <c r="I83" s="2085"/>
      <c r="J83" s="2085"/>
      <c r="K83" s="2085"/>
      <c r="L83" s="2085"/>
      <c r="M83" s="2085"/>
      <c r="N83" s="2085"/>
      <c r="O83" s="2085"/>
      <c r="P83" s="2085"/>
      <c r="Q83" s="2085"/>
      <c r="R83" s="2085"/>
      <c r="S83" s="2085"/>
      <c r="T83" s="2085"/>
      <c r="U83" s="2085"/>
      <c r="V83" s="2085"/>
      <c r="W83" s="2085"/>
      <c r="X83" s="2085"/>
    </row>
    <row r="84" spans="1:24" ht="14.25" customHeight="1">
      <c r="A84" s="2085" t="s">
        <v>2054</v>
      </c>
      <c r="B84" s="2085"/>
      <c r="C84" s="2085"/>
      <c r="D84" s="2085"/>
      <c r="E84" s="2085"/>
      <c r="F84" s="2085"/>
      <c r="G84" s="2085"/>
      <c r="H84" s="2085"/>
      <c r="I84" s="2085"/>
      <c r="J84" s="2085"/>
      <c r="K84" s="2085"/>
      <c r="L84" s="2085"/>
      <c r="M84" s="2085"/>
      <c r="N84" s="2085"/>
      <c r="O84" s="2085"/>
      <c r="P84" s="2085"/>
      <c r="Q84" s="2085"/>
      <c r="R84" s="2085"/>
      <c r="S84" s="2085"/>
      <c r="T84" s="2085"/>
      <c r="U84" s="2085"/>
      <c r="V84" s="2085"/>
      <c r="W84" s="2085"/>
      <c r="X84" s="2085"/>
    </row>
    <row r="85" spans="1:24" ht="14.25" customHeight="1">
      <c r="A85" s="2085" t="s">
        <v>1949</v>
      </c>
      <c r="B85" s="2085"/>
      <c r="C85" s="2085"/>
      <c r="D85" s="2085"/>
      <c r="E85" s="2085"/>
      <c r="F85" s="2085"/>
      <c r="G85" s="2085"/>
      <c r="H85" s="2085"/>
      <c r="I85" s="2085"/>
      <c r="J85" s="2085"/>
      <c r="K85" s="2085"/>
      <c r="L85" s="2085"/>
      <c r="M85" s="2085"/>
      <c r="N85" s="2085"/>
      <c r="O85" s="2085"/>
      <c r="P85" s="2085"/>
      <c r="Q85" s="2085"/>
      <c r="R85" s="2085"/>
      <c r="S85" s="2085"/>
      <c r="T85" s="2085"/>
      <c r="U85" s="2085"/>
      <c r="V85" s="2085"/>
      <c r="W85" s="2085"/>
      <c r="X85" s="2085"/>
    </row>
    <row r="86" spans="1:24" ht="14.25" customHeight="1">
      <c r="A86" s="2085" t="s">
        <v>2055</v>
      </c>
      <c r="B86" s="2085"/>
      <c r="C86" s="2085"/>
      <c r="D86" s="2085"/>
      <c r="E86" s="2085"/>
      <c r="F86" s="2085"/>
      <c r="G86" s="2085"/>
      <c r="H86" s="2085"/>
      <c r="I86" s="2085"/>
      <c r="J86" s="2085"/>
      <c r="K86" s="2085"/>
      <c r="L86" s="2085"/>
      <c r="M86" s="2085"/>
      <c r="N86" s="2085"/>
      <c r="O86" s="2085"/>
      <c r="P86" s="2085"/>
      <c r="Q86" s="2085"/>
      <c r="R86" s="2085"/>
      <c r="S86" s="2085"/>
      <c r="T86" s="2085"/>
      <c r="U86" s="2085"/>
      <c r="V86" s="2085"/>
      <c r="W86" s="2085"/>
      <c r="X86" s="2085"/>
    </row>
    <row r="87" spans="1:24" ht="14.25" customHeight="1">
      <c r="A87" s="2085" t="s">
        <v>2057</v>
      </c>
      <c r="B87" s="2085"/>
      <c r="C87" s="2085"/>
      <c r="D87" s="2085"/>
      <c r="E87" s="2085"/>
      <c r="F87" s="2085"/>
      <c r="G87" s="2085"/>
      <c r="H87" s="2085"/>
      <c r="I87" s="2085"/>
      <c r="J87" s="2085"/>
      <c r="K87" s="2085"/>
      <c r="L87" s="2085"/>
      <c r="M87" s="2085"/>
      <c r="N87" s="2085"/>
      <c r="O87" s="2085"/>
      <c r="P87" s="2085"/>
      <c r="Q87" s="2085"/>
      <c r="R87" s="2085"/>
      <c r="S87" s="2085"/>
      <c r="T87" s="2085"/>
      <c r="U87" s="2085"/>
      <c r="V87" s="2085"/>
      <c r="W87" s="2085"/>
      <c r="X87" s="2085"/>
    </row>
    <row r="88" spans="1:24" ht="14.25">
      <c r="A88" s="2085"/>
      <c r="B88" s="2085"/>
      <c r="C88" s="2085"/>
      <c r="D88" s="2085"/>
      <c r="E88" s="2085"/>
      <c r="F88" s="2085"/>
      <c r="G88" s="2085"/>
      <c r="H88" s="2085"/>
      <c r="I88" s="2085"/>
      <c r="J88" s="2085"/>
      <c r="K88" s="2085"/>
      <c r="L88" s="2085"/>
      <c r="M88" s="2085"/>
      <c r="N88" s="2085"/>
      <c r="O88" s="2085"/>
      <c r="P88" s="2085"/>
      <c r="Q88" s="2085"/>
      <c r="R88" s="2085"/>
      <c r="S88" s="2085"/>
      <c r="T88" s="2085"/>
      <c r="U88" s="2085"/>
      <c r="V88" s="2085"/>
      <c r="W88" s="2085"/>
      <c r="X88" s="2085"/>
    </row>
    <row r="89" spans="1:24" ht="14.25">
      <c r="A89" s="2085"/>
      <c r="B89" s="2085"/>
      <c r="C89" s="2085"/>
      <c r="D89" s="2085"/>
      <c r="E89" s="2085"/>
      <c r="F89" s="2085"/>
      <c r="G89" s="2085"/>
      <c r="H89" s="2085"/>
      <c r="I89" s="2085"/>
      <c r="J89" s="2085"/>
      <c r="K89" s="2085"/>
      <c r="L89" s="2085"/>
      <c r="M89" s="2085"/>
      <c r="N89" s="2085"/>
      <c r="O89" s="2085"/>
      <c r="P89" s="2085"/>
      <c r="Q89" s="2085"/>
      <c r="R89" s="2085"/>
      <c r="S89" s="2085"/>
      <c r="T89" s="2085"/>
      <c r="U89" s="2085"/>
      <c r="V89" s="2085"/>
      <c r="W89" s="2085"/>
      <c r="X89" s="2085"/>
    </row>
    <row r="90" spans="1:24" ht="14.25">
      <c r="A90" s="2085"/>
      <c r="B90" s="2085"/>
      <c r="C90" s="2085"/>
      <c r="D90" s="2085"/>
      <c r="E90" s="2085"/>
      <c r="F90" s="2085"/>
      <c r="G90" s="2085"/>
      <c r="H90" s="2085"/>
      <c r="I90" s="2085"/>
      <c r="J90" s="2085"/>
      <c r="K90" s="2085"/>
      <c r="L90" s="2085"/>
      <c r="M90" s="2085"/>
      <c r="N90" s="2085"/>
      <c r="O90" s="2085"/>
      <c r="P90" s="2085"/>
      <c r="Q90" s="2085"/>
      <c r="R90" s="2085"/>
      <c r="S90" s="2085"/>
      <c r="T90" s="2085"/>
      <c r="U90" s="2085"/>
      <c r="V90" s="2085"/>
      <c r="W90" s="2085"/>
      <c r="X90" s="2085"/>
    </row>
    <row r="91" spans="1:24" ht="14.25">
      <c r="A91" s="2085"/>
      <c r="B91" s="2085"/>
      <c r="C91" s="2085"/>
      <c r="D91" s="2085"/>
      <c r="E91" s="2085"/>
      <c r="F91" s="2085"/>
      <c r="G91" s="2085"/>
      <c r="H91" s="2085"/>
      <c r="I91" s="2085"/>
      <c r="J91" s="2085"/>
      <c r="K91" s="2085"/>
      <c r="L91" s="2085"/>
      <c r="M91" s="2085"/>
      <c r="N91" s="2085"/>
      <c r="O91" s="2085"/>
      <c r="P91" s="2085"/>
      <c r="Q91" s="2085"/>
      <c r="R91" s="2085"/>
      <c r="S91" s="2085"/>
      <c r="T91" s="2085"/>
      <c r="U91" s="2085"/>
      <c r="V91" s="2085"/>
      <c r="W91" s="2085"/>
      <c r="X91" s="2085"/>
    </row>
    <row r="92" spans="1:24" ht="14.25">
      <c r="A92" s="2085"/>
      <c r="B92" s="2085"/>
      <c r="C92" s="2085"/>
      <c r="D92" s="2085"/>
      <c r="E92" s="2085"/>
      <c r="F92" s="2085"/>
      <c r="G92" s="2085"/>
      <c r="H92" s="2085"/>
      <c r="I92" s="2085"/>
      <c r="J92" s="2085"/>
      <c r="K92" s="2085"/>
      <c r="L92" s="2085"/>
      <c r="M92" s="2085"/>
      <c r="N92" s="2085"/>
      <c r="O92" s="2085"/>
      <c r="P92" s="2085"/>
      <c r="Q92" s="2085"/>
      <c r="R92" s="2085"/>
      <c r="S92" s="2085"/>
      <c r="T92" s="2085"/>
      <c r="U92" s="2085"/>
      <c r="V92" s="2085"/>
      <c r="W92" s="2085"/>
      <c r="X92" s="2085"/>
    </row>
    <row r="93" spans="1:24" ht="14.25">
      <c r="A93" s="2085"/>
      <c r="B93" s="2085"/>
      <c r="C93" s="2085"/>
      <c r="D93" s="2085"/>
      <c r="E93" s="2085"/>
      <c r="F93" s="2085"/>
      <c r="G93" s="2085"/>
      <c r="H93" s="2085"/>
      <c r="I93" s="2085"/>
      <c r="J93" s="2085"/>
      <c r="K93" s="2085"/>
      <c r="L93" s="2085"/>
      <c r="M93" s="2085"/>
      <c r="N93" s="2085"/>
      <c r="O93" s="2085"/>
      <c r="P93" s="2085"/>
      <c r="Q93" s="2085"/>
      <c r="R93" s="2085"/>
      <c r="S93" s="2085"/>
      <c r="T93" s="2085"/>
      <c r="U93" s="2085"/>
      <c r="V93" s="2085"/>
      <c r="W93" s="2085"/>
      <c r="X93" s="2085"/>
    </row>
    <row r="804" spans="6:6">
      <c r="F804" s="496" t="s">
        <v>1399</v>
      </c>
    </row>
  </sheetData>
  <protectedRanges>
    <protectedRange sqref="T6:T10" name="Range1_2_1"/>
  </protectedRanges>
  <mergeCells count="42">
    <mergeCell ref="T9:T10"/>
    <mergeCell ref="U9:U10"/>
    <mergeCell ref="P4:Q4"/>
    <mergeCell ref="R4:S4"/>
    <mergeCell ref="M4:O4"/>
    <mergeCell ref="R9:R10"/>
    <mergeCell ref="S9:S10"/>
    <mergeCell ref="A1:X1"/>
    <mergeCell ref="A2:U2"/>
    <mergeCell ref="T4:U4"/>
    <mergeCell ref="V4:X4"/>
    <mergeCell ref="T6:T7"/>
    <mergeCell ref="U6:U7"/>
    <mergeCell ref="R6:R7"/>
    <mergeCell ref="S6:S7"/>
    <mergeCell ref="A4:A5"/>
    <mergeCell ref="B4:B5"/>
    <mergeCell ref="C4:E4"/>
    <mergeCell ref="F4:F5"/>
    <mergeCell ref="G4:G5"/>
    <mergeCell ref="H4:H5"/>
    <mergeCell ref="I4:I5"/>
    <mergeCell ref="J4:L4"/>
    <mergeCell ref="K73:N73"/>
    <mergeCell ref="V73:W73"/>
    <mergeCell ref="Q74:S74"/>
    <mergeCell ref="A77:U77"/>
    <mergeCell ref="A78:U78"/>
    <mergeCell ref="A79:U79"/>
    <mergeCell ref="A80:U80"/>
    <mergeCell ref="A81:X81"/>
    <mergeCell ref="A82:X83"/>
    <mergeCell ref="A84:X84"/>
    <mergeCell ref="A90:X90"/>
    <mergeCell ref="A91:X91"/>
    <mergeCell ref="A92:X92"/>
    <mergeCell ref="A93:X93"/>
    <mergeCell ref="A85:X85"/>
    <mergeCell ref="A86:X86"/>
    <mergeCell ref="A87:X87"/>
    <mergeCell ref="A88:X88"/>
    <mergeCell ref="A89:X89"/>
  </mergeCells>
  <pageMargins left="0.7" right="0.7" top="0.75" bottom="0.75" header="0.3" footer="0.3"/>
  <pageSetup paperSize="5" scale="36"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2"/>
  <sheetViews>
    <sheetView view="pageBreakPreview" zoomScale="85" zoomScaleNormal="100" zoomScaleSheetLayoutView="85" workbookViewId="0">
      <selection activeCell="D124" sqref="D124"/>
    </sheetView>
  </sheetViews>
  <sheetFormatPr defaultColWidth="17.28515625" defaultRowHeight="12.75"/>
  <cols>
    <col min="1" max="16384" width="17.28515625" style="496"/>
  </cols>
  <sheetData>
    <row r="1" spans="1:19" ht="14.25" customHeight="1">
      <c r="A1" s="1511" t="s">
        <v>1364</v>
      </c>
      <c r="B1" s="1511"/>
      <c r="C1" s="1511"/>
      <c r="D1" s="1511"/>
      <c r="E1" s="1511"/>
      <c r="F1" s="1511"/>
      <c r="G1" s="1511"/>
      <c r="H1" s="1511"/>
      <c r="I1" s="1511"/>
      <c r="J1" s="1511"/>
      <c r="K1" s="1511"/>
      <c r="L1" s="1511"/>
      <c r="M1" s="1511"/>
      <c r="N1" s="1511"/>
      <c r="O1" s="1511"/>
      <c r="P1" s="1511"/>
      <c r="Q1" s="1511"/>
      <c r="R1" s="1511"/>
      <c r="S1" s="1275"/>
    </row>
    <row r="2" spans="1:19" ht="14.25" customHeight="1">
      <c r="A2" s="1511" t="s">
        <v>1365</v>
      </c>
      <c r="B2" s="1511"/>
      <c r="C2" s="1511"/>
      <c r="D2" s="1511"/>
      <c r="E2" s="1511"/>
      <c r="F2" s="1511"/>
      <c r="G2" s="1511"/>
      <c r="H2" s="1511"/>
      <c r="I2" s="1511"/>
      <c r="J2" s="1511"/>
      <c r="K2" s="1511"/>
      <c r="L2" s="1511"/>
      <c r="M2" s="1511"/>
      <c r="N2" s="1511"/>
      <c r="O2" s="1511"/>
      <c r="P2" s="1511"/>
      <c r="Q2" s="1511"/>
      <c r="R2" s="1511"/>
      <c r="S2" s="1275"/>
    </row>
    <row r="3" spans="1:19" ht="14.25">
      <c r="A3" s="1511"/>
      <c r="B3" s="1511"/>
      <c r="C3" s="1511"/>
      <c r="D3" s="1511"/>
      <c r="E3" s="1511"/>
      <c r="F3" s="1511"/>
      <c r="G3" s="1511"/>
      <c r="H3" s="1511"/>
      <c r="I3" s="1511"/>
      <c r="J3" s="1511"/>
      <c r="K3" s="1511"/>
      <c r="L3" s="1511"/>
      <c r="M3" s="1511"/>
      <c r="N3" s="1511"/>
      <c r="O3" s="1511"/>
      <c r="P3" s="1511"/>
      <c r="Q3" s="1511"/>
      <c r="R3" s="1511"/>
      <c r="S3" s="1275"/>
    </row>
    <row r="4" spans="1:19" ht="14.25" customHeight="1">
      <c r="A4" s="1511" t="s">
        <v>279</v>
      </c>
      <c r="B4" s="1511"/>
      <c r="C4" s="1511"/>
      <c r="D4" s="1511"/>
      <c r="E4" s="1511"/>
      <c r="F4" s="1511"/>
      <c r="G4" s="1511"/>
      <c r="H4" s="1511"/>
      <c r="I4" s="1511"/>
      <c r="J4" s="1511"/>
      <c r="K4" s="1511"/>
      <c r="L4" s="1511"/>
      <c r="M4" s="1511"/>
      <c r="N4" s="1511"/>
      <c r="O4" s="1511"/>
      <c r="P4" s="1511"/>
      <c r="Q4" s="1511"/>
      <c r="R4" s="1511"/>
      <c r="S4" s="1275"/>
    </row>
    <row r="5" spans="1:19" ht="14.25" customHeight="1">
      <c r="A5" s="1511" t="s">
        <v>538</v>
      </c>
      <c r="B5" s="1511"/>
      <c r="C5" s="1511"/>
      <c r="D5" s="1511"/>
      <c r="E5" s="1511"/>
      <c r="F5" s="1511"/>
      <c r="G5" s="1511"/>
      <c r="H5" s="1511"/>
      <c r="I5" s="1511"/>
      <c r="J5" s="1511"/>
      <c r="K5" s="1511"/>
      <c r="L5" s="1511"/>
      <c r="M5" s="1511"/>
      <c r="N5" s="1511"/>
      <c r="O5" s="1511"/>
      <c r="P5" s="1511"/>
      <c r="Q5" s="1511"/>
      <c r="R5" s="1511"/>
      <c r="S5" s="1275"/>
    </row>
    <row r="6" spans="1:19" ht="14.25" customHeight="1">
      <c r="A6" s="1511" t="s">
        <v>1277</v>
      </c>
      <c r="B6" s="1511"/>
      <c r="C6" s="1511"/>
      <c r="D6" s="1511"/>
      <c r="E6" s="1511"/>
      <c r="F6" s="1511"/>
      <c r="G6" s="1511"/>
      <c r="H6" s="1511"/>
      <c r="I6" s="1511"/>
      <c r="J6" s="1511"/>
      <c r="K6" s="1511"/>
      <c r="L6" s="1511"/>
      <c r="M6" s="1511"/>
      <c r="N6" s="1511"/>
      <c r="O6" s="1511"/>
      <c r="P6" s="1511"/>
      <c r="Q6" s="1511"/>
      <c r="R6" s="1511"/>
      <c r="S6" s="1264"/>
    </row>
    <row r="7" spans="1:19" ht="14.25" customHeight="1">
      <c r="A7" s="1511" t="s">
        <v>1023</v>
      </c>
      <c r="B7" s="1511"/>
      <c r="C7" s="1511"/>
      <c r="D7" s="1511"/>
      <c r="E7" s="1511"/>
      <c r="F7" s="1511"/>
      <c r="G7" s="1511"/>
      <c r="H7" s="1511"/>
      <c r="I7" s="1511"/>
      <c r="J7" s="1511"/>
      <c r="K7" s="1511"/>
      <c r="L7" s="1511"/>
      <c r="M7" s="1511"/>
      <c r="N7" s="1511"/>
      <c r="O7" s="1511"/>
      <c r="P7" s="1511"/>
      <c r="Q7" s="1511"/>
      <c r="R7" s="1511"/>
      <c r="S7" s="1275"/>
    </row>
    <row r="8" spans="1:19" ht="14.25" customHeight="1">
      <c r="A8" s="1511" t="s">
        <v>1025</v>
      </c>
      <c r="B8" s="1511"/>
      <c r="C8" s="1511"/>
      <c r="D8" s="1511"/>
      <c r="E8" s="1511"/>
      <c r="F8" s="1511"/>
      <c r="G8" s="1511"/>
      <c r="H8" s="1511"/>
      <c r="I8" s="1511"/>
      <c r="J8" s="1511"/>
      <c r="K8" s="1511"/>
      <c r="L8" s="1511"/>
      <c r="M8" s="1511"/>
      <c r="N8" s="1511"/>
      <c r="O8" s="1511"/>
      <c r="P8" s="1511"/>
      <c r="Q8" s="1511"/>
      <c r="R8" s="1511"/>
      <c r="S8" s="1275"/>
    </row>
    <row r="9" spans="1:19" ht="14.25" customHeight="1">
      <c r="A9" s="1511" t="s">
        <v>1024</v>
      </c>
      <c r="B9" s="1511"/>
      <c r="C9" s="1511"/>
      <c r="D9" s="1511"/>
      <c r="E9" s="1511"/>
      <c r="F9" s="1511"/>
      <c r="G9" s="1511"/>
      <c r="H9" s="1511"/>
      <c r="I9" s="1511"/>
      <c r="J9" s="1511"/>
      <c r="K9" s="1511"/>
      <c r="L9" s="1511"/>
      <c r="M9" s="1511"/>
      <c r="N9" s="1511"/>
      <c r="O9" s="1511"/>
      <c r="P9" s="1511"/>
      <c r="Q9" s="1511"/>
      <c r="R9" s="1511"/>
      <c r="S9" s="1275"/>
    </row>
    <row r="10" spans="1:19" ht="14.25" customHeight="1">
      <c r="A10" s="1576" t="s">
        <v>1056</v>
      </c>
      <c r="B10" s="1576"/>
      <c r="C10" s="1576"/>
      <c r="D10" s="1576"/>
      <c r="E10" s="1576"/>
      <c r="F10" s="1576"/>
      <c r="G10" s="1576"/>
      <c r="H10" s="1576"/>
      <c r="I10" s="1576"/>
      <c r="J10" s="1576"/>
      <c r="K10" s="1576"/>
      <c r="L10" s="1576"/>
      <c r="M10" s="1576"/>
      <c r="N10" s="1576"/>
      <c r="O10" s="1576"/>
      <c r="P10" s="1576"/>
      <c r="Q10" s="1576"/>
      <c r="R10" s="1576"/>
      <c r="S10" s="1275"/>
    </row>
    <row r="11" spans="1:19" ht="14.25" customHeight="1">
      <c r="A11" s="1577" t="s">
        <v>278</v>
      </c>
      <c r="B11" s="1577"/>
      <c r="C11" s="1577"/>
      <c r="D11" s="1577"/>
      <c r="E11" s="1577"/>
      <c r="F11" s="1577"/>
      <c r="G11" s="1577"/>
      <c r="H11" s="1577"/>
      <c r="I11" s="1577"/>
      <c r="J11" s="1577"/>
      <c r="K11" s="1577"/>
      <c r="L11" s="1577"/>
      <c r="M11" s="1577"/>
      <c r="N11" s="1577"/>
      <c r="O11" s="1577"/>
      <c r="P11" s="1577"/>
      <c r="Q11" s="1577"/>
      <c r="R11" s="1577"/>
      <c r="S11" s="1275"/>
    </row>
    <row r="12" spans="1:19" ht="14.25" customHeight="1">
      <c r="A12" s="1511" t="s">
        <v>0</v>
      </c>
      <c r="B12" s="1511"/>
      <c r="C12" s="1511"/>
      <c r="D12" s="1511"/>
      <c r="E12" s="1511"/>
      <c r="F12" s="1511"/>
      <c r="G12" s="1511"/>
      <c r="H12" s="1511"/>
      <c r="I12" s="1511"/>
      <c r="J12" s="1511"/>
      <c r="K12" s="1511"/>
      <c r="L12" s="1511"/>
      <c r="M12" s="1511"/>
      <c r="N12" s="1511"/>
      <c r="O12" s="1511"/>
      <c r="P12" s="1511"/>
      <c r="Q12" s="1511"/>
      <c r="R12" s="1511"/>
      <c r="S12" s="1275"/>
    </row>
    <row r="13" spans="1:19" ht="14.25" customHeight="1">
      <c r="A13" s="1511" t="s">
        <v>416</v>
      </c>
      <c r="B13" s="1511"/>
      <c r="C13" s="1511"/>
      <c r="D13" s="1511"/>
      <c r="E13" s="1511"/>
      <c r="F13" s="1511"/>
      <c r="G13" s="1511"/>
      <c r="H13" s="1511"/>
      <c r="I13" s="1511"/>
      <c r="J13" s="1511"/>
      <c r="K13" s="1511"/>
      <c r="L13" s="1511"/>
      <c r="M13" s="1511"/>
      <c r="N13" s="1511"/>
      <c r="O13" s="1511"/>
      <c r="P13" s="1511"/>
      <c r="Q13" s="1511"/>
      <c r="R13" s="1511"/>
      <c r="S13" s="1275"/>
    </row>
    <row r="14" spans="1:19" ht="14.25" customHeight="1">
      <c r="A14" s="1511" t="s">
        <v>1270</v>
      </c>
      <c r="B14" s="1511"/>
      <c r="C14" s="1511"/>
      <c r="D14" s="1511"/>
      <c r="E14" s="1511"/>
      <c r="F14" s="1511"/>
      <c r="G14" s="1511"/>
      <c r="H14" s="1511"/>
      <c r="I14" s="1511"/>
      <c r="J14" s="1511"/>
      <c r="K14" s="1511"/>
      <c r="L14" s="1511"/>
      <c r="M14" s="1511"/>
      <c r="N14" s="1511"/>
      <c r="O14" s="1511"/>
      <c r="P14" s="1511"/>
      <c r="Q14" s="1511"/>
      <c r="R14" s="1511"/>
      <c r="S14" s="1275"/>
    </row>
    <row r="15" spans="1:19" ht="14.25" customHeight="1">
      <c r="A15" s="1511" t="s">
        <v>1427</v>
      </c>
      <c r="B15" s="1511"/>
      <c r="C15" s="1511"/>
      <c r="D15" s="1511"/>
      <c r="E15" s="1511"/>
      <c r="F15" s="1511"/>
      <c r="G15" s="1511"/>
      <c r="H15" s="1511"/>
      <c r="I15" s="1511"/>
      <c r="J15" s="1511"/>
      <c r="K15" s="1511"/>
      <c r="L15" s="1511"/>
      <c r="M15" s="1511"/>
      <c r="N15" s="1511"/>
      <c r="O15" s="1511"/>
      <c r="P15" s="1511"/>
      <c r="Q15" s="1511"/>
      <c r="R15" s="1511"/>
      <c r="S15" s="1275"/>
    </row>
    <row r="16" spans="1:19" ht="14.25">
      <c r="A16" s="1511"/>
      <c r="B16" s="1511"/>
      <c r="C16" s="1511"/>
      <c r="D16" s="1511"/>
      <c r="E16" s="1511"/>
      <c r="F16" s="1511"/>
      <c r="G16" s="1511"/>
      <c r="H16" s="1511"/>
      <c r="I16" s="1511"/>
      <c r="J16" s="1511"/>
      <c r="K16" s="1511"/>
      <c r="L16" s="1511"/>
      <c r="M16" s="1511"/>
      <c r="N16" s="1511"/>
      <c r="O16" s="1511"/>
      <c r="P16" s="1511"/>
      <c r="Q16" s="1511"/>
      <c r="R16" s="1511"/>
      <c r="S16" s="1275"/>
    </row>
    <row r="17" spans="1:19" ht="14.25">
      <c r="A17" s="1511"/>
      <c r="B17" s="1511"/>
      <c r="C17" s="1511"/>
      <c r="D17" s="1511"/>
      <c r="E17" s="1511"/>
      <c r="F17" s="1511"/>
      <c r="G17" s="1511"/>
      <c r="H17" s="1511"/>
      <c r="I17" s="1511"/>
      <c r="J17" s="1511"/>
      <c r="K17" s="1511"/>
      <c r="L17" s="1511"/>
      <c r="M17" s="1511"/>
      <c r="N17" s="1511"/>
      <c r="O17" s="1511"/>
      <c r="P17" s="1511"/>
      <c r="Q17" s="1511"/>
      <c r="R17" s="1511"/>
      <c r="S17" s="1275"/>
    </row>
    <row r="18" spans="1:19" ht="14.25" customHeight="1">
      <c r="A18" s="1511" t="s">
        <v>1987</v>
      </c>
      <c r="B18" s="1511"/>
      <c r="C18" s="1511"/>
      <c r="D18" s="1511"/>
      <c r="E18" s="1511"/>
      <c r="F18" s="1511"/>
      <c r="G18" s="1511"/>
      <c r="H18" s="1511"/>
      <c r="I18" s="1511"/>
      <c r="J18" s="1511"/>
      <c r="K18" s="1511"/>
      <c r="L18" s="1511"/>
      <c r="M18" s="1511"/>
      <c r="N18" s="1511"/>
      <c r="O18" s="1511"/>
      <c r="P18" s="1511"/>
      <c r="Q18" s="1511"/>
      <c r="R18" s="1511"/>
      <c r="S18" s="1275"/>
    </row>
    <row r="19" spans="1:19" ht="14.25">
      <c r="A19" s="1512" t="s">
        <v>1295</v>
      </c>
      <c r="B19" s="1512"/>
      <c r="C19" s="1512"/>
      <c r="D19" s="1512"/>
      <c r="E19" s="1512"/>
      <c r="F19" s="1512"/>
      <c r="G19" s="1512"/>
      <c r="H19" s="1512"/>
      <c r="I19" s="1512"/>
      <c r="J19" s="1512"/>
      <c r="K19" s="1512"/>
      <c r="L19" s="1512"/>
      <c r="M19" s="1512"/>
      <c r="N19" s="1512"/>
      <c r="O19" s="1512"/>
      <c r="P19" s="1512"/>
      <c r="Q19" s="1512"/>
      <c r="R19" s="1512"/>
      <c r="S19" s="1275"/>
    </row>
    <row r="20" spans="1:19" ht="14.25">
      <c r="A20" s="1578" t="s">
        <v>1278</v>
      </c>
      <c r="B20" s="1578"/>
      <c r="C20" s="1578"/>
      <c r="D20" s="1578"/>
      <c r="E20" s="1578"/>
      <c r="F20" s="1578"/>
      <c r="G20" s="1578"/>
      <c r="H20" s="1578"/>
      <c r="I20" s="1578"/>
      <c r="J20" s="1578"/>
      <c r="K20" s="1578"/>
      <c r="L20" s="1578"/>
      <c r="M20" s="1578"/>
      <c r="N20" s="1578"/>
      <c r="O20" s="1578"/>
      <c r="P20" s="1578"/>
      <c r="Q20" s="1578"/>
      <c r="R20" s="1578"/>
      <c r="S20" s="1263"/>
    </row>
    <row r="21" spans="1:19" ht="26.25" customHeight="1">
      <c r="A21" s="1579" t="s">
        <v>1997</v>
      </c>
      <c r="B21" s="1579"/>
      <c r="C21" s="1579"/>
      <c r="D21" s="1579"/>
      <c r="E21" s="1579"/>
      <c r="F21" s="1579"/>
      <c r="G21" s="1579"/>
      <c r="H21" s="1579"/>
      <c r="I21" s="1579"/>
      <c r="J21" s="1579"/>
      <c r="K21" s="1579"/>
      <c r="L21" s="1579"/>
      <c r="M21" s="1579"/>
      <c r="N21" s="1579"/>
      <c r="O21" s="1579"/>
      <c r="P21" s="1579"/>
      <c r="Q21" s="1579"/>
      <c r="R21" s="1579"/>
      <c r="S21" s="1263"/>
    </row>
    <row r="22" spans="1:19" ht="14.25" customHeight="1">
      <c r="A22" s="1579" t="s">
        <v>1986</v>
      </c>
      <c r="B22" s="1579"/>
      <c r="C22" s="1579"/>
      <c r="D22" s="1579"/>
      <c r="E22" s="1579"/>
      <c r="F22" s="1579"/>
      <c r="G22" s="1579"/>
      <c r="H22" s="1579"/>
      <c r="I22" s="1579"/>
      <c r="J22" s="1579"/>
      <c r="K22" s="1579"/>
      <c r="L22" s="1579"/>
      <c r="M22" s="1579"/>
      <c r="N22" s="1579"/>
      <c r="O22" s="1579"/>
      <c r="P22" s="1579"/>
      <c r="Q22" s="1579"/>
      <c r="R22" s="1579"/>
      <c r="S22" s="1275"/>
    </row>
    <row r="23" spans="1:19" ht="14.25">
      <c r="A23" s="1512" t="s">
        <v>1985</v>
      </c>
      <c r="B23" s="1512"/>
      <c r="C23" s="1512"/>
      <c r="D23" s="1512"/>
      <c r="E23" s="1512"/>
      <c r="F23" s="1512"/>
      <c r="G23" s="1512"/>
      <c r="H23" s="1512"/>
      <c r="I23" s="1512"/>
      <c r="J23" s="1512"/>
      <c r="K23" s="1512"/>
      <c r="L23" s="1512"/>
      <c r="M23" s="1512"/>
      <c r="N23" s="1512"/>
      <c r="O23" s="1512"/>
      <c r="P23" s="1512"/>
      <c r="Q23" s="1512"/>
      <c r="R23" s="1512"/>
      <c r="S23" s="1275"/>
    </row>
    <row r="24" spans="1:19" ht="14.25" customHeight="1">
      <c r="A24" s="1511" t="s">
        <v>1355</v>
      </c>
      <c r="B24" s="1511"/>
      <c r="C24" s="1511"/>
      <c r="D24" s="1511"/>
      <c r="E24" s="1511"/>
      <c r="F24" s="1511"/>
      <c r="G24" s="1511"/>
      <c r="H24" s="1511"/>
      <c r="I24" s="1511"/>
      <c r="J24" s="1511"/>
      <c r="K24" s="1511"/>
      <c r="L24" s="1511"/>
      <c r="M24" s="1511"/>
      <c r="N24" s="1511"/>
      <c r="O24" s="1511"/>
      <c r="P24" s="1511"/>
      <c r="Q24" s="1511"/>
      <c r="R24" s="1511"/>
      <c r="S24" s="1275"/>
    </row>
    <row r="25" spans="1:19" ht="14.25">
      <c r="A25" s="1512" t="s">
        <v>1360</v>
      </c>
      <c r="B25" s="1512"/>
      <c r="C25" s="1512"/>
      <c r="D25" s="1512"/>
      <c r="E25" s="1512"/>
      <c r="F25" s="1512"/>
      <c r="G25" s="1512"/>
      <c r="H25" s="1512"/>
      <c r="I25" s="1512"/>
      <c r="J25" s="1512"/>
      <c r="K25" s="1512"/>
      <c r="L25" s="1512"/>
      <c r="M25" s="1512"/>
      <c r="N25" s="1512"/>
      <c r="O25" s="1512"/>
      <c r="P25" s="1512"/>
      <c r="Q25" s="1512"/>
      <c r="R25" s="1512"/>
      <c r="S25" s="1275"/>
    </row>
    <row r="26" spans="1:19" ht="14.25" customHeight="1">
      <c r="A26" s="1511" t="s">
        <v>1984</v>
      </c>
      <c r="B26" s="1511"/>
      <c r="C26" s="1511"/>
      <c r="D26" s="1511"/>
      <c r="E26" s="1511"/>
      <c r="F26" s="1511"/>
      <c r="G26" s="1511"/>
      <c r="H26" s="1511"/>
      <c r="I26" s="1511"/>
      <c r="J26" s="1511"/>
      <c r="K26" s="1511"/>
      <c r="L26" s="1511"/>
      <c r="M26" s="1511"/>
      <c r="N26" s="1511"/>
      <c r="O26" s="1511"/>
      <c r="P26" s="1511"/>
      <c r="Q26" s="1511"/>
      <c r="R26" s="1511"/>
      <c r="S26" s="1275"/>
    </row>
    <row r="27" spans="1:19" ht="14.25">
      <c r="A27" s="1511"/>
      <c r="B27" s="1511"/>
      <c r="C27" s="1511"/>
      <c r="D27" s="1511"/>
      <c r="E27" s="1511"/>
      <c r="F27" s="1511"/>
      <c r="G27" s="1511"/>
      <c r="H27" s="1511"/>
      <c r="I27" s="1511"/>
      <c r="J27" s="1511"/>
      <c r="K27" s="1511"/>
      <c r="L27" s="1511"/>
      <c r="M27" s="1511"/>
      <c r="N27" s="1511"/>
      <c r="O27" s="1511"/>
      <c r="P27" s="1511"/>
      <c r="Q27" s="1511"/>
      <c r="R27" s="1511"/>
      <c r="S27" s="1275"/>
    </row>
    <row r="28" spans="1:19" ht="14.25">
      <c r="A28" s="1512" t="s">
        <v>1983</v>
      </c>
      <c r="B28" s="1512"/>
      <c r="C28" s="1512"/>
      <c r="D28" s="1512"/>
      <c r="E28" s="1512"/>
      <c r="F28" s="1512"/>
      <c r="G28" s="1512"/>
      <c r="H28" s="1512"/>
      <c r="I28" s="1512"/>
      <c r="J28" s="1512"/>
      <c r="K28" s="1512"/>
      <c r="L28" s="1512"/>
      <c r="M28" s="1512"/>
      <c r="N28" s="1512"/>
      <c r="O28" s="1512"/>
      <c r="P28" s="1512"/>
      <c r="Q28" s="1512"/>
      <c r="R28" s="1512"/>
      <c r="S28" s="1275"/>
    </row>
    <row r="29" spans="1:19" ht="14.25" customHeight="1">
      <c r="A29" s="1511" t="s">
        <v>1982</v>
      </c>
      <c r="B29" s="1511"/>
      <c r="C29" s="1511"/>
      <c r="D29" s="1511"/>
      <c r="E29" s="1511"/>
      <c r="F29" s="1511"/>
      <c r="G29" s="1511"/>
      <c r="H29" s="1511"/>
      <c r="I29" s="1511"/>
      <c r="J29" s="1511"/>
      <c r="K29" s="1511"/>
      <c r="L29" s="1511"/>
      <c r="M29" s="1511"/>
      <c r="N29" s="1511"/>
      <c r="O29" s="1511"/>
      <c r="P29" s="1511"/>
      <c r="Q29" s="1511"/>
      <c r="R29" s="1511"/>
      <c r="S29" s="1275"/>
    </row>
    <row r="30" spans="1:19" ht="14.25">
      <c r="A30" s="1511"/>
      <c r="B30" s="1511"/>
      <c r="C30" s="1511"/>
      <c r="D30" s="1511"/>
      <c r="E30" s="1511"/>
      <c r="F30" s="1511"/>
      <c r="G30" s="1511"/>
      <c r="H30" s="1511"/>
      <c r="I30" s="1511"/>
      <c r="J30" s="1511"/>
      <c r="K30" s="1511"/>
      <c r="L30" s="1511"/>
      <c r="M30" s="1511"/>
      <c r="N30" s="1511"/>
      <c r="O30" s="1511"/>
      <c r="P30" s="1511"/>
      <c r="Q30" s="1511"/>
      <c r="R30" s="1511"/>
      <c r="S30" s="1275"/>
    </row>
    <row r="31" spans="1:19" ht="14.25" customHeight="1">
      <c r="A31" s="1576" t="s">
        <v>1618</v>
      </c>
      <c r="B31" s="1576"/>
      <c r="C31" s="1576"/>
      <c r="D31" s="1576"/>
      <c r="E31" s="1576"/>
      <c r="F31" s="1576"/>
      <c r="G31" s="1576"/>
      <c r="H31" s="1576"/>
      <c r="I31" s="1576"/>
      <c r="J31" s="1576"/>
      <c r="K31" s="1576"/>
      <c r="L31" s="1576"/>
      <c r="M31" s="1576"/>
      <c r="N31" s="1576"/>
      <c r="O31" s="1576"/>
      <c r="P31" s="1576"/>
      <c r="Q31" s="1576"/>
      <c r="R31" s="1576"/>
      <c r="S31" s="1275"/>
    </row>
    <row r="32" spans="1:19" ht="14.25">
      <c r="A32" s="1576"/>
      <c r="B32" s="1576"/>
      <c r="C32" s="1576"/>
      <c r="D32" s="1576"/>
      <c r="E32" s="1576"/>
      <c r="F32" s="1576"/>
      <c r="G32" s="1576"/>
      <c r="H32" s="1576"/>
      <c r="I32" s="1576"/>
      <c r="J32" s="1576"/>
      <c r="K32" s="1576"/>
      <c r="L32" s="1576"/>
      <c r="M32" s="1576"/>
      <c r="N32" s="1576"/>
      <c r="O32" s="1576"/>
      <c r="P32" s="1576"/>
      <c r="Q32" s="1576"/>
      <c r="R32" s="1576"/>
      <c r="S32" s="1275"/>
    </row>
    <row r="33" spans="1:19" ht="14.25">
      <c r="A33" s="1576"/>
      <c r="B33" s="1576"/>
      <c r="C33" s="1576"/>
      <c r="D33" s="1576"/>
      <c r="E33" s="1576"/>
      <c r="F33" s="1576"/>
      <c r="G33" s="1576"/>
      <c r="H33" s="1576"/>
      <c r="I33" s="1576"/>
      <c r="J33" s="1576"/>
      <c r="K33" s="1576"/>
      <c r="L33" s="1576"/>
      <c r="M33" s="1576"/>
      <c r="N33" s="1576"/>
      <c r="O33" s="1576"/>
      <c r="P33" s="1576"/>
      <c r="Q33" s="1576"/>
      <c r="R33" s="1576"/>
      <c r="S33" s="1275"/>
    </row>
    <row r="34" spans="1:19" ht="14.25">
      <c r="A34" s="1576"/>
      <c r="B34" s="1576"/>
      <c r="C34" s="1576"/>
      <c r="D34" s="1576"/>
      <c r="E34" s="1576"/>
      <c r="F34" s="1576"/>
      <c r="G34" s="1576"/>
      <c r="H34" s="1576"/>
      <c r="I34" s="1576"/>
      <c r="J34" s="1576"/>
      <c r="K34" s="1576"/>
      <c r="L34" s="1576"/>
      <c r="M34" s="1576"/>
      <c r="N34" s="1576"/>
      <c r="O34" s="1576"/>
      <c r="P34" s="1576"/>
      <c r="Q34" s="1576"/>
      <c r="R34" s="1576"/>
      <c r="S34" s="1275"/>
    </row>
    <row r="35" spans="1:19" ht="14.25">
      <c r="A35" s="1576"/>
      <c r="B35" s="1576"/>
      <c r="C35" s="1576"/>
      <c r="D35" s="1576"/>
      <c r="E35" s="1576"/>
      <c r="F35" s="1576"/>
      <c r="G35" s="1576"/>
      <c r="H35" s="1576"/>
      <c r="I35" s="1576"/>
      <c r="J35" s="1576"/>
      <c r="K35" s="1576"/>
      <c r="L35" s="1576"/>
      <c r="M35" s="1576"/>
      <c r="N35" s="1576"/>
      <c r="O35" s="1576"/>
      <c r="P35" s="1576"/>
      <c r="Q35" s="1576"/>
      <c r="R35" s="1576"/>
      <c r="S35" s="1275"/>
    </row>
    <row r="36" spans="1:19" ht="14.25">
      <c r="A36" s="1576"/>
      <c r="B36" s="1576"/>
      <c r="C36" s="1576"/>
      <c r="D36" s="1576"/>
      <c r="E36" s="1576"/>
      <c r="F36" s="1576"/>
      <c r="G36" s="1576"/>
      <c r="H36" s="1576"/>
      <c r="I36" s="1576"/>
      <c r="J36" s="1576"/>
      <c r="K36" s="1576"/>
      <c r="L36" s="1576"/>
      <c r="M36" s="1576"/>
      <c r="N36" s="1576"/>
      <c r="O36" s="1576"/>
      <c r="P36" s="1576"/>
      <c r="Q36" s="1576"/>
      <c r="R36" s="1576"/>
      <c r="S36" s="1275"/>
    </row>
    <row r="37" spans="1:19" ht="14.25">
      <c r="A37" s="1576"/>
      <c r="B37" s="1576"/>
      <c r="C37" s="1576"/>
      <c r="D37" s="1576"/>
      <c r="E37" s="1576"/>
      <c r="F37" s="1576"/>
      <c r="G37" s="1576"/>
      <c r="H37" s="1576"/>
      <c r="I37" s="1576"/>
      <c r="J37" s="1576"/>
      <c r="K37" s="1576"/>
      <c r="L37" s="1576"/>
      <c r="M37" s="1576"/>
      <c r="N37" s="1576"/>
      <c r="O37" s="1576"/>
      <c r="P37" s="1576"/>
      <c r="Q37" s="1576"/>
      <c r="R37" s="1576"/>
      <c r="S37" s="1275"/>
    </row>
    <row r="38" spans="1:19" ht="14.25" customHeight="1">
      <c r="A38" s="1511" t="s">
        <v>1981</v>
      </c>
      <c r="B38" s="1511"/>
      <c r="C38" s="1511"/>
      <c r="D38" s="1511"/>
      <c r="E38" s="1511"/>
      <c r="F38" s="1511"/>
      <c r="G38" s="1511"/>
      <c r="H38" s="1511"/>
      <c r="I38" s="1511"/>
      <c r="J38" s="1511"/>
      <c r="K38" s="1511"/>
      <c r="L38" s="1511"/>
      <c r="M38" s="1511"/>
      <c r="N38" s="1511"/>
      <c r="O38" s="1511"/>
      <c r="P38" s="1511"/>
      <c r="Q38" s="1511"/>
      <c r="R38" s="1511"/>
      <c r="S38" s="1275"/>
    </row>
    <row r="39" spans="1:19" ht="14.25">
      <c r="A39" s="1511"/>
      <c r="B39" s="1511"/>
      <c r="C39" s="1511"/>
      <c r="D39" s="1511"/>
      <c r="E39" s="1511"/>
      <c r="F39" s="1511"/>
      <c r="G39" s="1511"/>
      <c r="H39" s="1511"/>
      <c r="I39" s="1511"/>
      <c r="J39" s="1511"/>
      <c r="K39" s="1511"/>
      <c r="L39" s="1511"/>
      <c r="M39" s="1511"/>
      <c r="N39" s="1511"/>
      <c r="O39" s="1511"/>
      <c r="P39" s="1511"/>
      <c r="Q39" s="1511"/>
      <c r="R39" s="1511"/>
      <c r="S39" s="1275"/>
    </row>
    <row r="40" spans="1:19" ht="14.25">
      <c r="A40" s="1573" t="s">
        <v>1913</v>
      </c>
      <c r="B40" s="1573"/>
      <c r="C40" s="1573"/>
      <c r="D40" s="1573"/>
      <c r="E40" s="1573"/>
      <c r="F40" s="1573"/>
      <c r="G40" s="1573"/>
      <c r="H40" s="1573"/>
      <c r="I40" s="1573"/>
      <c r="J40" s="1573"/>
      <c r="K40" s="1573"/>
      <c r="L40" s="1573"/>
      <c r="M40" s="1573"/>
      <c r="N40" s="1573"/>
      <c r="O40" s="1573"/>
      <c r="P40" s="1573"/>
      <c r="Q40" s="1573"/>
      <c r="R40" s="1573"/>
    </row>
    <row r="41" spans="1:19" ht="14.25" customHeight="1">
      <c r="A41" s="1574" t="s">
        <v>1980</v>
      </c>
      <c r="B41" s="1574"/>
      <c r="C41" s="1574"/>
      <c r="D41" s="1574"/>
      <c r="E41" s="1574"/>
      <c r="F41" s="1574"/>
      <c r="G41" s="1574"/>
      <c r="H41" s="1574"/>
      <c r="I41" s="1574"/>
      <c r="J41" s="1574"/>
      <c r="K41" s="1574"/>
      <c r="L41" s="1574"/>
      <c r="M41" s="1574"/>
      <c r="N41" s="1574"/>
      <c r="O41" s="1574"/>
      <c r="P41" s="1574"/>
      <c r="Q41" s="1574"/>
      <c r="R41" s="1574"/>
    </row>
    <row r="42" spans="1:19" ht="14.25" customHeight="1">
      <c r="A42" s="1574"/>
      <c r="B42" s="1574"/>
      <c r="C42" s="1574"/>
      <c r="D42" s="1574"/>
      <c r="E42" s="1574"/>
      <c r="F42" s="1574"/>
      <c r="G42" s="1574"/>
      <c r="H42" s="1574"/>
      <c r="I42" s="1574"/>
      <c r="J42" s="1574"/>
      <c r="K42" s="1574"/>
      <c r="L42" s="1574"/>
      <c r="M42" s="1574"/>
      <c r="N42" s="1574"/>
      <c r="O42" s="1574"/>
      <c r="P42" s="1574"/>
      <c r="Q42" s="1574"/>
      <c r="R42" s="1574"/>
    </row>
    <row r="43" spans="1:19" ht="14.25">
      <c r="A43" s="1573" t="s">
        <v>1979</v>
      </c>
      <c r="B43" s="1573"/>
      <c r="C43" s="1573"/>
      <c r="D43" s="1573"/>
      <c r="E43" s="1573"/>
      <c r="F43" s="1573"/>
      <c r="G43" s="1573"/>
      <c r="H43" s="1573"/>
      <c r="I43" s="1573"/>
      <c r="J43" s="1573"/>
      <c r="K43" s="1573"/>
      <c r="L43" s="1573"/>
      <c r="M43" s="1573"/>
      <c r="N43" s="1573"/>
      <c r="O43" s="1573"/>
      <c r="P43" s="1573"/>
      <c r="Q43" s="1573"/>
      <c r="R43" s="1573"/>
    </row>
    <row r="44" spans="1:19" ht="14.25" customHeight="1">
      <c r="A44" s="1576" t="s">
        <v>1978</v>
      </c>
      <c r="B44" s="1576"/>
      <c r="C44" s="1576"/>
      <c r="D44" s="1576"/>
      <c r="E44" s="1576"/>
      <c r="F44" s="1576"/>
      <c r="G44" s="1576"/>
      <c r="H44" s="1576"/>
      <c r="I44" s="1576"/>
      <c r="J44" s="1576"/>
      <c r="K44" s="1576"/>
      <c r="L44" s="1576"/>
      <c r="M44" s="1576"/>
      <c r="N44" s="1576"/>
      <c r="O44" s="1576"/>
      <c r="P44" s="1576"/>
      <c r="Q44" s="1576"/>
      <c r="R44" s="1576"/>
    </row>
    <row r="45" spans="1:19" ht="30" customHeight="1">
      <c r="A45" s="1576"/>
      <c r="B45" s="1576"/>
      <c r="C45" s="1576"/>
      <c r="D45" s="1576"/>
      <c r="E45" s="1576"/>
      <c r="F45" s="1576"/>
      <c r="G45" s="1576"/>
      <c r="H45" s="1576"/>
      <c r="I45" s="1576"/>
      <c r="J45" s="1576"/>
      <c r="K45" s="1576"/>
      <c r="L45" s="1576"/>
      <c r="M45" s="1576"/>
      <c r="N45" s="1576"/>
      <c r="O45" s="1576"/>
      <c r="P45" s="1576"/>
      <c r="Q45" s="1576"/>
      <c r="R45" s="1576"/>
    </row>
    <row r="46" spans="1:19" ht="14.25" customHeight="1">
      <c r="A46" s="1511" t="s">
        <v>1977</v>
      </c>
      <c r="B46" s="1511"/>
      <c r="C46" s="1511"/>
      <c r="D46" s="1511"/>
      <c r="E46" s="1511"/>
      <c r="F46" s="1511"/>
      <c r="G46" s="1511"/>
      <c r="H46" s="1511"/>
      <c r="I46" s="1511"/>
      <c r="J46" s="1511"/>
      <c r="K46" s="1511"/>
      <c r="L46" s="1511"/>
      <c r="M46" s="1511"/>
      <c r="N46" s="1511"/>
      <c r="O46" s="1511"/>
      <c r="P46" s="1511"/>
      <c r="Q46" s="1511"/>
      <c r="R46" s="1511"/>
    </row>
    <row r="47" spans="1:19" ht="14.25" customHeight="1">
      <c r="A47" s="1511"/>
      <c r="B47" s="1511"/>
      <c r="C47" s="1511"/>
      <c r="D47" s="1511"/>
      <c r="E47" s="1511"/>
      <c r="F47" s="1511"/>
      <c r="G47" s="1511"/>
      <c r="H47" s="1511"/>
      <c r="I47" s="1511"/>
      <c r="J47" s="1511"/>
      <c r="K47" s="1511"/>
      <c r="L47" s="1511"/>
      <c r="M47" s="1511"/>
      <c r="N47" s="1511"/>
      <c r="O47" s="1511"/>
      <c r="P47" s="1511"/>
      <c r="Q47" s="1511"/>
      <c r="R47" s="1511"/>
    </row>
    <row r="48" spans="1:19" ht="14.25" customHeight="1">
      <c r="A48" s="1511"/>
      <c r="B48" s="1511"/>
      <c r="C48" s="1511"/>
      <c r="D48" s="1511"/>
      <c r="E48" s="1511"/>
      <c r="F48" s="1511"/>
      <c r="G48" s="1511"/>
      <c r="H48" s="1511"/>
      <c r="I48" s="1511"/>
      <c r="J48" s="1511"/>
      <c r="K48" s="1511"/>
      <c r="L48" s="1511"/>
      <c r="M48" s="1511"/>
      <c r="N48" s="1511"/>
      <c r="O48" s="1511"/>
      <c r="P48" s="1511"/>
      <c r="Q48" s="1511"/>
      <c r="R48" s="1511"/>
    </row>
    <row r="49" spans="1:19" ht="14.25">
      <c r="A49" s="1575" t="s">
        <v>1458</v>
      </c>
      <c r="B49" s="1575"/>
      <c r="C49" s="1575"/>
      <c r="D49" s="1575"/>
      <c r="E49" s="1575"/>
      <c r="F49" s="1575"/>
      <c r="G49" s="1575"/>
      <c r="H49" s="1575"/>
      <c r="I49" s="1575"/>
      <c r="J49" s="1575"/>
      <c r="K49" s="1575"/>
      <c r="L49" s="1575"/>
      <c r="M49" s="1575"/>
      <c r="N49" s="1575"/>
      <c r="O49" s="1575"/>
      <c r="P49" s="1575"/>
      <c r="Q49" s="1575"/>
      <c r="R49" s="1575"/>
    </row>
    <row r="50" spans="1:19" ht="14.25">
      <c r="A50" s="1573" t="s">
        <v>1598</v>
      </c>
      <c r="B50" s="1573"/>
      <c r="C50" s="1573"/>
      <c r="D50" s="1573"/>
      <c r="E50" s="1573"/>
      <c r="F50" s="1573"/>
      <c r="G50" s="1573"/>
      <c r="H50" s="1573"/>
      <c r="I50" s="1573"/>
      <c r="J50" s="1573"/>
      <c r="K50" s="1573"/>
      <c r="L50" s="1573"/>
      <c r="M50" s="1573"/>
      <c r="N50" s="1573"/>
      <c r="O50" s="1573"/>
      <c r="P50" s="1573"/>
      <c r="Q50" s="1573"/>
      <c r="R50" s="1573"/>
    </row>
    <row r="51" spans="1:19" ht="14.25" customHeight="1">
      <c r="A51" s="1511" t="s">
        <v>1976</v>
      </c>
      <c r="B51" s="1511"/>
      <c r="C51" s="1511"/>
      <c r="D51" s="1511"/>
      <c r="E51" s="1511"/>
      <c r="F51" s="1511"/>
      <c r="G51" s="1511"/>
      <c r="H51" s="1511"/>
      <c r="I51" s="1511"/>
      <c r="J51" s="1511"/>
      <c r="K51" s="1511"/>
      <c r="L51" s="1511"/>
      <c r="M51" s="1511"/>
      <c r="N51" s="1511"/>
      <c r="O51" s="1511"/>
      <c r="P51" s="1511"/>
      <c r="Q51" s="1511"/>
      <c r="R51" s="1511"/>
    </row>
    <row r="52" spans="1:19" ht="14.25" customHeight="1">
      <c r="A52" s="1511"/>
      <c r="B52" s="1511"/>
      <c r="C52" s="1511"/>
      <c r="D52" s="1511"/>
      <c r="E52" s="1511"/>
      <c r="F52" s="1511"/>
      <c r="G52" s="1511"/>
      <c r="H52" s="1511"/>
      <c r="I52" s="1511"/>
      <c r="J52" s="1511"/>
      <c r="K52" s="1511"/>
      <c r="L52" s="1511"/>
      <c r="M52" s="1511"/>
      <c r="N52" s="1511"/>
      <c r="O52" s="1511"/>
      <c r="P52" s="1511"/>
      <c r="Q52" s="1511"/>
      <c r="R52" s="1511"/>
    </row>
    <row r="53" spans="1:19" ht="15.75" customHeight="1">
      <c r="A53" s="1574" t="s">
        <v>1975</v>
      </c>
      <c r="B53" s="1574"/>
      <c r="C53" s="1574"/>
      <c r="D53" s="1574"/>
      <c r="E53" s="1574"/>
      <c r="F53" s="1574"/>
      <c r="G53" s="1574"/>
      <c r="H53" s="1574"/>
      <c r="I53" s="1574"/>
      <c r="J53" s="1574"/>
      <c r="K53" s="1574"/>
      <c r="L53" s="1574"/>
      <c r="M53" s="1574"/>
      <c r="N53" s="1574"/>
      <c r="O53" s="1574"/>
      <c r="P53" s="1574"/>
      <c r="Q53" s="1574"/>
      <c r="R53" s="1574"/>
    </row>
    <row r="54" spans="1:19" ht="15.75" customHeight="1">
      <c r="A54" s="1574"/>
      <c r="B54" s="1574"/>
      <c r="C54" s="1574"/>
      <c r="D54" s="1574"/>
      <c r="E54" s="1574"/>
      <c r="F54" s="1574"/>
      <c r="G54" s="1574"/>
      <c r="H54" s="1574"/>
      <c r="I54" s="1574"/>
      <c r="J54" s="1574"/>
      <c r="K54" s="1574"/>
      <c r="L54" s="1574"/>
      <c r="M54" s="1574"/>
      <c r="N54" s="1574"/>
      <c r="O54" s="1574"/>
      <c r="P54" s="1574"/>
      <c r="Q54" s="1574"/>
      <c r="R54" s="1574"/>
    </row>
    <row r="55" spans="1:19" ht="15" customHeight="1">
      <c r="A55" s="1572" t="s">
        <v>1974</v>
      </c>
      <c r="B55" s="1572"/>
      <c r="C55" s="1572"/>
      <c r="D55" s="1572"/>
      <c r="E55" s="1572"/>
      <c r="F55" s="1572"/>
      <c r="G55" s="1572"/>
      <c r="H55" s="1572"/>
      <c r="I55" s="1572"/>
      <c r="J55" s="1572"/>
      <c r="K55" s="1572"/>
      <c r="L55" s="1572"/>
      <c r="M55" s="1572"/>
      <c r="N55" s="1572"/>
      <c r="O55" s="1572"/>
      <c r="P55" s="1572"/>
      <c r="Q55" s="1572"/>
      <c r="R55" s="1572"/>
      <c r="S55" s="581"/>
    </row>
    <row r="56" spans="1:19" ht="21.75" customHeight="1">
      <c r="A56" s="1574" t="s">
        <v>1973</v>
      </c>
      <c r="B56" s="1574"/>
      <c r="C56" s="1574"/>
      <c r="D56" s="1574"/>
      <c r="E56" s="1574"/>
      <c r="F56" s="1574"/>
      <c r="G56" s="1574"/>
      <c r="H56" s="1574"/>
      <c r="I56" s="1574"/>
      <c r="J56" s="1574"/>
      <c r="K56" s="1574"/>
      <c r="L56" s="1574"/>
      <c r="M56" s="1574"/>
      <c r="N56" s="1574"/>
      <c r="O56" s="1574"/>
      <c r="P56" s="1574"/>
      <c r="Q56" s="1574"/>
      <c r="R56" s="1574"/>
    </row>
    <row r="57" spans="1:19" ht="14.25" customHeight="1">
      <c r="A57" s="1574" t="s">
        <v>1972</v>
      </c>
      <c r="B57" s="1574"/>
      <c r="C57" s="1574"/>
      <c r="D57" s="1574"/>
      <c r="E57" s="1574"/>
      <c r="F57" s="1574"/>
      <c r="G57" s="1574"/>
      <c r="H57" s="1574"/>
      <c r="I57" s="1574"/>
      <c r="J57" s="1574"/>
      <c r="K57" s="1574"/>
      <c r="L57" s="1574"/>
      <c r="M57" s="1574"/>
      <c r="N57" s="1574"/>
      <c r="O57" s="1574"/>
      <c r="P57" s="1574"/>
      <c r="Q57" s="1574"/>
      <c r="R57" s="1574"/>
    </row>
    <row r="58" spans="1:19" ht="14.25" customHeight="1">
      <c r="A58" s="1574"/>
      <c r="B58" s="1574"/>
      <c r="C58" s="1574"/>
      <c r="D58" s="1574"/>
      <c r="E58" s="1574"/>
      <c r="F58" s="1574"/>
      <c r="G58" s="1574"/>
      <c r="H58" s="1574"/>
      <c r="I58" s="1574"/>
      <c r="J58" s="1574"/>
      <c r="K58" s="1574"/>
      <c r="L58" s="1574"/>
      <c r="M58" s="1574"/>
      <c r="N58" s="1574"/>
      <c r="O58" s="1574"/>
      <c r="P58" s="1574"/>
      <c r="Q58" s="1574"/>
      <c r="R58" s="1574"/>
    </row>
    <row r="59" spans="1:19" ht="15.75" customHeight="1">
      <c r="A59" s="1574" t="s">
        <v>1971</v>
      </c>
      <c r="B59" s="1574"/>
      <c r="C59" s="1574"/>
      <c r="D59" s="1574"/>
      <c r="E59" s="1574"/>
      <c r="F59" s="1574"/>
      <c r="G59" s="1574"/>
      <c r="H59" s="1574"/>
      <c r="I59" s="1574"/>
      <c r="J59" s="1574"/>
      <c r="K59" s="1574"/>
      <c r="L59" s="1574"/>
      <c r="M59" s="1574"/>
      <c r="N59" s="1574"/>
      <c r="O59" s="1574"/>
      <c r="P59" s="1574"/>
      <c r="Q59" s="1574"/>
      <c r="R59" s="1574"/>
    </row>
    <row r="60" spans="1:19" ht="15.75" customHeight="1">
      <c r="A60" s="1574"/>
      <c r="B60" s="1574"/>
      <c r="C60" s="1574"/>
      <c r="D60" s="1574"/>
      <c r="E60" s="1574"/>
      <c r="F60" s="1574"/>
      <c r="G60" s="1574"/>
      <c r="H60" s="1574"/>
      <c r="I60" s="1574"/>
      <c r="J60" s="1574"/>
      <c r="K60" s="1574"/>
      <c r="L60" s="1574"/>
      <c r="M60" s="1574"/>
      <c r="N60" s="1574"/>
      <c r="O60" s="1574"/>
      <c r="P60" s="1574"/>
      <c r="Q60" s="1574"/>
      <c r="R60" s="1574"/>
    </row>
    <row r="61" spans="1:19" ht="15.75" customHeight="1">
      <c r="A61" s="1574" t="s">
        <v>1970</v>
      </c>
      <c r="B61" s="1574"/>
      <c r="C61" s="1574"/>
      <c r="D61" s="1574"/>
      <c r="E61" s="1574"/>
      <c r="F61" s="1574"/>
      <c r="G61" s="1574"/>
      <c r="H61" s="1574"/>
      <c r="I61" s="1574"/>
      <c r="J61" s="1574"/>
      <c r="K61" s="1574"/>
      <c r="L61" s="1574"/>
      <c r="M61" s="1574"/>
      <c r="N61" s="1574"/>
      <c r="O61" s="1574"/>
      <c r="P61" s="1574"/>
      <c r="Q61" s="1574"/>
      <c r="R61" s="1574"/>
    </row>
    <row r="62" spans="1:19" ht="14.25" customHeight="1">
      <c r="A62" s="1574" t="s">
        <v>1969</v>
      </c>
      <c r="B62" s="1574"/>
      <c r="C62" s="1574"/>
      <c r="D62" s="1574"/>
      <c r="E62" s="1574"/>
      <c r="F62" s="1574"/>
      <c r="G62" s="1574"/>
      <c r="H62" s="1574"/>
      <c r="I62" s="1574"/>
      <c r="J62" s="1574"/>
      <c r="K62" s="1574"/>
      <c r="L62" s="1574"/>
      <c r="M62" s="1574"/>
      <c r="N62" s="1574"/>
      <c r="O62" s="1574"/>
      <c r="P62" s="1574"/>
      <c r="Q62" s="1574"/>
      <c r="R62" s="1574"/>
    </row>
    <row r="63" spans="1:19" ht="14.25" customHeight="1">
      <c r="A63" s="1574"/>
      <c r="B63" s="1574"/>
      <c r="C63" s="1574"/>
      <c r="D63" s="1574"/>
      <c r="E63" s="1574"/>
      <c r="F63" s="1574"/>
      <c r="G63" s="1574"/>
      <c r="H63" s="1574"/>
      <c r="I63" s="1574"/>
      <c r="J63" s="1574"/>
      <c r="K63" s="1574"/>
      <c r="L63" s="1574"/>
      <c r="M63" s="1574"/>
      <c r="N63" s="1574"/>
      <c r="O63" s="1574"/>
      <c r="P63" s="1574"/>
      <c r="Q63" s="1574"/>
      <c r="R63" s="1574"/>
    </row>
    <row r="64" spans="1:19" ht="15.75" customHeight="1">
      <c r="A64" s="1574" t="s">
        <v>1968</v>
      </c>
      <c r="B64" s="1574"/>
      <c r="C64" s="1574"/>
      <c r="D64" s="1574"/>
      <c r="E64" s="1574"/>
      <c r="F64" s="1574"/>
      <c r="G64" s="1574"/>
      <c r="H64" s="1574"/>
      <c r="I64" s="1574"/>
      <c r="J64" s="1574"/>
      <c r="K64" s="1574"/>
      <c r="L64" s="1574"/>
      <c r="M64" s="1574"/>
      <c r="N64" s="1574"/>
      <c r="O64" s="1574"/>
      <c r="P64" s="1574"/>
      <c r="Q64" s="1574"/>
      <c r="R64" s="1574"/>
    </row>
    <row r="65" spans="1:18" ht="15.75" customHeight="1">
      <c r="A65" s="1574"/>
      <c r="B65" s="1574"/>
      <c r="C65" s="1574"/>
      <c r="D65" s="1574"/>
      <c r="E65" s="1574"/>
      <c r="F65" s="1574"/>
      <c r="G65" s="1574"/>
      <c r="H65" s="1574"/>
      <c r="I65" s="1574"/>
      <c r="J65" s="1574"/>
      <c r="K65" s="1574"/>
      <c r="L65" s="1574"/>
      <c r="M65" s="1574"/>
      <c r="N65" s="1574"/>
      <c r="O65" s="1574"/>
      <c r="P65" s="1574"/>
      <c r="Q65" s="1574"/>
      <c r="R65" s="1574"/>
    </row>
    <row r="66" spans="1:18" ht="15.75" customHeight="1">
      <c r="A66" s="1572" t="s">
        <v>1667</v>
      </c>
      <c r="B66" s="1572"/>
      <c r="C66" s="1572"/>
      <c r="D66" s="1572"/>
      <c r="E66" s="1572"/>
      <c r="F66" s="1572"/>
      <c r="G66" s="1572"/>
      <c r="H66" s="1572"/>
      <c r="I66" s="1572"/>
      <c r="J66" s="1572"/>
      <c r="K66" s="1572"/>
      <c r="L66" s="1572"/>
      <c r="M66" s="1572"/>
      <c r="N66" s="1572"/>
      <c r="O66" s="1572"/>
      <c r="P66" s="1572"/>
      <c r="Q66" s="1572"/>
      <c r="R66" s="1572"/>
    </row>
    <row r="67" spans="1:18" ht="15.75" customHeight="1">
      <c r="A67" s="1572"/>
      <c r="B67" s="1572"/>
      <c r="C67" s="1572"/>
      <c r="D67" s="1572"/>
      <c r="E67" s="1572"/>
      <c r="F67" s="1572"/>
      <c r="G67" s="1572"/>
      <c r="H67" s="1572"/>
      <c r="I67" s="1572"/>
      <c r="J67" s="1572"/>
      <c r="K67" s="1572"/>
      <c r="L67" s="1572"/>
      <c r="M67" s="1572"/>
      <c r="N67" s="1572"/>
      <c r="O67" s="1572"/>
      <c r="P67" s="1572"/>
      <c r="Q67" s="1572"/>
      <c r="R67" s="1572"/>
    </row>
    <row r="68" spans="1:18" ht="15.75" customHeight="1">
      <c r="A68" s="1572" t="s">
        <v>1670</v>
      </c>
      <c r="B68" s="1572"/>
      <c r="C68" s="1572"/>
      <c r="D68" s="1572"/>
      <c r="E68" s="1572"/>
      <c r="F68" s="1572"/>
      <c r="G68" s="1572"/>
      <c r="H68" s="1572"/>
      <c r="I68" s="1572"/>
      <c r="J68" s="1572"/>
      <c r="K68" s="1572"/>
      <c r="L68" s="1572"/>
      <c r="M68" s="1572"/>
      <c r="N68" s="1572"/>
      <c r="O68" s="1572"/>
      <c r="P68" s="1572"/>
      <c r="Q68" s="1572"/>
      <c r="R68" s="1572"/>
    </row>
    <row r="69" spans="1:18" ht="15.75" customHeight="1">
      <c r="A69" s="1572"/>
      <c r="B69" s="1572"/>
      <c r="C69" s="1572"/>
      <c r="D69" s="1572"/>
      <c r="E69" s="1572"/>
      <c r="F69" s="1572"/>
      <c r="G69" s="1572"/>
      <c r="H69" s="1572"/>
      <c r="I69" s="1572"/>
      <c r="J69" s="1572"/>
      <c r="K69" s="1572"/>
      <c r="L69" s="1572"/>
      <c r="M69" s="1572"/>
      <c r="N69" s="1572"/>
      <c r="O69" s="1572"/>
      <c r="P69" s="1572"/>
      <c r="Q69" s="1572"/>
      <c r="R69" s="1572"/>
    </row>
    <row r="70" spans="1:18" ht="10.5" customHeight="1">
      <c r="A70" s="1572"/>
      <c r="B70" s="1572"/>
      <c r="C70" s="1572"/>
      <c r="D70" s="1572"/>
      <c r="E70" s="1572"/>
      <c r="F70" s="1572"/>
      <c r="G70" s="1572"/>
      <c r="H70" s="1572"/>
      <c r="I70" s="1572"/>
      <c r="J70" s="1572"/>
      <c r="K70" s="1572"/>
      <c r="L70" s="1572"/>
      <c r="M70" s="1572"/>
      <c r="N70" s="1572"/>
      <c r="O70" s="1572"/>
      <c r="P70" s="1572"/>
      <c r="Q70" s="1572"/>
      <c r="R70" s="1572"/>
    </row>
    <row r="71" spans="1:18" ht="15.75" customHeight="1">
      <c r="A71" s="1572" t="s">
        <v>1967</v>
      </c>
      <c r="B71" s="1572"/>
      <c r="C71" s="1572"/>
      <c r="D71" s="1572"/>
      <c r="E71" s="1572"/>
      <c r="F71" s="1572"/>
      <c r="G71" s="1572"/>
      <c r="H71" s="1572"/>
      <c r="I71" s="1572"/>
      <c r="J71" s="1572"/>
      <c r="K71" s="1572"/>
      <c r="L71" s="1572"/>
      <c r="M71" s="1572"/>
      <c r="N71" s="1572"/>
      <c r="O71" s="1572"/>
      <c r="P71" s="1572"/>
      <c r="Q71" s="1572"/>
      <c r="R71" s="1572"/>
    </row>
    <row r="72" spans="1:18" ht="6.75" customHeight="1">
      <c r="A72" s="1572"/>
      <c r="B72" s="1572"/>
      <c r="C72" s="1572"/>
      <c r="D72" s="1572"/>
      <c r="E72" s="1572"/>
      <c r="F72" s="1572"/>
      <c r="G72" s="1572"/>
      <c r="H72" s="1572"/>
      <c r="I72" s="1572"/>
      <c r="J72" s="1572"/>
      <c r="K72" s="1572"/>
      <c r="L72" s="1572"/>
      <c r="M72" s="1572"/>
      <c r="N72" s="1572"/>
      <c r="O72" s="1572"/>
      <c r="P72" s="1572"/>
      <c r="Q72" s="1572"/>
      <c r="R72" s="1572"/>
    </row>
    <row r="73" spans="1:18" ht="15.75" customHeight="1">
      <c r="A73" s="1572" t="s">
        <v>1966</v>
      </c>
      <c r="B73" s="1572"/>
      <c r="C73" s="1572"/>
      <c r="D73" s="1572"/>
      <c r="E73" s="1572"/>
      <c r="F73" s="1572"/>
      <c r="G73" s="1572"/>
      <c r="H73" s="1572"/>
      <c r="I73" s="1572"/>
      <c r="J73" s="1572"/>
      <c r="K73" s="1572"/>
      <c r="L73" s="1572"/>
      <c r="M73" s="1572"/>
      <c r="N73" s="1572"/>
      <c r="O73" s="1572"/>
      <c r="P73" s="1572"/>
      <c r="Q73" s="1572"/>
      <c r="R73" s="1572"/>
    </row>
    <row r="74" spans="1:18" ht="15" customHeight="1">
      <c r="A74" s="1572"/>
      <c r="B74" s="1572"/>
      <c r="C74" s="1572"/>
      <c r="D74" s="1572"/>
      <c r="E74" s="1572"/>
      <c r="F74" s="1572"/>
      <c r="G74" s="1572"/>
      <c r="H74" s="1572"/>
      <c r="I74" s="1572"/>
      <c r="J74" s="1572"/>
      <c r="K74" s="1572"/>
      <c r="L74" s="1572"/>
      <c r="M74" s="1572"/>
      <c r="N74" s="1572"/>
      <c r="O74" s="1572"/>
      <c r="P74" s="1572"/>
      <c r="Q74" s="1572"/>
      <c r="R74" s="1572"/>
    </row>
    <row r="75" spans="1:18" ht="15" customHeight="1">
      <c r="A75" s="1572" t="s">
        <v>1965</v>
      </c>
      <c r="B75" s="1572"/>
      <c r="C75" s="1572"/>
      <c r="D75" s="1572"/>
      <c r="E75" s="1572"/>
      <c r="F75" s="1572"/>
      <c r="G75" s="1572"/>
      <c r="H75" s="1572"/>
      <c r="I75" s="1572"/>
      <c r="J75" s="1572"/>
      <c r="K75" s="1572"/>
      <c r="L75" s="1572"/>
      <c r="M75" s="1572"/>
      <c r="N75" s="1572"/>
      <c r="O75" s="1572"/>
      <c r="P75" s="1572"/>
      <c r="Q75" s="1572"/>
      <c r="R75" s="1572"/>
    </row>
    <row r="76" spans="1:18" ht="15" customHeight="1">
      <c r="A76" s="1572"/>
      <c r="B76" s="1572"/>
      <c r="C76" s="1572"/>
      <c r="D76" s="1572"/>
      <c r="E76" s="1572"/>
      <c r="F76" s="1572"/>
      <c r="G76" s="1572"/>
      <c r="H76" s="1572"/>
      <c r="I76" s="1572"/>
      <c r="J76" s="1572"/>
      <c r="K76" s="1572"/>
      <c r="L76" s="1572"/>
      <c r="M76" s="1572"/>
      <c r="N76" s="1572"/>
      <c r="O76" s="1572"/>
      <c r="P76" s="1572"/>
      <c r="Q76" s="1572"/>
      <c r="R76" s="1572"/>
    </row>
    <row r="77" spans="1:18" ht="15.75" customHeight="1">
      <c r="A77" s="1572" t="s">
        <v>1894</v>
      </c>
      <c r="B77" s="1572"/>
      <c r="C77" s="1572"/>
      <c r="D77" s="1572"/>
      <c r="E77" s="1572"/>
      <c r="F77" s="1572"/>
      <c r="G77" s="1572"/>
      <c r="H77" s="1572"/>
      <c r="I77" s="1572"/>
      <c r="J77" s="1572"/>
      <c r="K77" s="1572"/>
      <c r="L77" s="1572"/>
      <c r="M77" s="1572"/>
      <c r="N77" s="1572"/>
      <c r="O77" s="1572"/>
      <c r="P77" s="1572"/>
      <c r="Q77" s="1572"/>
      <c r="R77" s="1572"/>
    </row>
    <row r="78" spans="1:18" ht="15.75" customHeight="1">
      <c r="A78" s="1572"/>
      <c r="B78" s="1572"/>
      <c r="C78" s="1572"/>
      <c r="D78" s="1572"/>
      <c r="E78" s="1572"/>
      <c r="F78" s="1572"/>
      <c r="G78" s="1572"/>
      <c r="H78" s="1572"/>
      <c r="I78" s="1572"/>
      <c r="J78" s="1572"/>
      <c r="K78" s="1572"/>
      <c r="L78" s="1572"/>
      <c r="M78" s="1572"/>
      <c r="N78" s="1572"/>
      <c r="O78" s="1572"/>
      <c r="P78" s="1572"/>
      <c r="Q78" s="1572"/>
      <c r="R78" s="1572"/>
    </row>
    <row r="79" spans="1:18" ht="30.75" customHeight="1">
      <c r="A79" s="1572" t="s">
        <v>2037</v>
      </c>
      <c r="B79" s="1572"/>
      <c r="C79" s="1572"/>
      <c r="D79" s="1572"/>
      <c r="E79" s="1572"/>
      <c r="F79" s="1572"/>
      <c r="G79" s="1572"/>
      <c r="H79" s="1572"/>
      <c r="I79" s="1572"/>
      <c r="J79" s="1572"/>
      <c r="K79" s="1572"/>
      <c r="L79" s="1572"/>
      <c r="M79" s="1572"/>
      <c r="N79" s="1572"/>
      <c r="O79" s="1572"/>
      <c r="P79" s="1572"/>
      <c r="Q79" s="1572"/>
      <c r="R79" s="1572"/>
    </row>
    <row r="80" spans="1:18" ht="15.75" customHeight="1">
      <c r="A80" s="1572" t="s">
        <v>1964</v>
      </c>
      <c r="B80" s="1572"/>
      <c r="C80" s="1572"/>
      <c r="D80" s="1572"/>
      <c r="E80" s="1572"/>
      <c r="F80" s="1572"/>
      <c r="G80" s="1572"/>
      <c r="H80" s="1572"/>
      <c r="I80" s="1572"/>
      <c r="J80" s="1572"/>
      <c r="K80" s="1572"/>
      <c r="L80" s="1572"/>
      <c r="M80" s="1572"/>
      <c r="N80" s="1572"/>
      <c r="O80" s="1572"/>
      <c r="P80" s="1572"/>
      <c r="Q80" s="1572"/>
      <c r="R80" s="1572"/>
    </row>
    <row r="81" spans="1:18" s="1284" customFormat="1" ht="15" customHeight="1">
      <c r="A81" s="1284" t="s">
        <v>1907</v>
      </c>
    </row>
    <row r="82" spans="1:18" s="1284" customFormat="1" ht="15" customHeight="1">
      <c r="A82" s="1284" t="s">
        <v>1909</v>
      </c>
    </row>
    <row r="83" spans="1:18" s="1284" customFormat="1" ht="15" customHeight="1">
      <c r="A83" s="1284" t="s">
        <v>1914</v>
      </c>
    </row>
    <row r="84" spans="1:18" s="1284" customFormat="1" ht="15" customHeight="1">
      <c r="A84" s="1284" t="s">
        <v>1916</v>
      </c>
    </row>
    <row r="85" spans="1:18" s="1284" customFormat="1" ht="15" customHeight="1">
      <c r="A85" s="1284" t="s">
        <v>1918</v>
      </c>
    </row>
    <row r="86" spans="1:18" s="1284" customFormat="1" ht="15" customHeight="1">
      <c r="A86" s="1284" t="s">
        <v>1920</v>
      </c>
    </row>
    <row r="87" spans="1:18" s="1284" customFormat="1" ht="15" customHeight="1">
      <c r="A87" s="1284" t="s">
        <v>1922</v>
      </c>
    </row>
    <row r="88" spans="1:18" s="1284" customFormat="1" ht="15" customHeight="1">
      <c r="A88" s="1284" t="s">
        <v>1923</v>
      </c>
    </row>
    <row r="89" spans="1:18" s="1284" customFormat="1" ht="15" customHeight="1">
      <c r="A89" s="1284" t="s">
        <v>1928</v>
      </c>
    </row>
    <row r="90" spans="1:18" s="1284" customFormat="1" ht="15.75" customHeight="1">
      <c r="A90" s="1572" t="s">
        <v>1963</v>
      </c>
      <c r="B90" s="1572"/>
      <c r="C90" s="1572"/>
      <c r="D90" s="1572"/>
      <c r="E90" s="1572"/>
      <c r="F90" s="1572"/>
      <c r="G90" s="1572"/>
      <c r="H90" s="1572"/>
      <c r="I90" s="1572"/>
      <c r="J90" s="1572"/>
      <c r="K90" s="1572"/>
      <c r="L90" s="1572"/>
      <c r="M90" s="1572"/>
      <c r="N90" s="1572"/>
      <c r="O90" s="1572"/>
      <c r="P90" s="1572"/>
      <c r="Q90" s="1572"/>
      <c r="R90" s="1572"/>
    </row>
    <row r="91" spans="1:18" s="1284" customFormat="1" ht="15" customHeight="1">
      <c r="A91" s="1573" t="s">
        <v>1962</v>
      </c>
      <c r="B91" s="1573"/>
      <c r="C91" s="1573"/>
      <c r="D91" s="1573"/>
      <c r="E91" s="1573"/>
      <c r="F91" s="1573"/>
      <c r="G91" s="1573"/>
      <c r="H91" s="1573"/>
      <c r="I91" s="1573"/>
      <c r="J91" s="1573"/>
      <c r="K91" s="1573"/>
      <c r="L91" s="1573"/>
      <c r="M91" s="1573"/>
      <c r="N91" s="1573"/>
      <c r="O91" s="1573"/>
      <c r="P91" s="1573"/>
      <c r="Q91" s="1573"/>
      <c r="R91" s="1573"/>
    </row>
    <row r="92" spans="1:18" s="1284" customFormat="1" ht="29.25" customHeight="1">
      <c r="A92" s="1572" t="s">
        <v>1942</v>
      </c>
      <c r="B92" s="1572"/>
      <c r="C92" s="1572"/>
      <c r="D92" s="1572"/>
      <c r="E92" s="1572"/>
      <c r="F92" s="1572"/>
      <c r="G92" s="1572"/>
      <c r="H92" s="1572"/>
      <c r="I92" s="1572"/>
      <c r="J92" s="1572"/>
      <c r="K92" s="1572"/>
      <c r="L92" s="1572"/>
      <c r="M92" s="1572"/>
      <c r="N92" s="1572"/>
      <c r="O92" s="1572"/>
      <c r="P92" s="1572"/>
      <c r="Q92" s="1572"/>
      <c r="R92" s="1572"/>
    </row>
    <row r="93" spans="1:18" s="1284" customFormat="1" ht="15" customHeight="1">
      <c r="A93" s="1573" t="s">
        <v>1948</v>
      </c>
      <c r="B93" s="1573"/>
      <c r="C93" s="1573"/>
      <c r="D93" s="1573"/>
      <c r="E93" s="1573"/>
      <c r="F93" s="1573"/>
      <c r="G93" s="1573"/>
      <c r="H93" s="1573"/>
      <c r="I93" s="1573"/>
      <c r="J93" s="1573"/>
      <c r="K93" s="1573"/>
      <c r="L93" s="1573"/>
      <c r="M93" s="1573"/>
      <c r="N93" s="1573"/>
      <c r="O93" s="1573"/>
      <c r="P93" s="1573"/>
      <c r="Q93" s="1573"/>
      <c r="R93" s="1573"/>
    </row>
    <row r="94" spans="1:18" s="1284" customFormat="1" ht="15" customHeight="1">
      <c r="A94" s="1573" t="s">
        <v>1950</v>
      </c>
      <c r="B94" s="1573"/>
      <c r="C94" s="1573"/>
      <c r="D94" s="1573"/>
      <c r="E94" s="1573"/>
      <c r="F94" s="1573"/>
      <c r="G94" s="1573"/>
      <c r="H94" s="1573"/>
      <c r="I94" s="1573"/>
      <c r="J94" s="1573"/>
      <c r="K94" s="1573"/>
      <c r="L94" s="1573"/>
      <c r="M94" s="1573"/>
      <c r="N94" s="1573"/>
      <c r="O94" s="1573"/>
      <c r="P94" s="1573"/>
      <c r="Q94" s="1573"/>
      <c r="R94" s="1573"/>
    </row>
    <row r="95" spans="1:18" s="1284" customFormat="1" ht="15" customHeight="1">
      <c r="A95" s="1284" t="s">
        <v>1956</v>
      </c>
    </row>
    <row r="96" spans="1:18" s="1284" customFormat="1" ht="15" customHeight="1">
      <c r="A96" s="1284" t="s">
        <v>1961</v>
      </c>
    </row>
    <row r="97" spans="1:18" s="1284" customFormat="1" ht="30" customHeight="1">
      <c r="A97" s="1572" t="s">
        <v>1995</v>
      </c>
      <c r="B97" s="1572"/>
      <c r="C97" s="1572"/>
      <c r="D97" s="1572"/>
      <c r="E97" s="1572"/>
      <c r="F97" s="1572"/>
      <c r="G97" s="1572"/>
      <c r="H97" s="1572"/>
      <c r="I97" s="1572"/>
      <c r="J97" s="1572"/>
      <c r="K97" s="1572"/>
      <c r="L97" s="1572"/>
      <c r="M97" s="1572"/>
      <c r="N97" s="1572"/>
      <c r="O97" s="1572"/>
      <c r="P97" s="1572"/>
      <c r="Q97" s="1572"/>
      <c r="R97" s="1572"/>
    </row>
    <row r="98" spans="1:18" s="1284" customFormat="1" ht="30" customHeight="1">
      <c r="A98" s="1572" t="s">
        <v>2003</v>
      </c>
      <c r="B98" s="1572"/>
      <c r="C98" s="1572"/>
      <c r="D98" s="1572"/>
      <c r="E98" s="1572"/>
      <c r="F98" s="1572"/>
      <c r="G98" s="1572"/>
      <c r="H98" s="1572"/>
      <c r="I98" s="1572"/>
      <c r="J98" s="1572"/>
      <c r="K98" s="1572"/>
      <c r="L98" s="1572"/>
      <c r="M98" s="1572"/>
      <c r="N98" s="1572"/>
      <c r="O98" s="1572"/>
      <c r="P98" s="1572"/>
      <c r="Q98" s="1572"/>
      <c r="R98" s="1572"/>
    </row>
    <row r="99" spans="1:18" s="1284" customFormat="1" ht="30" customHeight="1">
      <c r="A99" s="1572" t="s">
        <v>2013</v>
      </c>
      <c r="B99" s="1572"/>
      <c r="C99" s="1572"/>
      <c r="D99" s="1572"/>
      <c r="E99" s="1572"/>
      <c r="F99" s="1572"/>
      <c r="G99" s="1572"/>
      <c r="H99" s="1572"/>
      <c r="I99" s="1572"/>
      <c r="J99" s="1572"/>
      <c r="K99" s="1572"/>
      <c r="L99" s="1572"/>
      <c r="M99" s="1572"/>
      <c r="N99" s="1572"/>
      <c r="O99" s="1572"/>
      <c r="P99" s="1572"/>
      <c r="Q99" s="1572"/>
      <c r="R99" s="1572"/>
    </row>
    <row r="100" spans="1:18" s="1284" customFormat="1" ht="30" customHeight="1">
      <c r="A100" s="1572" t="s">
        <v>2007</v>
      </c>
      <c r="B100" s="1572"/>
      <c r="C100" s="1572"/>
      <c r="D100" s="1572"/>
      <c r="E100" s="1572"/>
      <c r="F100" s="1572"/>
      <c r="G100" s="1572"/>
      <c r="H100" s="1572"/>
      <c r="I100" s="1572"/>
      <c r="J100" s="1572"/>
      <c r="K100" s="1572"/>
      <c r="L100" s="1572"/>
      <c r="M100" s="1572"/>
      <c r="N100" s="1572"/>
      <c r="O100" s="1572"/>
      <c r="P100" s="1572"/>
      <c r="Q100" s="1572"/>
      <c r="R100" s="1572"/>
    </row>
    <row r="101" spans="1:18" s="1284" customFormat="1" ht="30" customHeight="1">
      <c r="A101" s="1572" t="s">
        <v>2014</v>
      </c>
      <c r="B101" s="1572"/>
      <c r="C101" s="1572"/>
      <c r="D101" s="1572"/>
      <c r="E101" s="1572"/>
      <c r="F101" s="1572"/>
      <c r="G101" s="1572"/>
      <c r="H101" s="1572"/>
      <c r="I101" s="1572"/>
      <c r="J101" s="1572"/>
      <c r="K101" s="1572"/>
      <c r="L101" s="1572"/>
      <c r="M101" s="1572"/>
      <c r="N101" s="1572"/>
      <c r="O101" s="1572"/>
      <c r="P101" s="1572"/>
      <c r="Q101" s="1572"/>
      <c r="R101" s="1572"/>
    </row>
    <row r="102" spans="1:18" s="1284" customFormat="1" ht="15.75" customHeight="1">
      <c r="A102" s="1572" t="s">
        <v>2016</v>
      </c>
      <c r="B102" s="1572"/>
      <c r="C102" s="1572"/>
      <c r="D102" s="1572"/>
      <c r="E102" s="1572"/>
      <c r="F102" s="1572"/>
      <c r="G102" s="1572"/>
      <c r="H102" s="1572"/>
      <c r="I102" s="1572"/>
      <c r="J102" s="1572"/>
      <c r="K102" s="1572"/>
      <c r="L102" s="1572"/>
      <c r="M102" s="1572"/>
      <c r="N102" s="1572"/>
      <c r="O102" s="1572"/>
      <c r="P102" s="1572"/>
      <c r="Q102" s="1572"/>
      <c r="R102" s="1572"/>
    </row>
    <row r="103" spans="1:18" s="1284" customFormat="1" ht="15.75" customHeight="1">
      <c r="A103" s="1572" t="s">
        <v>2017</v>
      </c>
      <c r="B103" s="1572"/>
      <c r="C103" s="1572"/>
      <c r="D103" s="1572"/>
      <c r="E103" s="1572"/>
      <c r="F103" s="1572"/>
      <c r="G103" s="1572"/>
      <c r="H103" s="1572"/>
      <c r="I103" s="1572"/>
      <c r="J103" s="1572"/>
      <c r="K103" s="1572"/>
      <c r="L103" s="1572"/>
      <c r="M103" s="1572"/>
      <c r="N103" s="1572"/>
      <c r="O103" s="1572"/>
      <c r="P103" s="1572"/>
      <c r="Q103" s="1572"/>
      <c r="R103" s="1572"/>
    </row>
    <row r="104" spans="1:18" s="1284" customFormat="1" ht="15.75" customHeight="1">
      <c r="A104" s="1572" t="s">
        <v>2021</v>
      </c>
      <c r="B104" s="1572"/>
      <c r="C104" s="1572"/>
      <c r="D104" s="1572"/>
      <c r="E104" s="1572"/>
      <c r="F104" s="1572"/>
      <c r="G104" s="1572"/>
      <c r="H104" s="1572"/>
      <c r="I104" s="1572"/>
      <c r="J104" s="1572"/>
      <c r="K104" s="1572"/>
      <c r="L104" s="1572"/>
      <c r="M104" s="1572"/>
      <c r="N104" s="1572"/>
      <c r="O104" s="1572"/>
      <c r="P104" s="1572"/>
      <c r="Q104" s="1572"/>
      <c r="R104" s="1572"/>
    </row>
    <row r="105" spans="1:18" s="1284" customFormat="1" ht="30.75" customHeight="1">
      <c r="A105" s="1572" t="s">
        <v>2024</v>
      </c>
      <c r="B105" s="1572"/>
      <c r="C105" s="1572"/>
      <c r="D105" s="1572"/>
      <c r="E105" s="1572"/>
      <c r="F105" s="1572"/>
      <c r="G105" s="1572"/>
      <c r="H105" s="1572"/>
      <c r="I105" s="1572"/>
      <c r="J105" s="1572"/>
      <c r="K105" s="1572"/>
      <c r="L105" s="1572"/>
      <c r="M105" s="1572"/>
      <c r="N105" s="1572"/>
      <c r="O105" s="1572"/>
      <c r="P105" s="1572"/>
      <c r="Q105" s="1572"/>
      <c r="R105" s="1572"/>
    </row>
    <row r="106" spans="1:18" s="1284" customFormat="1" ht="15.75" customHeight="1">
      <c r="A106" s="1572" t="s">
        <v>2038</v>
      </c>
      <c r="B106" s="1572"/>
      <c r="C106" s="1572"/>
      <c r="D106" s="1572"/>
      <c r="E106" s="1572"/>
      <c r="F106" s="1572"/>
      <c r="G106" s="1572"/>
      <c r="H106" s="1572"/>
      <c r="I106" s="1572"/>
      <c r="J106" s="1572"/>
      <c r="K106" s="1572"/>
      <c r="L106" s="1572"/>
      <c r="M106" s="1572"/>
      <c r="N106" s="1572"/>
      <c r="O106" s="1572"/>
      <c r="P106" s="1572"/>
      <c r="Q106" s="1572"/>
      <c r="R106" s="1572"/>
    </row>
    <row r="107" spans="1:18" s="1284" customFormat="1" ht="15.75" customHeight="1">
      <c r="A107" s="1572" t="s">
        <v>2039</v>
      </c>
      <c r="B107" s="1572"/>
      <c r="C107" s="1572"/>
      <c r="D107" s="1572"/>
      <c r="E107" s="1572"/>
      <c r="F107" s="1572"/>
      <c r="G107" s="1572"/>
      <c r="H107" s="1572"/>
      <c r="I107" s="1572"/>
      <c r="J107" s="1572"/>
      <c r="K107" s="1572"/>
      <c r="L107" s="1572"/>
      <c r="M107" s="1572"/>
      <c r="N107" s="1572"/>
      <c r="O107" s="1572"/>
      <c r="P107" s="1572"/>
      <c r="Q107" s="1572"/>
      <c r="R107" s="1572"/>
    </row>
    <row r="108" spans="1:18" s="1284" customFormat="1" ht="15.75" customHeight="1">
      <c r="A108" s="1572" t="s">
        <v>2040</v>
      </c>
      <c r="B108" s="1572"/>
      <c r="C108" s="1572"/>
      <c r="D108" s="1572"/>
      <c r="E108" s="1572"/>
      <c r="F108" s="1572"/>
      <c r="G108" s="1572"/>
      <c r="H108" s="1572"/>
      <c r="I108" s="1572"/>
      <c r="J108" s="1572"/>
      <c r="K108" s="1572"/>
      <c r="L108" s="1572"/>
      <c r="M108" s="1572"/>
      <c r="N108" s="1572"/>
      <c r="O108" s="1572"/>
      <c r="P108" s="1572"/>
      <c r="Q108" s="1572"/>
      <c r="R108" s="1572"/>
    </row>
    <row r="109" spans="1:18" s="1284" customFormat="1" ht="15.75" customHeight="1">
      <c r="A109" s="1572" t="s">
        <v>2041</v>
      </c>
      <c r="B109" s="1572"/>
      <c r="C109" s="1572"/>
      <c r="D109" s="1572"/>
      <c r="E109" s="1572"/>
      <c r="F109" s="1572"/>
      <c r="G109" s="1572"/>
      <c r="H109" s="1572"/>
      <c r="I109" s="1572"/>
      <c r="J109" s="1572"/>
      <c r="K109" s="1572"/>
      <c r="L109" s="1572"/>
      <c r="M109" s="1572"/>
      <c r="N109" s="1572"/>
      <c r="O109" s="1572"/>
      <c r="P109" s="1572"/>
      <c r="Q109" s="1572"/>
      <c r="R109" s="1572"/>
    </row>
    <row r="110" spans="1:18" s="1284" customFormat="1" ht="15.75" customHeight="1">
      <c r="A110" s="1572" t="s">
        <v>2042</v>
      </c>
      <c r="B110" s="1572"/>
      <c r="C110" s="1572"/>
      <c r="D110" s="1572"/>
      <c r="E110" s="1572"/>
      <c r="F110" s="1572"/>
      <c r="G110" s="1572"/>
      <c r="H110" s="1572"/>
      <c r="I110" s="1572"/>
      <c r="J110" s="1572"/>
      <c r="K110" s="1572"/>
      <c r="L110" s="1572"/>
      <c r="M110" s="1572"/>
      <c r="N110" s="1572"/>
      <c r="O110" s="1572"/>
      <c r="P110" s="1572"/>
      <c r="Q110" s="1572"/>
      <c r="R110" s="1572"/>
    </row>
    <row r="111" spans="1:18" s="1284" customFormat="1" ht="15.75" customHeight="1">
      <c r="A111" s="1572" t="s">
        <v>2043</v>
      </c>
      <c r="B111" s="1572"/>
      <c r="C111" s="1572"/>
      <c r="D111" s="1572"/>
      <c r="E111" s="1572"/>
      <c r="F111" s="1572"/>
      <c r="G111" s="1572"/>
      <c r="H111" s="1572"/>
      <c r="I111" s="1572"/>
      <c r="J111" s="1572"/>
      <c r="K111" s="1572"/>
      <c r="L111" s="1572"/>
      <c r="M111" s="1572"/>
      <c r="N111" s="1572"/>
      <c r="O111" s="1572"/>
      <c r="P111" s="1572"/>
      <c r="Q111" s="1572"/>
      <c r="R111" s="1572"/>
    </row>
    <row r="112" spans="1:18" s="1284" customFormat="1" ht="15.75" customHeight="1">
      <c r="A112" s="1572"/>
      <c r="B112" s="1572"/>
      <c r="C112" s="1572"/>
      <c r="D112" s="1572"/>
      <c r="E112" s="1572"/>
      <c r="F112" s="1572"/>
      <c r="G112" s="1572"/>
      <c r="H112" s="1572"/>
      <c r="I112" s="1572"/>
      <c r="J112" s="1572"/>
      <c r="K112" s="1572"/>
      <c r="L112" s="1572"/>
      <c r="M112" s="1572"/>
      <c r="N112" s="1572"/>
      <c r="O112" s="1572"/>
      <c r="P112" s="1572"/>
      <c r="Q112" s="1572"/>
      <c r="R112" s="1572"/>
    </row>
  </sheetData>
  <mergeCells count="72">
    <mergeCell ref="A106:R106"/>
    <mergeCell ref="A112:R112"/>
    <mergeCell ref="A107:R107"/>
    <mergeCell ref="A108:R108"/>
    <mergeCell ref="A109:R109"/>
    <mergeCell ref="A110:R110"/>
    <mergeCell ref="A111:R111"/>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23" customWidth="1"/>
    <col min="2" max="2" width="12.7109375" style="619" customWidth="1"/>
    <col min="3" max="3" width="2.7109375" style="619" customWidth="1"/>
    <col min="4" max="4" width="26.7109375" style="174" customWidth="1"/>
    <col min="5" max="5" width="30.85546875" style="623" customWidth="1"/>
    <col min="6" max="6" width="28.7109375" style="176" customWidth="1"/>
    <col min="7" max="7" width="30.42578125" style="620" customWidth="1"/>
    <col min="8" max="8" width="24.42578125" style="620" customWidth="1"/>
    <col min="9" max="9" width="28.28515625" style="623" customWidth="1"/>
    <col min="10" max="16384" width="9.140625" style="623"/>
  </cols>
  <sheetData>
    <row r="1" spans="2:12" ht="15">
      <c r="B1" s="1582" t="s">
        <v>1424</v>
      </c>
      <c r="C1" s="1582"/>
      <c r="D1" s="1582"/>
      <c r="E1" s="1582"/>
      <c r="F1" s="1582"/>
      <c r="G1" s="597"/>
      <c r="H1" s="597"/>
      <c r="I1" s="597"/>
    </row>
    <row r="2" spans="2:12" ht="15">
      <c r="B2" s="1582" t="s">
        <v>1423</v>
      </c>
      <c r="C2" s="1582"/>
      <c r="D2" s="1582"/>
      <c r="E2" s="1582"/>
      <c r="F2" s="1582"/>
      <c r="G2" s="597"/>
      <c r="H2" s="597"/>
      <c r="I2" s="597"/>
    </row>
    <row r="3" spans="2:12" ht="15.75" thickBot="1">
      <c r="B3" s="597"/>
      <c r="C3" s="598"/>
      <c r="D3" s="597"/>
      <c r="E3" s="597"/>
      <c r="F3" s="597"/>
      <c r="G3" s="597"/>
      <c r="H3" s="597"/>
    </row>
    <row r="4" spans="2:12" s="56" customFormat="1" ht="39.75" customHeight="1">
      <c r="B4" s="1583" t="s">
        <v>2</v>
      </c>
      <c r="C4" s="1584"/>
      <c r="D4" s="599" t="s">
        <v>1616</v>
      </c>
      <c r="E4" s="331" t="s">
        <v>1422</v>
      </c>
      <c r="F4" s="600" t="s">
        <v>1617</v>
      </c>
    </row>
    <row r="5" spans="2:12" s="622" customFormat="1" ht="30" customHeight="1">
      <c r="B5" s="601" t="s">
        <v>1425</v>
      </c>
      <c r="C5" s="602">
        <v>1</v>
      </c>
      <c r="D5" s="603">
        <v>4.1216621052775331</v>
      </c>
      <c r="E5" s="604">
        <v>1500000000</v>
      </c>
      <c r="F5" s="605">
        <f>D5*E5</f>
        <v>6182493157.9162998</v>
      </c>
      <c r="G5" s="380"/>
      <c r="H5" s="606"/>
      <c r="I5" s="568"/>
    </row>
    <row r="6" spans="2:12" s="622" customFormat="1" ht="30" customHeight="1">
      <c r="B6" s="607" t="s">
        <v>1433</v>
      </c>
      <c r="C6" s="602">
        <v>2</v>
      </c>
      <c r="D6" s="608">
        <v>3.8980000000000001</v>
      </c>
      <c r="E6" s="609">
        <v>1108971857</v>
      </c>
      <c r="F6" s="610">
        <v>4322726824.6037006</v>
      </c>
      <c r="H6" s="606"/>
      <c r="I6" s="56"/>
    </row>
    <row r="7" spans="2:12" s="622" customFormat="1" ht="30" customHeight="1">
      <c r="B7" s="607" t="s">
        <v>1443</v>
      </c>
      <c r="C7" s="602">
        <v>3</v>
      </c>
      <c r="D7" s="608">
        <v>3.9089999999999998</v>
      </c>
      <c r="E7" s="609">
        <v>1500000000</v>
      </c>
      <c r="F7" s="610">
        <v>5863489586.79</v>
      </c>
      <c r="H7" s="606"/>
      <c r="I7" s="611"/>
    </row>
    <row r="8" spans="2:12" s="622" customFormat="1" ht="30" customHeight="1">
      <c r="B8" s="624" t="s">
        <v>1613</v>
      </c>
      <c r="C8" s="625">
        <v>4</v>
      </c>
      <c r="D8" s="626">
        <v>4.2609000000000004</v>
      </c>
      <c r="E8" s="627">
        <v>1165928228</v>
      </c>
      <c r="F8" s="628">
        <v>4967921811.1899996</v>
      </c>
      <c r="H8" s="618"/>
      <c r="I8" s="56"/>
    </row>
    <row r="9" spans="2:12" s="622" customFormat="1" ht="30" customHeight="1" thickBot="1">
      <c r="B9" s="629">
        <v>40518</v>
      </c>
      <c r="C9" s="630">
        <v>5</v>
      </c>
      <c r="D9" s="631">
        <v>4.3499999999999996</v>
      </c>
      <c r="E9" s="632">
        <v>2417407607</v>
      </c>
      <c r="F9" s="633">
        <f>D9*E9</f>
        <v>10515723090.449999</v>
      </c>
      <c r="H9" s="569"/>
      <c r="I9" s="56"/>
    </row>
    <row r="10" spans="2:12" s="622" customFormat="1" ht="30" customHeight="1" thickBot="1">
      <c r="B10" s="330"/>
      <c r="C10" s="330"/>
      <c r="E10" s="612" t="s">
        <v>1421</v>
      </c>
      <c r="F10" s="613">
        <f>SUM(F5:F9)</f>
        <v>31852354470.949997</v>
      </c>
      <c r="G10" s="617"/>
      <c r="H10" s="614"/>
      <c r="K10" s="56"/>
      <c r="L10" s="56"/>
    </row>
    <row r="11" spans="2:12" s="622" customFormat="1" ht="15" thickTop="1">
      <c r="C11" s="621"/>
      <c r="E11" s="329"/>
      <c r="F11" s="56"/>
    </row>
    <row r="12" spans="2:12" s="622" customFormat="1">
      <c r="C12" s="621"/>
      <c r="E12" s="329"/>
      <c r="F12" s="56"/>
    </row>
    <row r="13" spans="2:12" s="622" customFormat="1">
      <c r="B13" s="1580" t="s">
        <v>1434</v>
      </c>
      <c r="C13" s="1580"/>
      <c r="D13" s="1580"/>
      <c r="E13" s="1580"/>
      <c r="F13" s="1580"/>
      <c r="G13" s="1580"/>
      <c r="H13" s="1580"/>
      <c r="I13" s="1580"/>
    </row>
    <row r="14" spans="2:12" s="622" customFormat="1">
      <c r="B14" s="1580"/>
      <c r="C14" s="1580"/>
      <c r="D14" s="1580"/>
      <c r="E14" s="1580"/>
      <c r="F14" s="1580"/>
      <c r="G14" s="1580"/>
      <c r="H14" s="1580"/>
      <c r="I14" s="1580"/>
    </row>
    <row r="15" spans="2:12" s="622" customFormat="1">
      <c r="B15" s="1580" t="s">
        <v>1435</v>
      </c>
      <c r="C15" s="1580"/>
      <c r="D15" s="1580"/>
      <c r="E15" s="1580"/>
      <c r="F15" s="1580"/>
      <c r="G15" s="1580"/>
      <c r="H15" s="1580"/>
      <c r="I15" s="1580"/>
    </row>
    <row r="16" spans="2:12" s="622" customFormat="1">
      <c r="B16" s="1580"/>
      <c r="C16" s="1580"/>
      <c r="D16" s="1580"/>
      <c r="E16" s="1580"/>
      <c r="F16" s="1580"/>
      <c r="G16" s="1580"/>
      <c r="H16" s="1580"/>
      <c r="I16" s="1580"/>
    </row>
    <row r="17" spans="2:9" s="622" customFormat="1" ht="14.25" customHeight="1">
      <c r="B17" s="1580" t="s">
        <v>1594</v>
      </c>
      <c r="C17" s="1580"/>
      <c r="D17" s="1580"/>
      <c r="E17" s="1580"/>
      <c r="F17" s="1580"/>
      <c r="G17" s="1580"/>
      <c r="H17" s="1580"/>
      <c r="I17" s="1580"/>
    </row>
    <row r="18" spans="2:9" s="622" customFormat="1">
      <c r="B18" s="1580"/>
      <c r="C18" s="1580"/>
      <c r="D18" s="1580"/>
      <c r="E18" s="1580"/>
      <c r="F18" s="1580"/>
      <c r="G18" s="1580"/>
      <c r="H18" s="1580"/>
      <c r="I18" s="1580"/>
    </row>
    <row r="19" spans="2:9" s="622" customFormat="1">
      <c r="B19" s="1580" t="s">
        <v>1619</v>
      </c>
      <c r="C19" s="1580"/>
      <c r="D19" s="1580"/>
      <c r="E19" s="1580"/>
      <c r="F19" s="1580"/>
      <c r="G19" s="1580"/>
      <c r="H19" s="1580"/>
      <c r="I19" s="1580"/>
    </row>
    <row r="20" spans="2:9" s="622" customFormat="1">
      <c r="B20" s="1580"/>
      <c r="C20" s="1580"/>
      <c r="D20" s="1580"/>
      <c r="E20" s="1580"/>
      <c r="F20" s="1580"/>
      <c r="G20" s="1580"/>
      <c r="H20" s="1580"/>
      <c r="I20" s="1580"/>
    </row>
    <row r="21" spans="2:9" s="622" customFormat="1">
      <c r="B21" s="1581" t="s">
        <v>1620</v>
      </c>
      <c r="C21" s="1581"/>
      <c r="D21" s="1581"/>
      <c r="E21" s="1581"/>
      <c r="F21" s="1581"/>
      <c r="G21" s="1581"/>
      <c r="H21" s="1581"/>
      <c r="I21" s="1581"/>
    </row>
    <row r="22" spans="2:9" ht="14.25" customHeight="1">
      <c r="B22" s="1579" t="s">
        <v>1614</v>
      </c>
      <c r="C22" s="1579"/>
      <c r="D22" s="1579"/>
      <c r="E22" s="1579"/>
      <c r="F22" s="1579"/>
      <c r="G22" s="1579"/>
      <c r="H22" s="1579"/>
      <c r="I22" s="1579"/>
    </row>
    <row r="23" spans="2:9">
      <c r="B23" s="1511" t="s">
        <v>1615</v>
      </c>
      <c r="C23" s="1511"/>
      <c r="D23" s="1511"/>
      <c r="E23" s="1511"/>
      <c r="F23" s="1511"/>
      <c r="G23" s="1511"/>
      <c r="H23" s="1511"/>
      <c r="I23" s="1511"/>
    </row>
    <row r="27" spans="2:9" ht="15">
      <c r="E27" s="615"/>
    </row>
    <row r="28" spans="2:9">
      <c r="E28" s="333"/>
      <c r="F28" s="334"/>
      <c r="G28" s="336"/>
    </row>
    <row r="29" spans="2:9">
      <c r="G29" s="335"/>
    </row>
    <row r="30" spans="2:9" ht="15">
      <c r="E30" s="616"/>
      <c r="F30" s="33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22" bestFit="1" customWidth="1"/>
    <col min="2" max="2" width="14.85546875" style="174" customWidth="1"/>
    <col min="3" max="3" width="70.28515625" style="1219" bestFit="1" customWidth="1"/>
    <col min="4" max="4" width="19.85546875" style="1216" bestFit="1" customWidth="1"/>
    <col min="5" max="5" width="6.85546875" style="1215" bestFit="1" customWidth="1"/>
    <col min="6" max="6" width="32.7109375" style="1219" bestFit="1" customWidth="1"/>
    <col min="7" max="7" width="22.7109375" style="1219" customWidth="1"/>
    <col min="8" max="8" width="25" style="1219" bestFit="1" customWidth="1"/>
    <col min="9" max="9" width="26.42578125" style="176" bestFit="1" customWidth="1"/>
    <col min="10" max="10" width="13.7109375" style="1215" customWidth="1"/>
    <col min="11" max="11" width="14.140625" style="1215" customWidth="1"/>
    <col min="12" max="12" width="2.42578125" style="177" customWidth="1"/>
    <col min="13" max="13" width="20.140625" style="178" customWidth="1"/>
    <col min="14" max="14" width="25.5703125" style="178" customWidth="1"/>
    <col min="15" max="16384" width="9.140625" style="1219"/>
  </cols>
  <sheetData>
    <row r="1" spans="1:14" ht="15">
      <c r="A1" s="1585" t="s">
        <v>1446</v>
      </c>
      <c r="B1" s="1585"/>
      <c r="C1" s="1585"/>
      <c r="D1" s="1585"/>
      <c r="E1" s="1585"/>
      <c r="F1" s="1585"/>
      <c r="G1" s="1585"/>
      <c r="H1" s="1585"/>
      <c r="I1" s="1585"/>
      <c r="J1" s="1585"/>
      <c r="K1" s="1585"/>
      <c r="L1" s="1585"/>
      <c r="M1" s="1585"/>
      <c r="N1" s="1585"/>
    </row>
    <row r="2" spans="1:14" ht="15.75" thickBot="1">
      <c r="A2" s="1585"/>
      <c r="B2" s="1585"/>
      <c r="C2" s="1585"/>
      <c r="D2" s="1585"/>
      <c r="E2" s="1585"/>
      <c r="F2" s="1585"/>
      <c r="G2" s="1585"/>
      <c r="H2" s="1585"/>
      <c r="I2" s="1585"/>
      <c r="J2" s="1585"/>
      <c r="K2" s="1585"/>
      <c r="L2" s="1585"/>
      <c r="M2" s="1585"/>
      <c r="N2" s="1585"/>
    </row>
    <row r="3" spans="1:14" s="1216" customFormat="1" ht="30.75" customHeight="1">
      <c r="A3" s="1586" t="s">
        <v>682</v>
      </c>
      <c r="B3" s="1588" t="s">
        <v>1009</v>
      </c>
      <c r="C3" s="1590" t="s">
        <v>4</v>
      </c>
      <c r="D3" s="1590"/>
      <c r="E3" s="1591"/>
      <c r="F3" s="1592" t="s">
        <v>1010</v>
      </c>
      <c r="G3" s="1593"/>
      <c r="H3" s="1593"/>
      <c r="I3" s="1594"/>
      <c r="J3" s="1595"/>
      <c r="K3" s="1544" t="s">
        <v>1447</v>
      </c>
      <c r="L3" s="1545"/>
      <c r="M3" s="1545"/>
      <c r="N3" s="1546"/>
    </row>
    <row r="4" spans="1:14" s="56" customFormat="1" ht="48.75" customHeight="1" thickBot="1">
      <c r="A4" s="1587"/>
      <c r="B4" s="1589"/>
      <c r="C4" s="371" t="s">
        <v>6</v>
      </c>
      <c r="D4" s="371" t="s">
        <v>7</v>
      </c>
      <c r="E4" s="372" t="s">
        <v>8</v>
      </c>
      <c r="F4" s="373" t="s">
        <v>1011</v>
      </c>
      <c r="G4" s="374" t="s">
        <v>1448</v>
      </c>
      <c r="H4" s="374" t="s">
        <v>1449</v>
      </c>
      <c r="I4" s="375" t="s">
        <v>1014</v>
      </c>
      <c r="J4" s="372" t="s">
        <v>1012</v>
      </c>
      <c r="K4" s="1596" t="s">
        <v>2</v>
      </c>
      <c r="L4" s="1597"/>
      <c r="M4" s="1217" t="s">
        <v>1256</v>
      </c>
      <c r="N4" s="376" t="s">
        <v>1450</v>
      </c>
    </row>
    <row r="5" spans="1:14">
      <c r="A5" s="60">
        <v>1</v>
      </c>
      <c r="B5" s="104">
        <v>40389</v>
      </c>
      <c r="C5" s="99" t="s">
        <v>1183</v>
      </c>
      <c r="D5" s="100" t="s">
        <v>1181</v>
      </c>
      <c r="E5" s="394" t="s">
        <v>742</v>
      </c>
      <c r="F5" s="395" t="s">
        <v>1114</v>
      </c>
      <c r="G5" s="396">
        <v>14000000</v>
      </c>
      <c r="H5" s="397">
        <v>0</v>
      </c>
      <c r="I5" s="398">
        <f t="shared" ref="I5:I12" si="0">G5+H5</f>
        <v>14000000</v>
      </c>
      <c r="J5" s="101" t="s">
        <v>13</v>
      </c>
      <c r="K5" s="145"/>
      <c r="L5" s="105"/>
      <c r="M5" s="146"/>
      <c r="N5" s="143"/>
    </row>
    <row r="6" spans="1:14">
      <c r="A6" s="62" t="s">
        <v>1451</v>
      </c>
      <c r="B6" s="139">
        <v>40389</v>
      </c>
      <c r="C6" s="401" t="s">
        <v>1452</v>
      </c>
      <c r="D6" s="402" t="s">
        <v>273</v>
      </c>
      <c r="E6" s="403" t="s">
        <v>800</v>
      </c>
      <c r="F6" s="404" t="s">
        <v>1114</v>
      </c>
      <c r="G6" s="405">
        <v>11926000</v>
      </c>
      <c r="H6" s="406">
        <v>10189000</v>
      </c>
      <c r="I6" s="93">
        <f t="shared" si="0"/>
        <v>22115000</v>
      </c>
      <c r="J6" s="133" t="s">
        <v>13</v>
      </c>
      <c r="K6" s="155"/>
      <c r="L6" s="134"/>
      <c r="M6" s="157"/>
      <c r="N6" s="156"/>
    </row>
    <row r="7" spans="1:14">
      <c r="A7" s="60" t="s">
        <v>1451</v>
      </c>
      <c r="B7" s="104">
        <v>40396</v>
      </c>
      <c r="C7" s="144" t="s">
        <v>472</v>
      </c>
      <c r="D7" s="92" t="s">
        <v>490</v>
      </c>
      <c r="E7" s="116" t="s">
        <v>731</v>
      </c>
      <c r="F7" s="391" t="s">
        <v>395</v>
      </c>
      <c r="G7" s="397">
        <v>11000000</v>
      </c>
      <c r="H7" s="397">
        <v>22800000</v>
      </c>
      <c r="I7" s="93">
        <f t="shared" si="0"/>
        <v>33800000</v>
      </c>
      <c r="J7" s="158" t="s">
        <v>13</v>
      </c>
      <c r="K7" s="145"/>
      <c r="L7" s="105"/>
      <c r="M7" s="409"/>
      <c r="N7" s="159"/>
    </row>
    <row r="8" spans="1:14">
      <c r="A8" s="60" t="s">
        <v>2026</v>
      </c>
      <c r="B8" s="104">
        <v>40403</v>
      </c>
      <c r="C8" s="144" t="s">
        <v>1104</v>
      </c>
      <c r="D8" s="92" t="s">
        <v>1110</v>
      </c>
      <c r="E8" s="116" t="s">
        <v>724</v>
      </c>
      <c r="F8" s="391" t="s">
        <v>1114</v>
      </c>
      <c r="G8" s="397">
        <v>6784000</v>
      </c>
      <c r="H8" s="397">
        <v>0</v>
      </c>
      <c r="I8" s="93">
        <f t="shared" si="0"/>
        <v>6784000</v>
      </c>
      <c r="J8" s="158" t="s">
        <v>13</v>
      </c>
      <c r="K8" s="145"/>
      <c r="L8" s="105"/>
      <c r="M8" s="409"/>
      <c r="N8" s="159"/>
    </row>
    <row r="9" spans="1:14">
      <c r="A9" s="60">
        <v>1</v>
      </c>
      <c r="B9" s="104">
        <v>40403</v>
      </c>
      <c r="C9" s="154" t="s">
        <v>922</v>
      </c>
      <c r="D9" s="486" t="s">
        <v>673</v>
      </c>
      <c r="E9" s="800" t="s">
        <v>789</v>
      </c>
      <c r="F9" s="382" t="s">
        <v>395</v>
      </c>
      <c r="G9" s="397">
        <v>7462000</v>
      </c>
      <c r="H9" s="406">
        <v>0</v>
      </c>
      <c r="I9" s="490"/>
      <c r="J9" s="487" t="s">
        <v>13</v>
      </c>
      <c r="K9" s="155"/>
      <c r="L9" s="134"/>
      <c r="M9" s="488"/>
      <c r="N9" s="489"/>
    </row>
    <row r="10" spans="1:14">
      <c r="A10" s="130" t="s">
        <v>1483</v>
      </c>
      <c r="B10" s="193">
        <v>40438</v>
      </c>
      <c r="C10" s="148"/>
      <c r="D10" s="425"/>
      <c r="E10" s="570"/>
      <c r="F10" s="426" t="s">
        <v>395</v>
      </c>
      <c r="G10" s="427">
        <v>0</v>
      </c>
      <c r="H10" s="427">
        <v>4379000</v>
      </c>
      <c r="I10" s="161">
        <f>G9+H10</f>
        <v>11841000</v>
      </c>
      <c r="J10" s="487" t="s">
        <v>13</v>
      </c>
      <c r="K10" s="149"/>
      <c r="L10" s="153"/>
      <c r="M10" s="424"/>
      <c r="N10" s="163"/>
    </row>
    <row r="11" spans="1:14">
      <c r="A11" s="60">
        <v>1</v>
      </c>
      <c r="B11" s="104">
        <v>40403</v>
      </c>
      <c r="C11" s="144" t="s">
        <v>635</v>
      </c>
      <c r="D11" s="92" t="s">
        <v>661</v>
      </c>
      <c r="E11" s="116" t="s">
        <v>23</v>
      </c>
      <c r="F11" s="391" t="s">
        <v>395</v>
      </c>
      <c r="G11" s="397">
        <v>3000000</v>
      </c>
      <c r="H11" s="397">
        <v>0</v>
      </c>
      <c r="I11" s="93">
        <f>G11+H11</f>
        <v>3000000</v>
      </c>
      <c r="J11" s="158" t="s">
        <v>13</v>
      </c>
      <c r="K11" s="145"/>
      <c r="L11" s="105"/>
      <c r="M11" s="409"/>
      <c r="N11" s="159"/>
    </row>
    <row r="12" spans="1:14">
      <c r="A12" s="60">
        <v>1</v>
      </c>
      <c r="B12" s="104">
        <v>40403</v>
      </c>
      <c r="C12" s="144" t="s">
        <v>934</v>
      </c>
      <c r="D12" s="92" t="s">
        <v>946</v>
      </c>
      <c r="E12" s="116" t="s">
        <v>85</v>
      </c>
      <c r="F12" s="391" t="s">
        <v>395</v>
      </c>
      <c r="G12" s="397">
        <v>17000000</v>
      </c>
      <c r="H12" s="397">
        <v>0</v>
      </c>
      <c r="I12" s="93">
        <f t="shared" si="0"/>
        <v>17000000</v>
      </c>
      <c r="J12" s="158" t="s">
        <v>13</v>
      </c>
      <c r="K12" s="145"/>
      <c r="L12" s="105"/>
      <c r="M12" s="409"/>
      <c r="N12" s="159"/>
    </row>
    <row r="13" spans="1:14">
      <c r="A13" s="60">
        <v>1</v>
      </c>
      <c r="B13" s="104">
        <v>40403</v>
      </c>
      <c r="C13" s="144" t="s">
        <v>1026</v>
      </c>
      <c r="D13" s="92" t="s">
        <v>1032</v>
      </c>
      <c r="E13" s="116" t="s">
        <v>763</v>
      </c>
      <c r="F13" s="391" t="s">
        <v>395</v>
      </c>
      <c r="G13" s="397">
        <v>2795000</v>
      </c>
      <c r="H13" s="397">
        <v>0</v>
      </c>
      <c r="I13" s="93">
        <f>G13+H13</f>
        <v>2795000</v>
      </c>
      <c r="J13" s="158" t="s">
        <v>13</v>
      </c>
      <c r="K13" s="145"/>
      <c r="L13" s="105"/>
      <c r="M13" s="409"/>
      <c r="N13" s="159"/>
    </row>
    <row r="14" spans="1:14">
      <c r="A14" s="60">
        <v>1</v>
      </c>
      <c r="B14" s="104">
        <v>40410</v>
      </c>
      <c r="C14" s="154" t="s">
        <v>1468</v>
      </c>
      <c r="D14" s="486" t="s">
        <v>1469</v>
      </c>
      <c r="E14" s="800" t="s">
        <v>726</v>
      </c>
      <c r="F14" s="391" t="s">
        <v>395</v>
      </c>
      <c r="G14" s="397">
        <v>5500000</v>
      </c>
      <c r="H14" s="406">
        <v>0</v>
      </c>
      <c r="I14" s="498"/>
      <c r="J14" s="158" t="s">
        <v>13</v>
      </c>
      <c r="K14" s="155"/>
      <c r="L14" s="134"/>
      <c r="M14" s="488"/>
      <c r="N14" s="489"/>
    </row>
    <row r="15" spans="1:14">
      <c r="A15" s="60" t="s">
        <v>1483</v>
      </c>
      <c r="B15" s="104">
        <v>40445</v>
      </c>
      <c r="C15" s="148"/>
      <c r="D15" s="425"/>
      <c r="E15" s="570"/>
      <c r="F15" s="391" t="s">
        <v>395</v>
      </c>
      <c r="G15" s="397">
        <v>0</v>
      </c>
      <c r="H15" s="427">
        <v>4836000</v>
      </c>
      <c r="I15" s="161">
        <f>G14+H15</f>
        <v>10336000</v>
      </c>
      <c r="J15" s="158" t="s">
        <v>13</v>
      </c>
      <c r="K15" s="149"/>
      <c r="L15" s="153"/>
      <c r="M15" s="424"/>
      <c r="N15" s="163"/>
    </row>
    <row r="16" spans="1:14">
      <c r="A16" s="60">
        <v>1</v>
      </c>
      <c r="B16" s="104">
        <v>40410</v>
      </c>
      <c r="C16" s="144" t="s">
        <v>164</v>
      </c>
      <c r="D16" s="92" t="s">
        <v>174</v>
      </c>
      <c r="E16" s="116" t="s">
        <v>445</v>
      </c>
      <c r="F16" s="391" t="s">
        <v>395</v>
      </c>
      <c r="G16" s="397">
        <v>11735000</v>
      </c>
      <c r="H16" s="397">
        <v>0</v>
      </c>
      <c r="I16" s="93">
        <f>G16+H16</f>
        <v>11735000</v>
      </c>
      <c r="J16" s="158" t="s">
        <v>13</v>
      </c>
      <c r="K16" s="145"/>
      <c r="L16" s="105"/>
      <c r="M16" s="409"/>
      <c r="N16" s="159"/>
    </row>
    <row r="17" spans="1:14">
      <c r="A17" s="1053" t="s">
        <v>1988</v>
      </c>
      <c r="B17" s="104">
        <v>40417</v>
      </c>
      <c r="C17" s="144" t="s">
        <v>455</v>
      </c>
      <c r="D17" s="92" t="s">
        <v>84</v>
      </c>
      <c r="E17" s="116" t="s">
        <v>15</v>
      </c>
      <c r="F17" s="391" t="s">
        <v>1244</v>
      </c>
      <c r="G17" s="397">
        <v>18980000</v>
      </c>
      <c r="H17" s="397">
        <v>0</v>
      </c>
      <c r="I17" s="93">
        <f>G17+H17</f>
        <v>18980000</v>
      </c>
      <c r="J17" s="158" t="s">
        <v>13</v>
      </c>
      <c r="K17" s="145"/>
      <c r="L17" s="105"/>
      <c r="M17" s="409"/>
      <c r="N17" s="159"/>
    </row>
    <row r="18" spans="1:14">
      <c r="A18" s="130"/>
      <c r="B18" s="193">
        <v>40424</v>
      </c>
      <c r="C18" s="148" t="s">
        <v>1474</v>
      </c>
      <c r="D18" s="425" t="s">
        <v>1475</v>
      </c>
      <c r="E18" s="570" t="s">
        <v>742</v>
      </c>
      <c r="F18" s="426" t="s">
        <v>1114</v>
      </c>
      <c r="G18" s="427">
        <v>0</v>
      </c>
      <c r="H18" s="427">
        <v>0</v>
      </c>
      <c r="I18" s="161">
        <v>3154000</v>
      </c>
      <c r="J18" s="162" t="s">
        <v>13</v>
      </c>
      <c r="K18" s="149"/>
      <c r="L18" s="153"/>
      <c r="M18" s="424"/>
      <c r="N18" s="163"/>
    </row>
    <row r="19" spans="1:14">
      <c r="A19" s="60">
        <v>1</v>
      </c>
      <c r="B19" s="104">
        <v>40424</v>
      </c>
      <c r="C19" s="144" t="s">
        <v>1476</v>
      </c>
      <c r="D19" s="92" t="s">
        <v>1477</v>
      </c>
      <c r="E19" s="116" t="s">
        <v>803</v>
      </c>
      <c r="F19" s="391" t="s">
        <v>395</v>
      </c>
      <c r="G19" s="397">
        <v>10300000</v>
      </c>
      <c r="H19" s="397">
        <v>0</v>
      </c>
      <c r="I19" s="93">
        <f>G19+H19</f>
        <v>10300000</v>
      </c>
      <c r="J19" s="158" t="s">
        <v>13</v>
      </c>
      <c r="K19" s="145"/>
      <c r="L19" s="105"/>
      <c r="M19" s="409"/>
      <c r="N19" s="159"/>
    </row>
    <row r="20" spans="1:14">
      <c r="A20" s="60">
        <v>1</v>
      </c>
      <c r="B20" s="104">
        <v>40424</v>
      </c>
      <c r="C20" s="144" t="s">
        <v>1478</v>
      </c>
      <c r="D20" s="92" t="s">
        <v>953</v>
      </c>
      <c r="E20" s="116" t="s">
        <v>954</v>
      </c>
      <c r="F20" s="391" t="s">
        <v>395</v>
      </c>
      <c r="G20" s="397">
        <v>6000000</v>
      </c>
      <c r="H20" s="397">
        <v>0</v>
      </c>
      <c r="I20" s="93">
        <f>G20+H20</f>
        <v>6000000</v>
      </c>
      <c r="J20" s="158" t="s">
        <v>13</v>
      </c>
      <c r="K20" s="145"/>
      <c r="L20" s="105"/>
      <c r="M20" s="409"/>
      <c r="N20" s="159"/>
    </row>
    <row r="21" spans="1:14">
      <c r="A21" s="60" t="s">
        <v>1451</v>
      </c>
      <c r="B21" s="104">
        <v>40431</v>
      </c>
      <c r="C21" s="144" t="s">
        <v>1482</v>
      </c>
      <c r="D21" s="92" t="s">
        <v>661</v>
      </c>
      <c r="E21" s="116" t="s">
        <v>724</v>
      </c>
      <c r="F21" s="391" t="s">
        <v>1114</v>
      </c>
      <c r="G21" s="397">
        <v>4205000</v>
      </c>
      <c r="H21" s="397">
        <v>3881000</v>
      </c>
      <c r="I21" s="93">
        <f>G21+H21</f>
        <v>8086000</v>
      </c>
      <c r="J21" s="158" t="s">
        <v>13</v>
      </c>
      <c r="K21" s="145"/>
      <c r="L21" s="105"/>
      <c r="M21" s="409"/>
      <c r="N21" s="159"/>
    </row>
    <row r="22" spans="1:14">
      <c r="A22" s="130"/>
      <c r="B22" s="193">
        <v>40438</v>
      </c>
      <c r="C22" s="148" t="s">
        <v>1485</v>
      </c>
      <c r="D22" s="425" t="s">
        <v>953</v>
      </c>
      <c r="E22" s="570" t="s">
        <v>954</v>
      </c>
      <c r="F22" s="426" t="s">
        <v>395</v>
      </c>
      <c r="G22" s="427">
        <v>0</v>
      </c>
      <c r="H22" s="427">
        <v>0</v>
      </c>
      <c r="I22" s="161">
        <v>5781000</v>
      </c>
      <c r="J22" s="162" t="s">
        <v>13</v>
      </c>
      <c r="K22" s="149"/>
      <c r="L22" s="153"/>
      <c r="M22" s="424"/>
      <c r="N22" s="163"/>
    </row>
    <row r="23" spans="1:14">
      <c r="A23" s="60"/>
      <c r="B23" s="104">
        <v>40438</v>
      </c>
      <c r="C23" s="144" t="s">
        <v>1491</v>
      </c>
      <c r="D23" s="92" t="s">
        <v>194</v>
      </c>
      <c r="E23" s="116" t="s">
        <v>724</v>
      </c>
      <c r="F23" s="391" t="s">
        <v>1114</v>
      </c>
      <c r="G23" s="397">
        <v>0</v>
      </c>
      <c r="H23" s="397">
        <v>0</v>
      </c>
      <c r="I23" s="93">
        <v>5457000</v>
      </c>
      <c r="J23" s="158" t="s">
        <v>13</v>
      </c>
      <c r="K23" s="145"/>
      <c r="L23" s="105"/>
      <c r="M23" s="409"/>
      <c r="N23" s="159"/>
    </row>
    <row r="24" spans="1:14">
      <c r="A24" s="60"/>
      <c r="B24" s="104">
        <v>40438</v>
      </c>
      <c r="C24" s="144" t="s">
        <v>1486</v>
      </c>
      <c r="D24" s="92" t="s">
        <v>1487</v>
      </c>
      <c r="E24" s="116" t="s">
        <v>742</v>
      </c>
      <c r="F24" s="391" t="s">
        <v>1114</v>
      </c>
      <c r="G24" s="397">
        <v>0</v>
      </c>
      <c r="H24" s="397">
        <v>0</v>
      </c>
      <c r="I24" s="93">
        <v>4520000</v>
      </c>
      <c r="J24" s="158" t="s">
        <v>13</v>
      </c>
      <c r="K24" s="145"/>
      <c r="L24" s="105"/>
      <c r="M24" s="409"/>
      <c r="N24" s="159"/>
    </row>
    <row r="25" spans="1:14">
      <c r="A25" s="60"/>
      <c r="B25" s="104">
        <v>40438</v>
      </c>
      <c r="C25" s="144" t="s">
        <v>1488</v>
      </c>
      <c r="D25" s="92" t="s">
        <v>1490</v>
      </c>
      <c r="E25" s="116" t="s">
        <v>85</v>
      </c>
      <c r="F25" s="391" t="s">
        <v>1114</v>
      </c>
      <c r="G25" s="397">
        <v>0</v>
      </c>
      <c r="H25" s="397">
        <v>0</v>
      </c>
      <c r="I25" s="93">
        <v>300000</v>
      </c>
      <c r="J25" s="158" t="s">
        <v>13</v>
      </c>
      <c r="K25" s="145"/>
      <c r="L25" s="105"/>
      <c r="M25" s="409"/>
      <c r="N25" s="159"/>
    </row>
    <row r="26" spans="1:14">
      <c r="A26" s="60">
        <v>1</v>
      </c>
      <c r="B26" s="104">
        <v>40438</v>
      </c>
      <c r="C26" s="144" t="s">
        <v>1166</v>
      </c>
      <c r="D26" s="92" t="s">
        <v>1171</v>
      </c>
      <c r="E26" s="116" t="s">
        <v>724</v>
      </c>
      <c r="F26" s="391" t="s">
        <v>1114</v>
      </c>
      <c r="G26" s="397">
        <v>7875000</v>
      </c>
      <c r="H26" s="397">
        <v>0</v>
      </c>
      <c r="I26" s="93">
        <f>G26+H26</f>
        <v>7875000</v>
      </c>
      <c r="J26" s="158" t="s">
        <v>13</v>
      </c>
      <c r="K26" s="145"/>
      <c r="L26" s="105"/>
      <c r="M26" s="409"/>
      <c r="N26" s="159"/>
    </row>
    <row r="27" spans="1:14">
      <c r="A27" s="130" t="s">
        <v>1451</v>
      </c>
      <c r="B27" s="193">
        <v>40445</v>
      </c>
      <c r="C27" s="508" t="s">
        <v>642</v>
      </c>
      <c r="D27" s="509" t="s">
        <v>668</v>
      </c>
      <c r="E27" s="510" t="s">
        <v>866</v>
      </c>
      <c r="F27" s="511" t="s">
        <v>395</v>
      </c>
      <c r="G27" s="512">
        <v>5645000</v>
      </c>
      <c r="H27" s="427">
        <v>5689000</v>
      </c>
      <c r="I27" s="513">
        <f>G27+H27</f>
        <v>11334000</v>
      </c>
      <c r="J27" s="125" t="s">
        <v>13</v>
      </c>
      <c r="K27" s="149"/>
      <c r="L27" s="153"/>
      <c r="M27" s="151"/>
      <c r="N27" s="150"/>
    </row>
    <row r="28" spans="1:14">
      <c r="A28" s="62">
        <v>1</v>
      </c>
      <c r="B28" s="139">
        <v>40445</v>
      </c>
      <c r="C28" s="401" t="s">
        <v>717</v>
      </c>
      <c r="D28" s="402" t="s">
        <v>755</v>
      </c>
      <c r="E28" s="403" t="s">
        <v>726</v>
      </c>
      <c r="F28" s="395" t="s">
        <v>395</v>
      </c>
      <c r="G28" s="405">
        <v>5146000</v>
      </c>
      <c r="H28" s="427">
        <v>0</v>
      </c>
      <c r="I28" s="93">
        <f>G28+H28</f>
        <v>5146000</v>
      </c>
      <c r="J28" s="133" t="s">
        <v>13</v>
      </c>
      <c r="K28" s="155"/>
      <c r="L28" s="134"/>
      <c r="M28" s="157"/>
      <c r="N28" s="156"/>
    </row>
    <row r="29" spans="1:14">
      <c r="A29" s="60"/>
      <c r="B29" s="104">
        <v>40445</v>
      </c>
      <c r="C29" s="144" t="s">
        <v>1495</v>
      </c>
      <c r="D29" s="92" t="s">
        <v>1496</v>
      </c>
      <c r="E29" s="116" t="s">
        <v>789</v>
      </c>
      <c r="F29" s="395" t="s">
        <v>395</v>
      </c>
      <c r="G29" s="397">
        <v>0</v>
      </c>
      <c r="H29" s="427">
        <v>0</v>
      </c>
      <c r="I29" s="397">
        <v>3372000</v>
      </c>
      <c r="J29" s="158" t="s">
        <v>13</v>
      </c>
      <c r="K29" s="145"/>
      <c r="L29" s="105"/>
      <c r="M29" s="409"/>
      <c r="N29" s="159"/>
    </row>
    <row r="30" spans="1:14">
      <c r="A30" s="60"/>
      <c r="B30" s="139">
        <v>40445</v>
      </c>
      <c r="C30" s="144" t="s">
        <v>1497</v>
      </c>
      <c r="D30" s="92" t="s">
        <v>1498</v>
      </c>
      <c r="E30" s="116" t="s">
        <v>950</v>
      </c>
      <c r="F30" s="395" t="s">
        <v>1114</v>
      </c>
      <c r="G30" s="397">
        <v>0</v>
      </c>
      <c r="H30" s="427">
        <v>0</v>
      </c>
      <c r="I30" s="397">
        <v>1915000</v>
      </c>
      <c r="J30" s="158" t="s">
        <v>13</v>
      </c>
      <c r="K30" s="145"/>
      <c r="L30" s="105"/>
      <c r="M30" s="409"/>
      <c r="N30" s="159"/>
    </row>
    <row r="31" spans="1:14">
      <c r="A31" s="60"/>
      <c r="B31" s="104">
        <v>40445</v>
      </c>
      <c r="C31" s="144" t="s">
        <v>1499</v>
      </c>
      <c r="D31" s="92" t="s">
        <v>14</v>
      </c>
      <c r="E31" s="116" t="s">
        <v>85</v>
      </c>
      <c r="F31" s="395" t="s">
        <v>1114</v>
      </c>
      <c r="G31" s="397">
        <v>0</v>
      </c>
      <c r="H31" s="427">
        <v>0</v>
      </c>
      <c r="I31" s="397">
        <v>898000</v>
      </c>
      <c r="J31" s="158" t="s">
        <v>13</v>
      </c>
      <c r="K31" s="145"/>
      <c r="L31" s="105"/>
      <c r="M31" s="409"/>
      <c r="N31" s="159"/>
    </row>
    <row r="32" spans="1:14">
      <c r="A32" s="130"/>
      <c r="B32" s="514">
        <v>40445</v>
      </c>
      <c r="C32" s="148" t="s">
        <v>1500</v>
      </c>
      <c r="D32" s="425" t="s">
        <v>1501</v>
      </c>
      <c r="E32" s="570" t="s">
        <v>749</v>
      </c>
      <c r="F32" s="395" t="s">
        <v>1114</v>
      </c>
      <c r="G32" s="397">
        <v>0</v>
      </c>
      <c r="H32" s="427">
        <v>0</v>
      </c>
      <c r="I32" s="427">
        <v>2500000</v>
      </c>
      <c r="J32" s="515" t="s">
        <v>13</v>
      </c>
      <c r="K32" s="149"/>
      <c r="L32" s="153"/>
      <c r="M32" s="424"/>
      <c r="N32" s="163"/>
    </row>
    <row r="33" spans="1:14">
      <c r="A33" s="60"/>
      <c r="B33" s="104">
        <v>40445</v>
      </c>
      <c r="C33" s="144" t="s">
        <v>1502</v>
      </c>
      <c r="D33" s="92" t="s">
        <v>84</v>
      </c>
      <c r="E33" s="116" t="s">
        <v>85</v>
      </c>
      <c r="F33" s="395" t="s">
        <v>1114</v>
      </c>
      <c r="G33" s="397">
        <v>0</v>
      </c>
      <c r="H33" s="427">
        <v>0</v>
      </c>
      <c r="I33" s="397">
        <v>283000</v>
      </c>
      <c r="J33" s="158" t="s">
        <v>13</v>
      </c>
      <c r="K33" s="145"/>
      <c r="L33" s="105"/>
      <c r="M33" s="409"/>
      <c r="N33" s="159"/>
    </row>
    <row r="34" spans="1:14">
      <c r="A34" s="60"/>
      <c r="B34" s="139">
        <v>40445</v>
      </c>
      <c r="C34" s="144" t="s">
        <v>1503</v>
      </c>
      <c r="D34" s="92" t="s">
        <v>1504</v>
      </c>
      <c r="E34" s="116" t="s">
        <v>1505</v>
      </c>
      <c r="F34" s="395" t="s">
        <v>1114</v>
      </c>
      <c r="G34" s="397">
        <v>0</v>
      </c>
      <c r="H34" s="427">
        <v>0</v>
      </c>
      <c r="I34" s="397">
        <v>1657000</v>
      </c>
      <c r="J34" s="158" t="s">
        <v>13</v>
      </c>
      <c r="K34" s="145"/>
      <c r="L34" s="105"/>
      <c r="M34" s="409"/>
      <c r="N34" s="159"/>
    </row>
    <row r="35" spans="1:14">
      <c r="A35" s="60"/>
      <c r="B35" s="104">
        <v>40445</v>
      </c>
      <c r="C35" s="144" t="s">
        <v>1506</v>
      </c>
      <c r="D35" s="92" t="s">
        <v>1507</v>
      </c>
      <c r="E35" s="116" t="s">
        <v>778</v>
      </c>
      <c r="F35" s="395" t="s">
        <v>1114</v>
      </c>
      <c r="G35" s="397">
        <v>0</v>
      </c>
      <c r="H35" s="427">
        <v>0</v>
      </c>
      <c r="I35" s="397">
        <v>10000</v>
      </c>
      <c r="J35" s="158" t="s">
        <v>13</v>
      </c>
      <c r="K35" s="145"/>
      <c r="L35" s="105"/>
      <c r="M35" s="409"/>
      <c r="N35" s="159"/>
    </row>
    <row r="36" spans="1:14">
      <c r="A36" s="60"/>
      <c r="B36" s="139">
        <v>40445</v>
      </c>
      <c r="C36" s="144" t="s">
        <v>1508</v>
      </c>
      <c r="D36" s="92" t="s">
        <v>794</v>
      </c>
      <c r="E36" s="116" t="s">
        <v>85</v>
      </c>
      <c r="F36" s="395" t="s">
        <v>1114</v>
      </c>
      <c r="G36" s="397">
        <v>0</v>
      </c>
      <c r="H36" s="427">
        <v>0</v>
      </c>
      <c r="I36" s="397">
        <v>145000</v>
      </c>
      <c r="J36" s="158" t="s">
        <v>13</v>
      </c>
      <c r="K36" s="145"/>
      <c r="L36" s="105"/>
      <c r="M36" s="409"/>
      <c r="N36" s="159"/>
    </row>
    <row r="37" spans="1:14">
      <c r="A37" s="60"/>
      <c r="B37" s="104">
        <v>40445</v>
      </c>
      <c r="C37" s="144" t="s">
        <v>1537</v>
      </c>
      <c r="D37" s="92" t="s">
        <v>668</v>
      </c>
      <c r="E37" s="116" t="s">
        <v>866</v>
      </c>
      <c r="F37" s="395" t="s">
        <v>1114</v>
      </c>
      <c r="G37" s="397">
        <v>0</v>
      </c>
      <c r="H37" s="427">
        <v>0</v>
      </c>
      <c r="I37" s="397">
        <v>424000</v>
      </c>
      <c r="J37" s="158" t="s">
        <v>13</v>
      </c>
      <c r="K37" s="145"/>
      <c r="L37" s="105"/>
      <c r="M37" s="409"/>
      <c r="N37" s="159"/>
    </row>
    <row r="38" spans="1:14">
      <c r="A38" s="60"/>
      <c r="B38" s="139">
        <v>40445</v>
      </c>
      <c r="C38" s="144" t="s">
        <v>1509</v>
      </c>
      <c r="D38" s="92" t="s">
        <v>1510</v>
      </c>
      <c r="E38" s="116" t="s">
        <v>85</v>
      </c>
      <c r="F38" s="395" t="s">
        <v>1114</v>
      </c>
      <c r="G38" s="397">
        <v>0</v>
      </c>
      <c r="H38" s="427">
        <v>0</v>
      </c>
      <c r="I38" s="397">
        <v>2234000</v>
      </c>
      <c r="J38" s="158" t="s">
        <v>13</v>
      </c>
      <c r="K38" s="145"/>
      <c r="L38" s="105"/>
      <c r="M38" s="409"/>
      <c r="N38" s="159"/>
    </row>
    <row r="39" spans="1:14">
      <c r="A39" s="130"/>
      <c r="B39" s="104">
        <v>40445</v>
      </c>
      <c r="C39" s="148" t="s">
        <v>1511</v>
      </c>
      <c r="D39" s="425" t="s">
        <v>1512</v>
      </c>
      <c r="E39" s="570" t="s">
        <v>808</v>
      </c>
      <c r="F39" s="395" t="s">
        <v>1114</v>
      </c>
      <c r="G39" s="397">
        <v>0</v>
      </c>
      <c r="H39" s="427">
        <v>0</v>
      </c>
      <c r="I39" s="427">
        <v>435000</v>
      </c>
      <c r="J39" s="162" t="s">
        <v>13</v>
      </c>
      <c r="K39" s="149"/>
      <c r="L39" s="153"/>
      <c r="M39" s="424"/>
      <c r="N39" s="163"/>
    </row>
    <row r="40" spans="1:14">
      <c r="A40" s="60"/>
      <c r="B40" s="139">
        <v>40445</v>
      </c>
      <c r="C40" s="144" t="s">
        <v>1513</v>
      </c>
      <c r="D40" s="92" t="s">
        <v>668</v>
      </c>
      <c r="E40" s="116" t="s">
        <v>866</v>
      </c>
      <c r="F40" s="395" t="s">
        <v>1114</v>
      </c>
      <c r="G40" s="397">
        <v>0</v>
      </c>
      <c r="H40" s="427">
        <v>0</v>
      </c>
      <c r="I40" s="397">
        <v>743000</v>
      </c>
      <c r="J40" s="158" t="s">
        <v>13</v>
      </c>
      <c r="K40" s="145"/>
      <c r="L40" s="105"/>
      <c r="M40" s="409"/>
      <c r="N40" s="159"/>
    </row>
    <row r="41" spans="1:14">
      <c r="A41" s="60"/>
      <c r="B41" s="104">
        <v>40445</v>
      </c>
      <c r="C41" s="144" t="s">
        <v>1514</v>
      </c>
      <c r="D41" s="92" t="s">
        <v>1515</v>
      </c>
      <c r="E41" s="116" t="s">
        <v>726</v>
      </c>
      <c r="F41" s="395" t="s">
        <v>1114</v>
      </c>
      <c r="G41" s="397">
        <v>0</v>
      </c>
      <c r="H41" s="427">
        <v>0</v>
      </c>
      <c r="I41" s="397">
        <v>1000000</v>
      </c>
      <c r="J41" s="158" t="s">
        <v>13</v>
      </c>
      <c r="K41" s="145"/>
      <c r="L41" s="105"/>
      <c r="M41" s="409"/>
      <c r="N41" s="159"/>
    </row>
    <row r="42" spans="1:14">
      <c r="A42" s="60"/>
      <c r="B42" s="139">
        <v>40445</v>
      </c>
      <c r="C42" s="144" t="s">
        <v>1516</v>
      </c>
      <c r="D42" s="92" t="s">
        <v>1517</v>
      </c>
      <c r="E42" s="116" t="s">
        <v>738</v>
      </c>
      <c r="F42" s="395" t="s">
        <v>1114</v>
      </c>
      <c r="G42" s="397">
        <v>0</v>
      </c>
      <c r="H42" s="427">
        <v>0</v>
      </c>
      <c r="I42" s="397">
        <v>75000</v>
      </c>
      <c r="J42" s="158" t="s">
        <v>13</v>
      </c>
      <c r="K42" s="145"/>
      <c r="L42" s="105"/>
      <c r="M42" s="409"/>
      <c r="N42" s="159"/>
    </row>
    <row r="43" spans="1:14">
      <c r="A43" s="130"/>
      <c r="B43" s="104">
        <v>40445</v>
      </c>
      <c r="C43" s="148" t="s">
        <v>1518</v>
      </c>
      <c r="D43" s="425" t="s">
        <v>1519</v>
      </c>
      <c r="E43" s="570" t="s">
        <v>803</v>
      </c>
      <c r="F43" s="395" t="s">
        <v>1114</v>
      </c>
      <c r="G43" s="397">
        <v>0</v>
      </c>
      <c r="H43" s="427">
        <v>0</v>
      </c>
      <c r="I43" s="427">
        <v>153000</v>
      </c>
      <c r="J43" s="162" t="s">
        <v>13</v>
      </c>
      <c r="K43" s="149"/>
      <c r="L43" s="153"/>
      <c r="M43" s="424"/>
      <c r="N43" s="163"/>
    </row>
    <row r="44" spans="1:14">
      <c r="A44" s="60"/>
      <c r="B44" s="139">
        <v>40445</v>
      </c>
      <c r="C44" s="144" t="s">
        <v>1520</v>
      </c>
      <c r="D44" s="92" t="s">
        <v>1521</v>
      </c>
      <c r="E44" s="116" t="s">
        <v>614</v>
      </c>
      <c r="F44" s="395" t="s">
        <v>1114</v>
      </c>
      <c r="G44" s="397">
        <v>0</v>
      </c>
      <c r="H44" s="427">
        <v>0</v>
      </c>
      <c r="I44" s="397">
        <v>2500000</v>
      </c>
      <c r="J44" s="158" t="s">
        <v>13</v>
      </c>
      <c r="K44" s="145"/>
      <c r="L44" s="105"/>
      <c r="M44" s="409"/>
      <c r="N44" s="159"/>
    </row>
    <row r="45" spans="1:14">
      <c r="A45" s="60"/>
      <c r="B45" s="104">
        <v>40445</v>
      </c>
      <c r="C45" s="144" t="s">
        <v>1522</v>
      </c>
      <c r="D45" s="92" t="s">
        <v>1523</v>
      </c>
      <c r="E45" s="116" t="s">
        <v>726</v>
      </c>
      <c r="F45" s="395" t="s">
        <v>1114</v>
      </c>
      <c r="G45" s="397">
        <v>0</v>
      </c>
      <c r="H45" s="427">
        <v>0</v>
      </c>
      <c r="I45" s="397">
        <v>2799000</v>
      </c>
      <c r="J45" s="158" t="s">
        <v>13</v>
      </c>
      <c r="K45" s="145"/>
      <c r="L45" s="105"/>
      <c r="M45" s="409"/>
      <c r="N45" s="159"/>
    </row>
    <row r="46" spans="1:14">
      <c r="A46" s="60"/>
      <c r="B46" s="104">
        <v>40445</v>
      </c>
      <c r="C46" s="144" t="s">
        <v>1524</v>
      </c>
      <c r="D46" s="92" t="s">
        <v>351</v>
      </c>
      <c r="E46" s="116" t="s">
        <v>352</v>
      </c>
      <c r="F46" s="395" t="s">
        <v>1114</v>
      </c>
      <c r="G46" s="397">
        <v>0</v>
      </c>
      <c r="H46" s="427">
        <v>0</v>
      </c>
      <c r="I46" s="397">
        <v>273000</v>
      </c>
      <c r="J46" s="158" t="s">
        <v>13</v>
      </c>
      <c r="K46" s="145"/>
      <c r="L46" s="105"/>
      <c r="M46" s="409"/>
      <c r="N46" s="159"/>
    </row>
    <row r="47" spans="1:14">
      <c r="A47" s="60"/>
      <c r="B47" s="104">
        <v>40445</v>
      </c>
      <c r="C47" s="144" t="s">
        <v>1525</v>
      </c>
      <c r="D47" s="92" t="s">
        <v>1526</v>
      </c>
      <c r="E47" s="116" t="s">
        <v>1527</v>
      </c>
      <c r="F47" s="395" t="s">
        <v>1114</v>
      </c>
      <c r="G47" s="397">
        <v>0</v>
      </c>
      <c r="H47" s="427">
        <v>0</v>
      </c>
      <c r="I47" s="397">
        <v>2650000</v>
      </c>
      <c r="J47" s="158" t="s">
        <v>13</v>
      </c>
      <c r="K47" s="145"/>
      <c r="L47" s="105"/>
      <c r="M47" s="409"/>
      <c r="N47" s="159"/>
    </row>
    <row r="48" spans="1:14">
      <c r="A48" s="130"/>
      <c r="B48" s="514">
        <v>40445</v>
      </c>
      <c r="C48" s="148" t="s">
        <v>1536</v>
      </c>
      <c r="D48" s="425" t="s">
        <v>604</v>
      </c>
      <c r="E48" s="570" t="s">
        <v>740</v>
      </c>
      <c r="F48" s="395" t="s">
        <v>1114</v>
      </c>
      <c r="G48" s="397">
        <v>0</v>
      </c>
      <c r="H48" s="427">
        <v>0</v>
      </c>
      <c r="I48" s="427">
        <v>1096000</v>
      </c>
      <c r="J48" s="162" t="s">
        <v>13</v>
      </c>
      <c r="K48" s="149"/>
      <c r="L48" s="153"/>
      <c r="M48" s="424"/>
      <c r="N48" s="163"/>
    </row>
    <row r="49" spans="1:14">
      <c r="A49" s="130"/>
      <c r="B49" s="104">
        <v>40445</v>
      </c>
      <c r="C49" s="148" t="s">
        <v>1528</v>
      </c>
      <c r="D49" s="425" t="s">
        <v>1529</v>
      </c>
      <c r="E49" s="570" t="s">
        <v>660</v>
      </c>
      <c r="F49" s="395" t="s">
        <v>1114</v>
      </c>
      <c r="G49" s="397">
        <v>0</v>
      </c>
      <c r="H49" s="427">
        <v>0</v>
      </c>
      <c r="I49" s="427">
        <v>1600000</v>
      </c>
      <c r="J49" s="162" t="s">
        <v>13</v>
      </c>
      <c r="K49" s="149"/>
      <c r="L49" s="153"/>
      <c r="M49" s="424"/>
      <c r="N49" s="163"/>
    </row>
    <row r="50" spans="1:14">
      <c r="A50" s="60"/>
      <c r="B50" s="139">
        <v>40445</v>
      </c>
      <c r="C50" s="144" t="s">
        <v>1530</v>
      </c>
      <c r="D50" s="92" t="s">
        <v>1531</v>
      </c>
      <c r="E50" s="116" t="s">
        <v>726</v>
      </c>
      <c r="F50" s="395" t="s">
        <v>1114</v>
      </c>
      <c r="G50" s="397">
        <v>0</v>
      </c>
      <c r="H50" s="427">
        <v>0</v>
      </c>
      <c r="I50" s="397">
        <v>2828000</v>
      </c>
      <c r="J50" s="158" t="s">
        <v>13</v>
      </c>
      <c r="K50" s="145"/>
      <c r="L50" s="105"/>
      <c r="M50" s="409"/>
      <c r="N50" s="159"/>
    </row>
    <row r="51" spans="1:14">
      <c r="A51" s="60"/>
      <c r="B51" s="104">
        <v>40445</v>
      </c>
      <c r="C51" s="144" t="s">
        <v>1532</v>
      </c>
      <c r="D51" s="92" t="s">
        <v>1533</v>
      </c>
      <c r="E51" s="116" t="s">
        <v>726</v>
      </c>
      <c r="F51" s="395" t="s">
        <v>1114</v>
      </c>
      <c r="G51" s="397">
        <v>0</v>
      </c>
      <c r="H51" s="427">
        <v>0</v>
      </c>
      <c r="I51" s="397">
        <v>350000</v>
      </c>
      <c r="J51" s="158" t="s">
        <v>13</v>
      </c>
      <c r="K51" s="145"/>
      <c r="L51" s="105"/>
      <c r="M51" s="409"/>
      <c r="N51" s="159"/>
    </row>
    <row r="52" spans="1:14">
      <c r="A52" s="60"/>
      <c r="B52" s="104">
        <v>40445</v>
      </c>
      <c r="C52" s="144" t="s">
        <v>1534</v>
      </c>
      <c r="D52" s="92" t="s">
        <v>1535</v>
      </c>
      <c r="E52" s="116" t="s">
        <v>950</v>
      </c>
      <c r="F52" s="395" t="s">
        <v>1114</v>
      </c>
      <c r="G52" s="397">
        <v>0</v>
      </c>
      <c r="H52" s="397">
        <v>0</v>
      </c>
      <c r="I52" s="397">
        <v>8044000</v>
      </c>
      <c r="J52" s="158" t="s">
        <v>13</v>
      </c>
      <c r="K52" s="145"/>
      <c r="L52" s="105"/>
      <c r="M52" s="409"/>
      <c r="N52" s="159"/>
    </row>
    <row r="53" spans="1:14">
      <c r="A53" s="130" t="s">
        <v>1451</v>
      </c>
      <c r="B53" s="193">
        <v>40450</v>
      </c>
      <c r="C53" s="148" t="s">
        <v>1540</v>
      </c>
      <c r="D53" s="425" t="s">
        <v>1541</v>
      </c>
      <c r="E53" s="570" t="s">
        <v>747</v>
      </c>
      <c r="F53" s="426" t="s">
        <v>395</v>
      </c>
      <c r="G53" s="427">
        <v>18000000</v>
      </c>
      <c r="H53" s="427">
        <v>4000000</v>
      </c>
      <c r="I53" s="161">
        <f>G53+H53</f>
        <v>22000000</v>
      </c>
      <c r="J53" s="162" t="s">
        <v>13</v>
      </c>
      <c r="K53" s="149"/>
      <c r="L53" s="153"/>
      <c r="M53" s="424"/>
      <c r="N53" s="163"/>
    </row>
    <row r="54" spans="1:14">
      <c r="A54" s="60" t="s">
        <v>1451</v>
      </c>
      <c r="B54" s="104">
        <v>40450</v>
      </c>
      <c r="C54" s="144" t="s">
        <v>460</v>
      </c>
      <c r="D54" s="92" t="s">
        <v>478</v>
      </c>
      <c r="E54" s="116" t="s">
        <v>726</v>
      </c>
      <c r="F54" s="391" t="s">
        <v>395</v>
      </c>
      <c r="G54" s="397">
        <v>1747000</v>
      </c>
      <c r="H54" s="397">
        <v>2313000</v>
      </c>
      <c r="I54" s="93">
        <f>G54+H54</f>
        <v>4060000</v>
      </c>
      <c r="J54" s="158" t="s">
        <v>13</v>
      </c>
      <c r="K54" s="145"/>
      <c r="L54" s="105"/>
      <c r="M54" s="409"/>
      <c r="N54" s="159"/>
    </row>
    <row r="55" spans="1:14">
      <c r="A55" s="60" t="s">
        <v>1451</v>
      </c>
      <c r="B55" s="193">
        <v>40450</v>
      </c>
      <c r="C55" s="148" t="s">
        <v>632</v>
      </c>
      <c r="D55" s="425" t="s">
        <v>657</v>
      </c>
      <c r="E55" s="570" t="s">
        <v>742</v>
      </c>
      <c r="F55" s="426" t="s">
        <v>395</v>
      </c>
      <c r="G55" s="397">
        <v>5000000</v>
      </c>
      <c r="H55" s="397">
        <v>12123000</v>
      </c>
      <c r="I55" s="93">
        <f t="shared" ref="I55:I63" si="1">G55+H55</f>
        <v>17123000</v>
      </c>
      <c r="J55" s="162" t="s">
        <v>13</v>
      </c>
      <c r="K55" s="149"/>
      <c r="L55" s="153"/>
      <c r="M55" s="424"/>
      <c r="N55" s="163"/>
    </row>
    <row r="56" spans="1:14">
      <c r="A56" s="60" t="s">
        <v>1451</v>
      </c>
      <c r="B56" s="104">
        <v>40450</v>
      </c>
      <c r="C56" s="144" t="s">
        <v>805</v>
      </c>
      <c r="D56" s="92" t="s">
        <v>806</v>
      </c>
      <c r="E56" s="116" t="s">
        <v>742</v>
      </c>
      <c r="F56" s="391" t="s">
        <v>395</v>
      </c>
      <c r="G56" s="397">
        <v>50400000</v>
      </c>
      <c r="H56" s="397">
        <v>30514000</v>
      </c>
      <c r="I56" s="93">
        <f t="shared" si="1"/>
        <v>80914000</v>
      </c>
      <c r="J56" s="158" t="s">
        <v>13</v>
      </c>
      <c r="K56" s="145"/>
      <c r="L56" s="105"/>
      <c r="M56" s="409"/>
      <c r="N56" s="159"/>
    </row>
    <row r="57" spans="1:14">
      <c r="A57" s="60">
        <v>1</v>
      </c>
      <c r="B57" s="193">
        <v>40450</v>
      </c>
      <c r="C57" s="144" t="s">
        <v>825</v>
      </c>
      <c r="D57" s="92" t="s">
        <v>829</v>
      </c>
      <c r="E57" s="116" t="s">
        <v>742</v>
      </c>
      <c r="F57" s="391" t="s">
        <v>395</v>
      </c>
      <c r="G57" s="397">
        <v>30000000</v>
      </c>
      <c r="H57" s="397">
        <v>0</v>
      </c>
      <c r="I57" s="93">
        <f t="shared" si="1"/>
        <v>30000000</v>
      </c>
      <c r="J57" s="158" t="s">
        <v>13</v>
      </c>
      <c r="K57" s="145"/>
      <c r="L57" s="105"/>
      <c r="M57" s="409"/>
      <c r="N57" s="159"/>
    </row>
    <row r="58" spans="1:14">
      <c r="A58" s="60">
        <v>1</v>
      </c>
      <c r="B58" s="104">
        <v>40450</v>
      </c>
      <c r="C58" s="144" t="s">
        <v>773</v>
      </c>
      <c r="D58" s="92" t="s">
        <v>745</v>
      </c>
      <c r="E58" s="116" t="s">
        <v>742</v>
      </c>
      <c r="F58" s="391" t="s">
        <v>395</v>
      </c>
      <c r="G58" s="397">
        <v>15750000</v>
      </c>
      <c r="H58" s="397">
        <v>0</v>
      </c>
      <c r="I58" s="93">
        <f t="shared" si="1"/>
        <v>15750000</v>
      </c>
      <c r="J58" s="158" t="s">
        <v>13</v>
      </c>
      <c r="K58" s="145"/>
      <c r="L58" s="105"/>
      <c r="M58" s="409"/>
      <c r="N58" s="159"/>
    </row>
    <row r="59" spans="1:14">
      <c r="A59" s="130">
        <v>1</v>
      </c>
      <c r="B59" s="193">
        <v>40450</v>
      </c>
      <c r="C59" s="148" t="s">
        <v>786</v>
      </c>
      <c r="D59" s="425" t="s">
        <v>787</v>
      </c>
      <c r="E59" s="570" t="s">
        <v>742</v>
      </c>
      <c r="F59" s="426" t="s">
        <v>395</v>
      </c>
      <c r="G59" s="397">
        <v>4551000</v>
      </c>
      <c r="H59" s="397">
        <v>0</v>
      </c>
      <c r="I59" s="93">
        <f t="shared" si="1"/>
        <v>4551000</v>
      </c>
      <c r="J59" s="162" t="s">
        <v>13</v>
      </c>
      <c r="K59" s="149"/>
      <c r="L59" s="153"/>
      <c r="M59" s="424"/>
      <c r="N59" s="163"/>
    </row>
    <row r="60" spans="1:14">
      <c r="A60" s="60">
        <v>1</v>
      </c>
      <c r="B60" s="104">
        <v>40450</v>
      </c>
      <c r="C60" s="144" t="s">
        <v>840</v>
      </c>
      <c r="D60" s="92" t="s">
        <v>865</v>
      </c>
      <c r="E60" s="116" t="s">
        <v>866</v>
      </c>
      <c r="F60" s="391" t="s">
        <v>395</v>
      </c>
      <c r="G60" s="397">
        <v>9734000</v>
      </c>
      <c r="H60" s="397">
        <v>0</v>
      </c>
      <c r="I60" s="93">
        <f t="shared" si="1"/>
        <v>9734000</v>
      </c>
      <c r="J60" s="158" t="s">
        <v>13</v>
      </c>
      <c r="K60" s="145"/>
      <c r="L60" s="105"/>
      <c r="M60" s="409"/>
      <c r="N60" s="159"/>
    </row>
    <row r="61" spans="1:14">
      <c r="A61" s="60">
        <v>1</v>
      </c>
      <c r="B61" s="193">
        <v>40450</v>
      </c>
      <c r="C61" s="144" t="s">
        <v>1167</v>
      </c>
      <c r="D61" s="92" t="s">
        <v>1545</v>
      </c>
      <c r="E61" s="116" t="s">
        <v>742</v>
      </c>
      <c r="F61" s="391" t="s">
        <v>395</v>
      </c>
      <c r="G61" s="397">
        <v>54600000</v>
      </c>
      <c r="H61" s="397">
        <v>0</v>
      </c>
      <c r="I61" s="93">
        <f t="shared" si="1"/>
        <v>54600000</v>
      </c>
      <c r="J61" s="158" t="s">
        <v>13</v>
      </c>
      <c r="K61" s="145"/>
      <c r="L61" s="105"/>
      <c r="M61" s="409"/>
      <c r="N61" s="159"/>
    </row>
    <row r="62" spans="1:14">
      <c r="A62" s="60">
        <v>1</v>
      </c>
      <c r="B62" s="104">
        <v>40450</v>
      </c>
      <c r="C62" s="144" t="s">
        <v>245</v>
      </c>
      <c r="D62" s="92" t="s">
        <v>1105</v>
      </c>
      <c r="E62" s="116" t="s">
        <v>803</v>
      </c>
      <c r="F62" s="391" t="s">
        <v>395</v>
      </c>
      <c r="G62" s="397">
        <v>6245000</v>
      </c>
      <c r="H62" s="397">
        <v>0</v>
      </c>
      <c r="I62" s="93">
        <f t="shared" si="1"/>
        <v>6245000</v>
      </c>
      <c r="J62" s="158" t="s">
        <v>13</v>
      </c>
      <c r="K62" s="145"/>
      <c r="L62" s="105"/>
      <c r="M62" s="409"/>
      <c r="N62" s="159"/>
    </row>
    <row r="63" spans="1:14">
      <c r="A63" s="60">
        <v>1</v>
      </c>
      <c r="B63" s="193">
        <v>40450</v>
      </c>
      <c r="C63" s="144" t="s">
        <v>156</v>
      </c>
      <c r="D63" s="92" t="s">
        <v>170</v>
      </c>
      <c r="E63" s="116" t="s">
        <v>742</v>
      </c>
      <c r="F63" s="391" t="s">
        <v>395</v>
      </c>
      <c r="G63" s="397">
        <v>17910000</v>
      </c>
      <c r="H63" s="397">
        <v>0</v>
      </c>
      <c r="I63" s="93">
        <f t="shared" si="1"/>
        <v>17910000</v>
      </c>
      <c r="J63" s="158" t="s">
        <v>13</v>
      </c>
      <c r="K63" s="145"/>
      <c r="L63" s="105"/>
      <c r="M63" s="409"/>
      <c r="N63" s="159"/>
    </row>
    <row r="64" spans="1:14">
      <c r="A64" s="130"/>
      <c r="B64" s="104">
        <v>40450</v>
      </c>
      <c r="C64" s="508" t="s">
        <v>1547</v>
      </c>
      <c r="D64" s="509" t="s">
        <v>1548</v>
      </c>
      <c r="E64" s="510" t="s">
        <v>1047</v>
      </c>
      <c r="F64" s="511" t="s">
        <v>395</v>
      </c>
      <c r="G64" s="397">
        <v>0</v>
      </c>
      <c r="H64" s="397">
        <v>0</v>
      </c>
      <c r="I64" s="93">
        <v>5250000</v>
      </c>
      <c r="J64" s="125" t="s">
        <v>13</v>
      </c>
      <c r="K64" s="149"/>
      <c r="L64" s="153"/>
      <c r="M64" s="151"/>
      <c r="N64" s="150"/>
    </row>
    <row r="65" spans="1:14">
      <c r="A65" s="62"/>
      <c r="B65" s="193">
        <v>40450</v>
      </c>
      <c r="C65" s="401" t="s">
        <v>1549</v>
      </c>
      <c r="D65" s="402" t="s">
        <v>1550</v>
      </c>
      <c r="E65" s="403" t="s">
        <v>742</v>
      </c>
      <c r="F65" s="395" t="s">
        <v>1114</v>
      </c>
      <c r="G65" s="397">
        <v>0</v>
      </c>
      <c r="H65" s="397">
        <v>0</v>
      </c>
      <c r="I65" s="93">
        <v>7922000</v>
      </c>
      <c r="J65" s="133" t="s">
        <v>13</v>
      </c>
      <c r="K65" s="155"/>
      <c r="L65" s="134"/>
      <c r="M65" s="157"/>
      <c r="N65" s="156"/>
    </row>
    <row r="66" spans="1:14">
      <c r="A66" s="60"/>
      <c r="B66" s="104">
        <v>40450</v>
      </c>
      <c r="C66" s="144" t="s">
        <v>1551</v>
      </c>
      <c r="D66" s="92" t="s">
        <v>1552</v>
      </c>
      <c r="E66" s="116" t="s">
        <v>742</v>
      </c>
      <c r="F66" s="395" t="s">
        <v>1114</v>
      </c>
      <c r="G66" s="397">
        <v>0</v>
      </c>
      <c r="H66" s="397">
        <v>0</v>
      </c>
      <c r="I66" s="93">
        <v>3297000</v>
      </c>
      <c r="J66" s="158" t="s">
        <v>13</v>
      </c>
      <c r="K66" s="145"/>
      <c r="L66" s="105"/>
      <c r="M66" s="409"/>
      <c r="N66" s="159"/>
    </row>
    <row r="67" spans="1:14">
      <c r="A67" s="60"/>
      <c r="B67" s="104">
        <v>40450</v>
      </c>
      <c r="C67" s="144" t="s">
        <v>1553</v>
      </c>
      <c r="D67" s="92" t="s">
        <v>766</v>
      </c>
      <c r="E67" s="116" t="s">
        <v>85</v>
      </c>
      <c r="F67" s="395" t="s">
        <v>1114</v>
      </c>
      <c r="G67" s="397">
        <v>0</v>
      </c>
      <c r="H67" s="397">
        <v>0</v>
      </c>
      <c r="I67" s="93">
        <v>1709000</v>
      </c>
      <c r="J67" s="158" t="s">
        <v>13</v>
      </c>
      <c r="K67" s="145"/>
      <c r="L67" s="105"/>
      <c r="M67" s="409"/>
      <c r="N67" s="159"/>
    </row>
    <row r="68" spans="1:14">
      <c r="A68" s="130"/>
      <c r="B68" s="193">
        <v>40450</v>
      </c>
      <c r="C68" s="148" t="s">
        <v>1554</v>
      </c>
      <c r="D68" s="425" t="s">
        <v>14</v>
      </c>
      <c r="E68" s="570" t="s">
        <v>85</v>
      </c>
      <c r="F68" s="395" t="s">
        <v>1114</v>
      </c>
      <c r="G68" s="397">
        <v>0</v>
      </c>
      <c r="H68" s="397">
        <v>0</v>
      </c>
      <c r="I68" s="93">
        <v>14000</v>
      </c>
      <c r="J68" s="515" t="s">
        <v>13</v>
      </c>
      <c r="K68" s="149"/>
      <c r="L68" s="153"/>
      <c r="M68" s="424"/>
      <c r="N68" s="163"/>
    </row>
    <row r="69" spans="1:14">
      <c r="A69" s="60"/>
      <c r="B69" s="104">
        <v>40450</v>
      </c>
      <c r="C69" s="144" t="s">
        <v>1555</v>
      </c>
      <c r="D69" s="92" t="s">
        <v>1556</v>
      </c>
      <c r="E69" s="116" t="s">
        <v>85</v>
      </c>
      <c r="F69" s="395" t="s">
        <v>1114</v>
      </c>
      <c r="G69" s="397">
        <v>0</v>
      </c>
      <c r="H69" s="397">
        <v>0</v>
      </c>
      <c r="I69" s="93">
        <v>502000</v>
      </c>
      <c r="J69" s="158" t="s">
        <v>13</v>
      </c>
      <c r="K69" s="145"/>
      <c r="L69" s="105"/>
      <c r="M69" s="409"/>
      <c r="N69" s="159"/>
    </row>
    <row r="70" spans="1:14">
      <c r="A70" s="60"/>
      <c r="B70" s="193">
        <v>40450</v>
      </c>
      <c r="C70" s="144" t="s">
        <v>1557</v>
      </c>
      <c r="D70" s="92" t="s">
        <v>1558</v>
      </c>
      <c r="E70" s="116" t="s">
        <v>866</v>
      </c>
      <c r="F70" s="395" t="s">
        <v>1114</v>
      </c>
      <c r="G70" s="397">
        <v>0</v>
      </c>
      <c r="H70" s="397">
        <v>0</v>
      </c>
      <c r="I70" s="93">
        <v>2646000</v>
      </c>
      <c r="J70" s="158" t="s">
        <v>13</v>
      </c>
      <c r="K70" s="145"/>
      <c r="L70" s="105"/>
      <c r="M70" s="409"/>
      <c r="N70" s="159"/>
    </row>
    <row r="71" spans="1:14">
      <c r="A71" s="60"/>
      <c r="B71" s="104">
        <v>40450</v>
      </c>
      <c r="C71" s="144" t="s">
        <v>1559</v>
      </c>
      <c r="D71" s="92" t="s">
        <v>1560</v>
      </c>
      <c r="E71" s="116" t="s">
        <v>866</v>
      </c>
      <c r="F71" s="395" t="s">
        <v>1114</v>
      </c>
      <c r="G71" s="397">
        <v>0</v>
      </c>
      <c r="H71" s="397">
        <v>0</v>
      </c>
      <c r="I71" s="93">
        <v>6300000</v>
      </c>
      <c r="J71" s="158" t="s">
        <v>13</v>
      </c>
      <c r="K71" s="145"/>
      <c r="L71" s="105"/>
      <c r="M71" s="409"/>
      <c r="N71" s="159"/>
    </row>
    <row r="72" spans="1:14" s="118" customFormat="1" ht="28.5">
      <c r="A72" s="75"/>
      <c r="B72" s="1213">
        <v>40450</v>
      </c>
      <c r="C72" s="504" t="s">
        <v>1609</v>
      </c>
      <c r="D72" s="1218" t="s">
        <v>84</v>
      </c>
      <c r="E72" s="117" t="s">
        <v>85</v>
      </c>
      <c r="F72" s="582" t="s">
        <v>1114</v>
      </c>
      <c r="G72" s="583">
        <v>0</v>
      </c>
      <c r="H72" s="583">
        <v>0</v>
      </c>
      <c r="I72" s="97">
        <v>57000</v>
      </c>
      <c r="J72" s="165" t="s">
        <v>13</v>
      </c>
      <c r="K72" s="584"/>
      <c r="L72" s="110"/>
      <c r="M72" s="585"/>
      <c r="N72" s="586"/>
    </row>
    <row r="73" spans="1:14">
      <c r="A73" s="60"/>
      <c r="B73" s="104">
        <v>40450</v>
      </c>
      <c r="C73" s="144" t="s">
        <v>1561</v>
      </c>
      <c r="D73" s="92" t="s">
        <v>661</v>
      </c>
      <c r="E73" s="116" t="s">
        <v>724</v>
      </c>
      <c r="F73" s="395" t="s">
        <v>1114</v>
      </c>
      <c r="G73" s="397">
        <v>0</v>
      </c>
      <c r="H73" s="397">
        <v>0</v>
      </c>
      <c r="I73" s="93">
        <v>325000</v>
      </c>
      <c r="J73" s="158" t="s">
        <v>13</v>
      </c>
      <c r="K73" s="145"/>
      <c r="L73" s="105"/>
      <c r="M73" s="409"/>
      <c r="N73" s="159"/>
    </row>
    <row r="74" spans="1:14">
      <c r="A74" s="60"/>
      <c r="B74" s="193">
        <v>40450</v>
      </c>
      <c r="C74" s="144" t="s">
        <v>1562</v>
      </c>
      <c r="D74" s="92" t="s">
        <v>1563</v>
      </c>
      <c r="E74" s="116" t="s">
        <v>845</v>
      </c>
      <c r="F74" s="395" t="s">
        <v>1114</v>
      </c>
      <c r="G74" s="397">
        <v>0</v>
      </c>
      <c r="H74" s="397">
        <v>0</v>
      </c>
      <c r="I74" s="93">
        <v>7000</v>
      </c>
      <c r="J74" s="158" t="s">
        <v>13</v>
      </c>
      <c r="K74" s="145"/>
      <c r="L74" s="105"/>
      <c r="M74" s="409"/>
      <c r="N74" s="159"/>
    </row>
    <row r="75" spans="1:14">
      <c r="A75" s="130"/>
      <c r="B75" s="104">
        <v>40450</v>
      </c>
      <c r="C75" s="148" t="s">
        <v>1564</v>
      </c>
      <c r="D75" s="425" t="s">
        <v>1565</v>
      </c>
      <c r="E75" s="570" t="s">
        <v>724</v>
      </c>
      <c r="F75" s="395" t="s">
        <v>1114</v>
      </c>
      <c r="G75" s="397">
        <v>0</v>
      </c>
      <c r="H75" s="397">
        <v>0</v>
      </c>
      <c r="I75" s="93">
        <v>450000</v>
      </c>
      <c r="J75" s="162" t="s">
        <v>13</v>
      </c>
      <c r="K75" s="149"/>
      <c r="L75" s="153"/>
      <c r="M75" s="424"/>
      <c r="N75" s="163"/>
    </row>
    <row r="76" spans="1:14">
      <c r="A76" s="60"/>
      <c r="B76" s="193">
        <v>40450</v>
      </c>
      <c r="C76" s="144" t="s">
        <v>1566</v>
      </c>
      <c r="D76" s="92" t="s">
        <v>1567</v>
      </c>
      <c r="E76" s="116" t="s">
        <v>808</v>
      </c>
      <c r="F76" s="395" t="s">
        <v>1114</v>
      </c>
      <c r="G76" s="397">
        <v>0</v>
      </c>
      <c r="H76" s="397">
        <v>0</v>
      </c>
      <c r="I76" s="93">
        <v>3260000</v>
      </c>
      <c r="J76" s="158" t="s">
        <v>13</v>
      </c>
      <c r="K76" s="145"/>
      <c r="L76" s="105"/>
      <c r="M76" s="409"/>
      <c r="N76" s="159"/>
    </row>
    <row r="77" spans="1:14">
      <c r="A77" s="60"/>
      <c r="B77" s="193">
        <v>40450</v>
      </c>
      <c r="C77" s="144" t="s">
        <v>1568</v>
      </c>
      <c r="D77" s="92" t="s">
        <v>582</v>
      </c>
      <c r="E77" s="116" t="s">
        <v>1569</v>
      </c>
      <c r="F77" s="395" t="s">
        <v>1114</v>
      </c>
      <c r="G77" s="397">
        <v>0</v>
      </c>
      <c r="H77" s="397">
        <v>0</v>
      </c>
      <c r="I77" s="93">
        <v>1091000</v>
      </c>
      <c r="J77" s="158" t="s">
        <v>13</v>
      </c>
      <c r="K77" s="145"/>
      <c r="L77" s="105"/>
      <c r="M77" s="409"/>
      <c r="N77" s="159"/>
    </row>
    <row r="78" spans="1:14">
      <c r="A78" s="130"/>
      <c r="B78" s="104">
        <v>40450</v>
      </c>
      <c r="C78" s="148" t="s">
        <v>1570</v>
      </c>
      <c r="D78" s="425" t="s">
        <v>419</v>
      </c>
      <c r="E78" s="570" t="s">
        <v>445</v>
      </c>
      <c r="F78" s="395" t="s">
        <v>1114</v>
      </c>
      <c r="G78" s="397">
        <v>0</v>
      </c>
      <c r="H78" s="397">
        <v>0</v>
      </c>
      <c r="I78" s="93">
        <v>1000000</v>
      </c>
      <c r="J78" s="162" t="s">
        <v>13</v>
      </c>
      <c r="K78" s="149"/>
      <c r="L78" s="153"/>
      <c r="M78" s="424"/>
      <c r="N78" s="163"/>
    </row>
    <row r="79" spans="1:14">
      <c r="A79" s="60"/>
      <c r="B79" s="193">
        <v>40450</v>
      </c>
      <c r="C79" s="144" t="s">
        <v>1571</v>
      </c>
      <c r="D79" s="92" t="s">
        <v>84</v>
      </c>
      <c r="E79" s="116" t="s">
        <v>85</v>
      </c>
      <c r="F79" s="395" t="s">
        <v>1114</v>
      </c>
      <c r="G79" s="397">
        <v>0</v>
      </c>
      <c r="H79" s="397">
        <v>0</v>
      </c>
      <c r="I79" s="93">
        <v>295000</v>
      </c>
      <c r="J79" s="158" t="s">
        <v>13</v>
      </c>
      <c r="K79" s="145"/>
      <c r="L79" s="105"/>
      <c r="M79" s="409"/>
      <c r="N79" s="159"/>
    </row>
    <row r="80" spans="1:14">
      <c r="A80" s="60"/>
      <c r="B80" s="104">
        <v>40450</v>
      </c>
      <c r="C80" s="144" t="s">
        <v>1572</v>
      </c>
      <c r="D80" s="92" t="s">
        <v>1573</v>
      </c>
      <c r="E80" s="116" t="s">
        <v>808</v>
      </c>
      <c r="F80" s="395" t="s">
        <v>1114</v>
      </c>
      <c r="G80" s="397">
        <v>0</v>
      </c>
      <c r="H80" s="397">
        <v>0</v>
      </c>
      <c r="I80" s="93">
        <v>1100000</v>
      </c>
      <c r="J80" s="158" t="s">
        <v>13</v>
      </c>
      <c r="K80" s="145"/>
      <c r="L80" s="105"/>
      <c r="M80" s="409"/>
      <c r="N80" s="159"/>
    </row>
    <row r="81" spans="1:14">
      <c r="A81" s="60"/>
      <c r="B81" s="193">
        <v>40450</v>
      </c>
      <c r="C81" s="144" t="s">
        <v>1574</v>
      </c>
      <c r="D81" s="92" t="s">
        <v>953</v>
      </c>
      <c r="E81" s="116" t="s">
        <v>954</v>
      </c>
      <c r="F81" s="395" t="s">
        <v>1114</v>
      </c>
      <c r="G81" s="397">
        <v>0</v>
      </c>
      <c r="H81" s="397">
        <v>0</v>
      </c>
      <c r="I81" s="93">
        <v>1522000</v>
      </c>
      <c r="J81" s="158" t="s">
        <v>13</v>
      </c>
      <c r="K81" s="145"/>
      <c r="L81" s="105"/>
      <c r="M81" s="409"/>
      <c r="N81" s="159"/>
    </row>
    <row r="82" spans="1:14">
      <c r="A82" s="60"/>
      <c r="B82" s="104">
        <v>40450</v>
      </c>
      <c r="C82" s="144" t="s">
        <v>1575</v>
      </c>
      <c r="D82" s="92" t="s">
        <v>1576</v>
      </c>
      <c r="E82" s="116" t="s">
        <v>726</v>
      </c>
      <c r="F82" s="395" t="s">
        <v>1114</v>
      </c>
      <c r="G82" s="397">
        <v>0</v>
      </c>
      <c r="H82" s="397">
        <v>0</v>
      </c>
      <c r="I82" s="93">
        <v>30000</v>
      </c>
      <c r="J82" s="158" t="s">
        <v>13</v>
      </c>
      <c r="K82" s="145"/>
      <c r="L82" s="105"/>
      <c r="M82" s="409"/>
      <c r="N82" s="159"/>
    </row>
    <row r="83" spans="1:14">
      <c r="A83" s="130"/>
      <c r="B83" s="193">
        <v>40450</v>
      </c>
      <c r="C83" s="148" t="s">
        <v>1577</v>
      </c>
      <c r="D83" s="425" t="s">
        <v>1578</v>
      </c>
      <c r="E83" s="570" t="s">
        <v>445</v>
      </c>
      <c r="F83" s="395" t="s">
        <v>1114</v>
      </c>
      <c r="G83" s="397">
        <v>0</v>
      </c>
      <c r="H83" s="397">
        <v>0</v>
      </c>
      <c r="I83" s="93">
        <v>350000</v>
      </c>
      <c r="J83" s="162" t="s">
        <v>13</v>
      </c>
      <c r="K83" s="149"/>
      <c r="L83" s="153"/>
      <c r="M83" s="424"/>
      <c r="N83" s="163"/>
    </row>
    <row r="84" spans="1:14">
      <c r="A84" s="130"/>
      <c r="B84" s="104">
        <v>40450</v>
      </c>
      <c r="C84" s="148" t="s">
        <v>1579</v>
      </c>
      <c r="D84" s="425" t="s">
        <v>855</v>
      </c>
      <c r="E84" s="570" t="s">
        <v>765</v>
      </c>
      <c r="F84" s="395" t="s">
        <v>1114</v>
      </c>
      <c r="G84" s="397">
        <v>0</v>
      </c>
      <c r="H84" s="397">
        <v>0</v>
      </c>
      <c r="I84" s="93">
        <v>100000</v>
      </c>
      <c r="J84" s="162" t="s">
        <v>13</v>
      </c>
      <c r="K84" s="149"/>
      <c r="L84" s="153"/>
      <c r="M84" s="424"/>
      <c r="N84" s="163"/>
    </row>
    <row r="85" spans="1:14">
      <c r="A85" s="60"/>
      <c r="B85" s="193">
        <v>40450</v>
      </c>
      <c r="C85" s="144" t="s">
        <v>1604</v>
      </c>
      <c r="D85" s="92" t="s">
        <v>1580</v>
      </c>
      <c r="E85" s="116" t="s">
        <v>950</v>
      </c>
      <c r="F85" s="395" t="s">
        <v>1114</v>
      </c>
      <c r="G85" s="397">
        <v>0</v>
      </c>
      <c r="H85" s="397">
        <v>0</v>
      </c>
      <c r="I85" s="93">
        <v>9278000</v>
      </c>
      <c r="J85" s="158" t="s">
        <v>13</v>
      </c>
      <c r="K85" s="145"/>
      <c r="L85" s="105"/>
      <c r="M85" s="409"/>
      <c r="N85" s="159"/>
    </row>
    <row r="86" spans="1:14">
      <c r="A86" s="60"/>
      <c r="B86" s="104">
        <v>40450</v>
      </c>
      <c r="C86" s="144" t="s">
        <v>1581</v>
      </c>
      <c r="D86" s="92" t="s">
        <v>729</v>
      </c>
      <c r="E86" s="116" t="s">
        <v>726</v>
      </c>
      <c r="F86" s="395" t="s">
        <v>1114</v>
      </c>
      <c r="G86" s="397">
        <v>0</v>
      </c>
      <c r="H86" s="397">
        <v>0</v>
      </c>
      <c r="I86" s="93">
        <v>100000</v>
      </c>
      <c r="J86" s="158" t="s">
        <v>13</v>
      </c>
      <c r="K86" s="145"/>
      <c r="L86" s="105"/>
      <c r="M86" s="409"/>
      <c r="N86" s="159"/>
    </row>
    <row r="87" spans="1:14">
      <c r="A87" s="60"/>
      <c r="B87" s="193">
        <v>40450</v>
      </c>
      <c r="C87" s="144" t="s">
        <v>1582</v>
      </c>
      <c r="D87" s="92" t="s">
        <v>1472</v>
      </c>
      <c r="E87" s="116" t="s">
        <v>778</v>
      </c>
      <c r="F87" s="395" t="s">
        <v>1114</v>
      </c>
      <c r="G87" s="397">
        <v>0</v>
      </c>
      <c r="H87" s="397">
        <v>0</v>
      </c>
      <c r="I87" s="93">
        <v>1229000</v>
      </c>
      <c r="J87" s="158" t="s">
        <v>13</v>
      </c>
      <c r="K87" s="145"/>
      <c r="L87" s="105"/>
      <c r="M87" s="409"/>
      <c r="N87" s="159"/>
    </row>
    <row r="88" spans="1:14">
      <c r="A88" s="60"/>
      <c r="B88" s="104">
        <v>40450</v>
      </c>
      <c r="C88" s="144" t="s">
        <v>1583</v>
      </c>
      <c r="D88" s="92" t="s">
        <v>1584</v>
      </c>
      <c r="E88" s="116" t="s">
        <v>1047</v>
      </c>
      <c r="F88" s="395" t="s">
        <v>1114</v>
      </c>
      <c r="G88" s="397">
        <v>0</v>
      </c>
      <c r="H88" s="397">
        <v>0</v>
      </c>
      <c r="I88" s="93">
        <v>31000</v>
      </c>
      <c r="J88" s="158" t="s">
        <v>13</v>
      </c>
      <c r="K88" s="145"/>
      <c r="L88" s="105"/>
      <c r="M88" s="409"/>
      <c r="N88" s="159"/>
    </row>
    <row r="89" spans="1:14">
      <c r="A89" s="60"/>
      <c r="B89" s="104">
        <v>40450</v>
      </c>
      <c r="C89" s="144" t="s">
        <v>1585</v>
      </c>
      <c r="D89" s="92" t="s">
        <v>1586</v>
      </c>
      <c r="E89" s="116" t="s">
        <v>352</v>
      </c>
      <c r="F89" s="395" t="s">
        <v>1114</v>
      </c>
      <c r="G89" s="397">
        <v>0</v>
      </c>
      <c r="H89" s="397">
        <v>0</v>
      </c>
      <c r="I89" s="93">
        <v>698000</v>
      </c>
      <c r="J89" s="158" t="s">
        <v>13</v>
      </c>
      <c r="K89" s="145"/>
      <c r="L89" s="105"/>
      <c r="M89" s="409"/>
      <c r="N89" s="159"/>
    </row>
    <row r="90" spans="1:14" ht="17.25" thickBot="1">
      <c r="A90" s="5"/>
      <c r="B90" s="7">
        <v>40451</v>
      </c>
      <c r="C90" s="166" t="s">
        <v>1588</v>
      </c>
      <c r="D90" s="167" t="s">
        <v>946</v>
      </c>
      <c r="E90" s="168" t="s">
        <v>85</v>
      </c>
      <c r="F90" s="578" t="s">
        <v>1114</v>
      </c>
      <c r="G90" s="579">
        <v>0</v>
      </c>
      <c r="H90" s="579">
        <v>0</v>
      </c>
      <c r="I90" s="169">
        <v>300000</v>
      </c>
      <c r="J90" s="170" t="s">
        <v>13</v>
      </c>
      <c r="K90" s="516"/>
      <c r="L90" s="173"/>
      <c r="M90" s="517"/>
      <c r="N90" s="518"/>
    </row>
    <row r="91" spans="1:14">
      <c r="C91" s="175"/>
    </row>
    <row r="92" spans="1:14" ht="18" customHeight="1" thickBot="1">
      <c r="G92" s="1214"/>
      <c r="H92" s="1214" t="s">
        <v>1453</v>
      </c>
      <c r="I92" s="355">
        <f>SUM(I5:I90)</f>
        <v>570073000</v>
      </c>
      <c r="J92" s="180"/>
      <c r="K92" s="377" t="s">
        <v>1454</v>
      </c>
      <c r="L92" s="377"/>
      <c r="M92" s="377"/>
      <c r="N92" s="378">
        <f>SUM(M5:M90)</f>
        <v>0</v>
      </c>
    </row>
    <row r="93" spans="1:14" ht="16.5" customHeight="1" thickTop="1">
      <c r="K93" s="1514"/>
      <c r="L93" s="1514"/>
      <c r="M93" s="1514"/>
      <c r="N93" s="1514"/>
    </row>
    <row r="94" spans="1:14" ht="16.5" customHeight="1" thickBot="1">
      <c r="F94" s="1513" t="s">
        <v>1455</v>
      </c>
      <c r="G94" s="1513"/>
      <c r="H94" s="1513"/>
      <c r="I94" s="1513"/>
      <c r="J94" s="1513"/>
      <c r="K94" s="1513"/>
      <c r="L94" s="370"/>
      <c r="M94" s="1220">
        <f>I92-N92</f>
        <v>570073000</v>
      </c>
      <c r="N94" s="379"/>
    </row>
    <row r="95" spans="1:14" ht="16.5" customHeight="1" thickTop="1">
      <c r="F95" s="1214"/>
      <c r="G95" s="1214"/>
      <c r="H95" s="1214"/>
      <c r="I95" s="1214"/>
      <c r="J95" s="1214"/>
      <c r="K95" s="1214"/>
      <c r="L95" s="238"/>
      <c r="M95" s="332"/>
    </row>
    <row r="96" spans="1:14" ht="16.5" customHeight="1">
      <c r="A96" s="1578" t="s">
        <v>1459</v>
      </c>
      <c r="B96" s="1578"/>
      <c r="C96" s="1578"/>
      <c r="D96" s="1578"/>
      <c r="E96" s="1578"/>
      <c r="F96" s="1578"/>
      <c r="G96" s="1578"/>
      <c r="H96" s="1578"/>
      <c r="I96" s="1578"/>
      <c r="J96" s="1578"/>
      <c r="K96" s="1578"/>
      <c r="L96" s="1578"/>
      <c r="M96" s="1578"/>
      <c r="N96" s="1578"/>
    </row>
    <row r="97" spans="1:14" ht="16.5" customHeight="1">
      <c r="A97" s="1578" t="s">
        <v>1456</v>
      </c>
      <c r="B97" s="1578"/>
      <c r="C97" s="1578"/>
      <c r="D97" s="1578"/>
      <c r="E97" s="1578"/>
      <c r="F97" s="1578"/>
      <c r="G97" s="1578"/>
      <c r="H97" s="1578"/>
      <c r="I97" s="1578"/>
      <c r="J97" s="1578"/>
      <c r="K97" s="1578"/>
      <c r="L97" s="1578"/>
      <c r="M97" s="1578"/>
      <c r="N97" s="1578"/>
    </row>
    <row r="98" spans="1:14" ht="16.5" customHeight="1">
      <c r="A98" s="1578" t="s">
        <v>1484</v>
      </c>
      <c r="B98" s="1578"/>
      <c r="C98" s="1578"/>
      <c r="D98" s="1578"/>
      <c r="E98" s="1578"/>
      <c r="F98" s="1578"/>
      <c r="G98" s="1578"/>
      <c r="H98" s="1578"/>
      <c r="I98" s="1578"/>
      <c r="J98" s="1578"/>
      <c r="K98" s="1578"/>
      <c r="L98" s="1578"/>
      <c r="M98" s="1578"/>
      <c r="N98" s="1578"/>
    </row>
    <row r="99" spans="1:14" ht="29.25" customHeight="1">
      <c r="A99" s="1576" t="s">
        <v>1989</v>
      </c>
      <c r="B99" s="1576"/>
      <c r="C99" s="1576"/>
      <c r="D99" s="1576"/>
      <c r="E99" s="1576"/>
      <c r="F99" s="1576"/>
      <c r="G99" s="1576"/>
      <c r="H99" s="1576"/>
      <c r="I99" s="1576"/>
      <c r="J99" s="1576"/>
      <c r="K99" s="1576"/>
      <c r="L99" s="1576"/>
      <c r="M99" s="1576"/>
      <c r="N99" s="1576"/>
    </row>
    <row r="100" spans="1:14" ht="14.25">
      <c r="A100" s="1578" t="s">
        <v>2027</v>
      </c>
      <c r="B100" s="1578"/>
      <c r="C100" s="1578"/>
      <c r="D100" s="1578"/>
      <c r="E100" s="1578"/>
      <c r="F100" s="1578"/>
      <c r="G100" s="1578"/>
      <c r="H100" s="1578"/>
      <c r="I100" s="1578"/>
      <c r="J100" s="1578"/>
      <c r="K100" s="1578"/>
      <c r="L100" s="1578"/>
      <c r="M100" s="1578"/>
      <c r="N100" s="1578"/>
    </row>
    <row r="135" spans="2:258" s="1022" customFormat="1" ht="14.25" customHeight="1">
      <c r="B135" s="174"/>
      <c r="C135" s="1219"/>
      <c r="D135" s="1216"/>
      <c r="E135" s="1215"/>
      <c r="F135" s="1219"/>
      <c r="G135" s="1219"/>
      <c r="H135" s="1219"/>
      <c r="I135" s="176"/>
      <c r="J135" s="1215"/>
      <c r="K135" s="1215"/>
      <c r="L135" s="177"/>
      <c r="M135" s="178"/>
      <c r="N135" s="178"/>
      <c r="O135" s="1219"/>
      <c r="P135" s="1219"/>
      <c r="Q135" s="1219"/>
      <c r="R135" s="1219"/>
      <c r="S135" s="1219"/>
      <c r="T135" s="1219"/>
      <c r="U135" s="1219"/>
      <c r="V135" s="1219"/>
      <c r="W135" s="1219"/>
      <c r="X135" s="1219"/>
      <c r="Y135" s="1219"/>
      <c r="Z135" s="1219"/>
      <c r="AA135" s="1219"/>
      <c r="AB135" s="1219"/>
      <c r="AC135" s="1219"/>
      <c r="AD135" s="1219"/>
      <c r="AE135" s="1219"/>
      <c r="AF135" s="1219"/>
      <c r="AG135" s="1219"/>
      <c r="AH135" s="1219"/>
      <c r="AI135" s="1219"/>
      <c r="AJ135" s="1219"/>
      <c r="AK135" s="1219"/>
      <c r="AL135" s="1219"/>
      <c r="AM135" s="1219"/>
      <c r="AN135" s="1219"/>
      <c r="AO135" s="1219"/>
      <c r="AP135" s="1219"/>
      <c r="AQ135" s="1219"/>
      <c r="AR135" s="1219"/>
      <c r="AS135" s="1219"/>
      <c r="AT135" s="1219"/>
      <c r="AU135" s="1219"/>
      <c r="AV135" s="1219"/>
      <c r="AW135" s="1219"/>
      <c r="AX135" s="1219"/>
      <c r="AY135" s="1219"/>
      <c r="AZ135" s="1219"/>
      <c r="BA135" s="1219"/>
      <c r="BB135" s="1219"/>
      <c r="BC135" s="1219"/>
      <c r="BD135" s="1219"/>
      <c r="BE135" s="1219"/>
      <c r="BF135" s="1219"/>
      <c r="BG135" s="1219"/>
      <c r="BH135" s="1219"/>
      <c r="BI135" s="1219"/>
      <c r="BJ135" s="1219"/>
      <c r="BK135" s="1219"/>
      <c r="BL135" s="1219"/>
      <c r="BM135" s="1219"/>
      <c r="BN135" s="1219"/>
      <c r="BO135" s="1219"/>
      <c r="BP135" s="1219"/>
      <c r="BQ135" s="1219"/>
      <c r="BR135" s="1219"/>
      <c r="BS135" s="1219"/>
      <c r="BT135" s="1219"/>
      <c r="BU135" s="1219"/>
      <c r="BV135" s="1219"/>
      <c r="BW135" s="1219"/>
      <c r="BX135" s="1219"/>
      <c r="BY135" s="1219"/>
      <c r="BZ135" s="1219"/>
      <c r="CA135" s="1219"/>
      <c r="CB135" s="1219"/>
      <c r="CC135" s="1219"/>
      <c r="CD135" s="1219"/>
      <c r="CE135" s="1219"/>
      <c r="CF135" s="1219"/>
      <c r="CG135" s="1219"/>
      <c r="CH135" s="1219"/>
      <c r="CI135" s="1219"/>
      <c r="CJ135" s="1219"/>
      <c r="CK135" s="1219"/>
      <c r="CL135" s="1219"/>
      <c r="CM135" s="1219"/>
      <c r="CN135" s="1219"/>
      <c r="CO135" s="1219"/>
      <c r="CP135" s="1219"/>
      <c r="CQ135" s="1219"/>
      <c r="CR135" s="1219"/>
      <c r="CS135" s="1219"/>
      <c r="CT135" s="1219"/>
      <c r="CU135" s="1219"/>
      <c r="CV135" s="1219"/>
      <c r="CW135" s="1219"/>
      <c r="CX135" s="1219"/>
      <c r="CY135" s="1219"/>
      <c r="CZ135" s="1219"/>
      <c r="DA135" s="1219"/>
      <c r="DB135" s="1219"/>
      <c r="DC135" s="1219"/>
      <c r="DD135" s="1219"/>
      <c r="DE135" s="1219"/>
      <c r="DF135" s="1219"/>
      <c r="DG135" s="1219"/>
      <c r="DH135" s="1219"/>
      <c r="DI135" s="1219"/>
      <c r="DJ135" s="1219"/>
      <c r="DK135" s="1219"/>
      <c r="DL135" s="1219"/>
      <c r="DM135" s="1219"/>
      <c r="DN135" s="1219"/>
      <c r="DO135" s="1219"/>
      <c r="DP135" s="1219"/>
      <c r="DQ135" s="1219"/>
      <c r="DR135" s="1219"/>
      <c r="DS135" s="1219"/>
      <c r="DT135" s="1219"/>
      <c r="DU135" s="1219"/>
      <c r="DV135" s="1219"/>
      <c r="DW135" s="1219"/>
      <c r="DX135" s="1219"/>
      <c r="DY135" s="1219"/>
      <c r="DZ135" s="1219"/>
      <c r="EA135" s="1219"/>
      <c r="EB135" s="1219"/>
      <c r="EC135" s="1219"/>
      <c r="ED135" s="1219"/>
      <c r="EE135" s="1219"/>
      <c r="EF135" s="1219"/>
      <c r="EG135" s="1219"/>
      <c r="EH135" s="1219"/>
      <c r="EI135" s="1219"/>
      <c r="EJ135" s="1219"/>
      <c r="EK135" s="1219"/>
      <c r="EL135" s="1219"/>
      <c r="EM135" s="1219"/>
      <c r="EN135" s="1219"/>
      <c r="EO135" s="1219"/>
      <c r="EP135" s="1219"/>
      <c r="EQ135" s="1219"/>
      <c r="ER135" s="1219"/>
      <c r="ES135" s="1219"/>
      <c r="ET135" s="1219"/>
      <c r="EU135" s="1219"/>
      <c r="EV135" s="1219"/>
      <c r="EW135" s="1219"/>
      <c r="EX135" s="1219"/>
      <c r="EY135" s="1219"/>
      <c r="EZ135" s="1219"/>
      <c r="FA135" s="1219"/>
      <c r="FB135" s="1219"/>
      <c r="FC135" s="1219"/>
      <c r="FD135" s="1219"/>
      <c r="FE135" s="1219"/>
      <c r="FF135" s="1219"/>
      <c r="FG135" s="1219"/>
      <c r="FH135" s="1219"/>
      <c r="FI135" s="1219"/>
      <c r="FJ135" s="1219"/>
      <c r="FK135" s="1219"/>
      <c r="FL135" s="1219"/>
      <c r="FM135" s="1219"/>
      <c r="FN135" s="1219"/>
      <c r="FO135" s="1219"/>
      <c r="FP135" s="1219"/>
      <c r="FQ135" s="1219"/>
      <c r="FR135" s="1219"/>
      <c r="FS135" s="1219"/>
      <c r="FT135" s="1219"/>
      <c r="FU135" s="1219"/>
      <c r="FV135" s="1219"/>
      <c r="FW135" s="1219"/>
      <c r="FX135" s="1219"/>
      <c r="FY135" s="1219"/>
      <c r="FZ135" s="1219"/>
      <c r="GA135" s="1219"/>
      <c r="GB135" s="1219"/>
      <c r="GC135" s="1219"/>
      <c r="GD135" s="1219"/>
      <c r="GE135" s="1219"/>
      <c r="GF135" s="1219"/>
      <c r="GG135" s="1219"/>
      <c r="GH135" s="1219"/>
      <c r="GI135" s="1219"/>
      <c r="GJ135" s="1219"/>
      <c r="GK135" s="1219"/>
      <c r="GL135" s="1219"/>
      <c r="GM135" s="1219"/>
      <c r="GN135" s="1219"/>
      <c r="GO135" s="1219"/>
      <c r="GP135" s="1219"/>
      <c r="GQ135" s="1219"/>
      <c r="GR135" s="1219"/>
      <c r="GS135" s="1219"/>
      <c r="GT135" s="1219"/>
      <c r="GU135" s="1219"/>
      <c r="GV135" s="1219"/>
      <c r="GW135" s="1219"/>
      <c r="GX135" s="1219"/>
      <c r="GY135" s="1219"/>
      <c r="GZ135" s="1219"/>
      <c r="HA135" s="1219"/>
      <c r="HB135" s="1219"/>
      <c r="HC135" s="1219"/>
      <c r="HD135" s="1219"/>
      <c r="HE135" s="1219"/>
      <c r="HF135" s="1219"/>
      <c r="HG135" s="1219"/>
      <c r="HH135" s="1219"/>
      <c r="HI135" s="1219"/>
      <c r="HJ135" s="1219"/>
      <c r="HK135" s="1219"/>
      <c r="HL135" s="1219"/>
      <c r="HM135" s="1219"/>
      <c r="HN135" s="1219"/>
      <c r="HO135" s="1219"/>
      <c r="HP135" s="1219"/>
      <c r="HQ135" s="1219"/>
      <c r="HR135" s="1219"/>
      <c r="HS135" s="1219"/>
      <c r="HT135" s="1219"/>
      <c r="HU135" s="1219"/>
      <c r="HV135" s="1219"/>
      <c r="HW135" s="1219"/>
      <c r="HX135" s="1219"/>
      <c r="HY135" s="1219"/>
      <c r="HZ135" s="1219"/>
      <c r="IA135" s="1219"/>
      <c r="IB135" s="1219"/>
      <c r="IC135" s="1219"/>
      <c r="ID135" s="1219"/>
      <c r="IE135" s="1219"/>
      <c r="IF135" s="1219"/>
      <c r="IG135" s="1219"/>
      <c r="IH135" s="1219"/>
      <c r="II135" s="1219"/>
      <c r="IJ135" s="1219"/>
      <c r="IK135" s="1219"/>
      <c r="IL135" s="1219"/>
      <c r="IM135" s="1219"/>
      <c r="IN135" s="1219"/>
      <c r="IO135" s="1219"/>
      <c r="IP135" s="1219"/>
      <c r="IQ135" s="1219"/>
      <c r="IR135" s="1219"/>
      <c r="IS135" s="1219"/>
      <c r="IT135" s="1219"/>
      <c r="IU135" s="1219"/>
      <c r="IV135" s="1219"/>
      <c r="IW135" s="1219"/>
      <c r="IX135" s="121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5">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089" customWidth="1"/>
    <col min="2" max="2" width="12.140625" style="1089" customWidth="1"/>
    <col min="3" max="3" width="12.85546875" style="1089" customWidth="1"/>
    <col min="4" max="4" width="18.7109375" style="1146" bestFit="1" customWidth="1"/>
    <col min="5" max="5" width="18.42578125" style="1146" customWidth="1"/>
    <col min="6" max="6" width="26.42578125" style="1089" customWidth="1"/>
    <col min="7" max="7" width="21.85546875" style="1089" customWidth="1"/>
    <col min="8" max="8" width="12.5703125" style="12" customWidth="1"/>
    <col min="9" max="9" width="5" style="12" customWidth="1"/>
    <col min="10" max="10" width="16.7109375" style="1089" customWidth="1"/>
    <col min="11" max="11" width="28.28515625" style="1089" customWidth="1"/>
    <col min="12" max="12" width="19" style="1089" customWidth="1"/>
    <col min="13" max="13" width="9" style="1089" customWidth="1"/>
    <col min="14" max="14" width="4.28515625" style="1089" customWidth="1"/>
    <col min="15" max="15" width="17.42578125" style="1089" customWidth="1"/>
    <col min="16" max="16" width="6.85546875" style="1089" customWidth="1"/>
    <col min="17" max="17" width="17.5703125" style="1089" customWidth="1"/>
    <col min="18" max="18" width="18.42578125" style="1089" customWidth="1"/>
    <col min="19" max="19" width="12.5703125" style="1089" customWidth="1"/>
    <col min="20" max="20" width="32.42578125" style="1089" customWidth="1"/>
    <col min="21" max="21" width="25.140625" style="1089" customWidth="1"/>
    <col min="22" max="22" width="19" style="1089" customWidth="1"/>
    <col min="23" max="23" width="19.28515625" style="1089" customWidth="1"/>
    <col min="24" max="24" width="17.28515625" style="1089" bestFit="1" customWidth="1"/>
    <col min="25" max="16384" width="9.140625" style="1089"/>
  </cols>
  <sheetData>
    <row r="1" spans="1:23" ht="15">
      <c r="A1" s="1757" t="s">
        <v>325</v>
      </c>
      <c r="B1" s="1757"/>
      <c r="C1" s="1757"/>
      <c r="D1" s="1757"/>
      <c r="E1" s="1757"/>
      <c r="F1" s="1757"/>
      <c r="G1" s="1757"/>
      <c r="H1" s="1757"/>
      <c r="I1" s="1757"/>
      <c r="J1" s="1757"/>
      <c r="K1" s="1757"/>
      <c r="L1" s="1757"/>
      <c r="M1" s="1757"/>
      <c r="N1" s="1757"/>
      <c r="O1" s="1757"/>
      <c r="P1" s="1757"/>
      <c r="Q1" s="1757"/>
      <c r="R1" s="1757"/>
      <c r="S1" s="1757"/>
      <c r="T1" s="1757"/>
      <c r="U1" s="1757"/>
      <c r="V1" s="1757"/>
    </row>
    <row r="2" spans="1:23" ht="15">
      <c r="A2" s="1757"/>
      <c r="B2" s="1757"/>
      <c r="C2" s="1757"/>
      <c r="D2" s="1757"/>
      <c r="E2" s="1757"/>
      <c r="F2" s="1757"/>
      <c r="G2" s="1757"/>
      <c r="H2" s="1757"/>
      <c r="I2" s="1757"/>
      <c r="J2" s="1757"/>
      <c r="K2" s="1757"/>
      <c r="L2" s="1757"/>
      <c r="M2" s="1757"/>
      <c r="N2" s="1757"/>
      <c r="O2" s="1757"/>
      <c r="P2" s="1757"/>
      <c r="Q2" s="1757"/>
      <c r="R2" s="1757"/>
      <c r="S2" s="1757"/>
      <c r="T2" s="1757"/>
      <c r="U2" s="1757"/>
      <c r="V2" s="1757"/>
    </row>
    <row r="3" spans="1:23" s="1758" customFormat="1" ht="15.75" thickBot="1"/>
    <row r="4" spans="1:23" ht="15" customHeight="1">
      <c r="A4" s="1759"/>
      <c r="B4" s="1762" t="s">
        <v>1262</v>
      </c>
      <c r="C4" s="1763"/>
      <c r="D4" s="1763"/>
      <c r="E4" s="1763"/>
      <c r="F4" s="1763"/>
      <c r="G4" s="1763"/>
      <c r="H4" s="1763"/>
      <c r="I4" s="1764"/>
      <c r="J4" s="1768" t="s">
        <v>1261</v>
      </c>
      <c r="K4" s="1769"/>
      <c r="L4" s="1769"/>
      <c r="M4" s="1769"/>
      <c r="N4" s="1770"/>
      <c r="O4" s="1751" t="s">
        <v>1260</v>
      </c>
      <c r="P4" s="1752"/>
      <c r="Q4" s="1752"/>
      <c r="R4" s="1753"/>
      <c r="S4" s="1751" t="s">
        <v>1259</v>
      </c>
      <c r="T4" s="1752"/>
      <c r="U4" s="1752"/>
      <c r="V4" s="1752"/>
      <c r="W4" s="1753"/>
    </row>
    <row r="5" spans="1:23" ht="14.25" customHeight="1">
      <c r="A5" s="1760"/>
      <c r="B5" s="1765"/>
      <c r="C5" s="1766"/>
      <c r="D5" s="1766"/>
      <c r="E5" s="1766"/>
      <c r="F5" s="1766"/>
      <c r="G5" s="1766"/>
      <c r="H5" s="1766"/>
      <c r="I5" s="1767"/>
      <c r="J5" s="1771"/>
      <c r="K5" s="1772"/>
      <c r="L5" s="1772"/>
      <c r="M5" s="1772"/>
      <c r="N5" s="1773"/>
      <c r="O5" s="1754"/>
      <c r="P5" s="1755"/>
      <c r="Q5" s="1755"/>
      <c r="R5" s="1756"/>
      <c r="S5" s="1754"/>
      <c r="T5" s="1755"/>
      <c r="U5" s="1755"/>
      <c r="V5" s="1755"/>
      <c r="W5" s="1756"/>
    </row>
    <row r="6" spans="1:23" ht="15" customHeight="1">
      <c r="A6" s="1760"/>
      <c r="B6" s="1774" t="s">
        <v>1258</v>
      </c>
      <c r="C6" s="1774" t="s">
        <v>2</v>
      </c>
      <c r="D6" s="1791" t="s">
        <v>328</v>
      </c>
      <c r="E6" s="1794" t="s">
        <v>327</v>
      </c>
      <c r="F6" s="1797" t="s">
        <v>1257</v>
      </c>
      <c r="G6" s="1794" t="s">
        <v>1256</v>
      </c>
      <c r="H6" s="1776" t="s">
        <v>10</v>
      </c>
      <c r="I6" s="1788"/>
      <c r="J6" s="1707" t="s">
        <v>1069</v>
      </c>
      <c r="K6" s="1785" t="s">
        <v>1252</v>
      </c>
      <c r="L6" s="1785" t="s">
        <v>1256</v>
      </c>
      <c r="M6" s="1776" t="s">
        <v>10</v>
      </c>
      <c r="N6" s="1788"/>
      <c r="O6" s="1733" t="s">
        <v>1255</v>
      </c>
      <c r="P6" s="1736"/>
      <c r="Q6" s="1739" t="s">
        <v>1254</v>
      </c>
      <c r="R6" s="1733" t="s">
        <v>1253</v>
      </c>
      <c r="S6" s="1733" t="s">
        <v>2</v>
      </c>
      <c r="T6" s="1776" t="s">
        <v>1252</v>
      </c>
      <c r="U6" s="1779" t="s">
        <v>1251</v>
      </c>
      <c r="V6" s="1782" t="s">
        <v>1013</v>
      </c>
      <c r="W6" s="1748" t="s">
        <v>1250</v>
      </c>
    </row>
    <row r="7" spans="1:23" ht="15" customHeight="1">
      <c r="A7" s="1760"/>
      <c r="B7" s="1775"/>
      <c r="C7" s="1775"/>
      <c r="D7" s="1792"/>
      <c r="E7" s="1795"/>
      <c r="F7" s="1798"/>
      <c r="G7" s="1795"/>
      <c r="H7" s="1777"/>
      <c r="I7" s="1789"/>
      <c r="J7" s="1708"/>
      <c r="K7" s="1786"/>
      <c r="L7" s="1786"/>
      <c r="M7" s="1777"/>
      <c r="N7" s="1789"/>
      <c r="O7" s="1734"/>
      <c r="P7" s="1737"/>
      <c r="Q7" s="1740"/>
      <c r="R7" s="1734"/>
      <c r="S7" s="1734"/>
      <c r="T7" s="1777"/>
      <c r="U7" s="1780"/>
      <c r="V7" s="1783"/>
      <c r="W7" s="1749"/>
    </row>
    <row r="8" spans="1:23" ht="15" customHeight="1" thickBot="1">
      <c r="A8" s="1761"/>
      <c r="B8" s="1534"/>
      <c r="C8" s="1534"/>
      <c r="D8" s="1793"/>
      <c r="E8" s="1796"/>
      <c r="F8" s="1799"/>
      <c r="G8" s="1796"/>
      <c r="H8" s="1778"/>
      <c r="I8" s="1790"/>
      <c r="J8" s="1709"/>
      <c r="K8" s="1787"/>
      <c r="L8" s="1787"/>
      <c r="M8" s="1778"/>
      <c r="N8" s="1790"/>
      <c r="O8" s="1735"/>
      <c r="P8" s="1738"/>
      <c r="Q8" s="1741"/>
      <c r="R8" s="1735"/>
      <c r="S8" s="1735"/>
      <c r="T8" s="1778"/>
      <c r="U8" s="1781"/>
      <c r="V8" s="1784"/>
      <c r="W8" s="1750"/>
    </row>
    <row r="9" spans="1:23" ht="28.5">
      <c r="A9" s="1710" t="s">
        <v>1624</v>
      </c>
      <c r="B9" s="1713" t="s">
        <v>1246</v>
      </c>
      <c r="C9" s="658">
        <v>39811</v>
      </c>
      <c r="D9" s="1147" t="s">
        <v>86</v>
      </c>
      <c r="E9" s="1130" t="s">
        <v>1248</v>
      </c>
      <c r="F9" s="659" t="s">
        <v>335</v>
      </c>
      <c r="G9" s="46">
        <v>5000000000</v>
      </c>
      <c r="H9" s="660" t="s">
        <v>322</v>
      </c>
      <c r="I9" s="661"/>
      <c r="J9" s="662">
        <v>40177</v>
      </c>
      <c r="K9" s="663" t="s">
        <v>1342</v>
      </c>
      <c r="L9" s="46">
        <v>5000000000</v>
      </c>
      <c r="M9" s="664" t="s">
        <v>334</v>
      </c>
      <c r="N9" s="665"/>
      <c r="O9" s="1742" t="s">
        <v>1624</v>
      </c>
      <c r="P9" s="1730" t="s">
        <v>1341</v>
      </c>
      <c r="Q9" s="1732" t="s">
        <v>1340</v>
      </c>
      <c r="R9" s="1704">
        <v>5937500000</v>
      </c>
      <c r="S9" s="1723"/>
      <c r="T9" s="1725"/>
      <c r="U9" s="1726"/>
      <c r="V9" s="1728"/>
      <c r="W9" s="894"/>
    </row>
    <row r="10" spans="1:23" ht="14.25" customHeight="1">
      <c r="A10" s="1711"/>
      <c r="B10" s="1642"/>
      <c r="C10" s="1605">
        <v>39954</v>
      </c>
      <c r="D10" s="1613" t="s">
        <v>86</v>
      </c>
      <c r="E10" s="1702" t="s">
        <v>1248</v>
      </c>
      <c r="F10" s="1703" t="s">
        <v>1249</v>
      </c>
      <c r="G10" s="1599">
        <v>7500000000</v>
      </c>
      <c r="H10" s="1706" t="s">
        <v>322</v>
      </c>
      <c r="I10" s="1655">
        <v>22</v>
      </c>
      <c r="J10" s="1658">
        <v>40177</v>
      </c>
      <c r="K10" s="1661" t="s">
        <v>1625</v>
      </c>
      <c r="L10" s="1638">
        <v>3000000000</v>
      </c>
      <c r="M10" s="1667" t="s">
        <v>334</v>
      </c>
      <c r="N10" s="1717"/>
      <c r="O10" s="1743"/>
      <c r="P10" s="1731"/>
      <c r="Q10" s="1489"/>
      <c r="R10" s="1705"/>
      <c r="S10" s="1724"/>
      <c r="T10" s="1716"/>
      <c r="U10" s="1727"/>
      <c r="V10" s="1729"/>
      <c r="W10" s="893"/>
    </row>
    <row r="11" spans="1:23" ht="28.5" customHeight="1">
      <c r="A11" s="1711"/>
      <c r="B11" s="1642"/>
      <c r="C11" s="1605"/>
      <c r="D11" s="1613"/>
      <c r="E11" s="1702"/>
      <c r="F11" s="1703"/>
      <c r="G11" s="1599"/>
      <c r="H11" s="1706"/>
      <c r="I11" s="1657"/>
      <c r="J11" s="1660"/>
      <c r="K11" s="1663"/>
      <c r="L11" s="1640"/>
      <c r="M11" s="1669"/>
      <c r="N11" s="1718"/>
      <c r="O11" s="1719" t="s">
        <v>1624</v>
      </c>
      <c r="P11" s="1648" t="s">
        <v>1990</v>
      </c>
      <c r="Q11" s="1634" t="s">
        <v>1244</v>
      </c>
      <c r="R11" s="1744">
        <v>0.73799999999999999</v>
      </c>
      <c r="S11" s="1746"/>
      <c r="T11" s="1715"/>
      <c r="U11" s="1747"/>
      <c r="V11" s="1715"/>
      <c r="W11" s="892"/>
    </row>
    <row r="12" spans="1:23" ht="44.25" customHeight="1" thickBot="1">
      <c r="A12" s="1711"/>
      <c r="B12" s="1642"/>
      <c r="C12" s="1081">
        <v>40177</v>
      </c>
      <c r="D12" s="576" t="s">
        <v>86</v>
      </c>
      <c r="E12" s="1125" t="s">
        <v>1248</v>
      </c>
      <c r="F12" s="1126" t="s">
        <v>1249</v>
      </c>
      <c r="G12" s="34">
        <v>1250000000</v>
      </c>
      <c r="H12" s="1127" t="s">
        <v>322</v>
      </c>
      <c r="I12" s="279" t="s">
        <v>1626</v>
      </c>
      <c r="J12" s="1106">
        <v>40542</v>
      </c>
      <c r="K12" s="696" t="s">
        <v>1625</v>
      </c>
      <c r="L12" s="259">
        <v>5500000000</v>
      </c>
      <c r="M12" s="1112" t="s">
        <v>334</v>
      </c>
      <c r="N12" s="1129">
        <v>26</v>
      </c>
      <c r="O12" s="1720"/>
      <c r="P12" s="1721"/>
      <c r="Q12" s="1722"/>
      <c r="R12" s="1745"/>
      <c r="S12" s="1724"/>
      <c r="T12" s="1716"/>
      <c r="U12" s="1727"/>
      <c r="V12" s="1716"/>
      <c r="W12" s="893"/>
    </row>
    <row r="13" spans="1:23" ht="44.25" customHeight="1" thickTop="1" thickBot="1">
      <c r="A13" s="1712"/>
      <c r="B13" s="1714"/>
      <c r="C13" s="1082">
        <v>40177</v>
      </c>
      <c r="D13" s="1086" t="s">
        <v>86</v>
      </c>
      <c r="E13" s="45" t="s">
        <v>1248</v>
      </c>
      <c r="F13" s="200" t="s">
        <v>1344</v>
      </c>
      <c r="G13" s="807">
        <v>2540000000</v>
      </c>
      <c r="H13" s="280" t="s">
        <v>322</v>
      </c>
      <c r="I13" s="808"/>
      <c r="J13" s="704">
        <v>40603</v>
      </c>
      <c r="K13" s="722" t="s">
        <v>1657</v>
      </c>
      <c r="L13" s="807">
        <v>2670000000</v>
      </c>
      <c r="M13" s="666" t="s">
        <v>334</v>
      </c>
      <c r="N13" s="809">
        <v>27</v>
      </c>
      <c r="O13" s="810" t="s">
        <v>1624</v>
      </c>
      <c r="P13" s="811">
        <v>27</v>
      </c>
      <c r="Q13" s="650" t="s">
        <v>1656</v>
      </c>
      <c r="R13" s="807">
        <v>2670000000</v>
      </c>
      <c r="S13" s="812">
        <v>40604</v>
      </c>
      <c r="T13" s="1008" t="s">
        <v>1926</v>
      </c>
      <c r="U13" s="895">
        <v>2667000000</v>
      </c>
      <c r="V13" s="922" t="s">
        <v>334</v>
      </c>
      <c r="W13" s="32">
        <v>0</v>
      </c>
    </row>
    <row r="14" spans="1:23" ht="28.5" customHeight="1" thickBot="1">
      <c r="A14" s="1641" t="s">
        <v>1247</v>
      </c>
      <c r="B14" s="1642" t="s">
        <v>1246</v>
      </c>
      <c r="C14" s="1098">
        <v>39811</v>
      </c>
      <c r="D14" s="194" t="s">
        <v>86</v>
      </c>
      <c r="E14" s="1070" t="s">
        <v>332</v>
      </c>
      <c r="F14" s="1070" t="s">
        <v>333</v>
      </c>
      <c r="G14" s="259">
        <v>884024131</v>
      </c>
      <c r="H14" s="1116" t="s">
        <v>322</v>
      </c>
      <c r="I14" s="1118">
        <v>2</v>
      </c>
      <c r="J14" s="668">
        <v>39962</v>
      </c>
      <c r="K14" s="669" t="s">
        <v>1245</v>
      </c>
      <c r="L14" s="670">
        <v>884024131</v>
      </c>
      <c r="M14" s="671" t="s">
        <v>334</v>
      </c>
      <c r="N14" s="672">
        <v>3</v>
      </c>
      <c r="O14" s="804"/>
      <c r="P14" s="805"/>
      <c r="Q14" s="1068"/>
      <c r="R14" s="1123"/>
      <c r="S14" s="806"/>
      <c r="T14" s="1010"/>
      <c r="U14" s="1124"/>
      <c r="V14" s="909"/>
      <c r="W14" s="1075"/>
    </row>
    <row r="15" spans="1:23" ht="1.5" customHeight="1" thickTop="1" thickBot="1">
      <c r="A15" s="1641"/>
      <c r="B15" s="1642"/>
      <c r="C15" s="1364">
        <v>39813</v>
      </c>
      <c r="D15" s="1634" t="s">
        <v>86</v>
      </c>
      <c r="E15" s="1488" t="s">
        <v>332</v>
      </c>
      <c r="F15" s="1488" t="s">
        <v>336</v>
      </c>
      <c r="G15" s="1492">
        <v>13400000000</v>
      </c>
      <c r="H15" s="1675" t="s">
        <v>322</v>
      </c>
      <c r="I15" s="1677"/>
      <c r="J15" s="587"/>
      <c r="K15" s="588"/>
      <c r="L15" s="589"/>
      <c r="M15" s="590"/>
      <c r="N15" s="591"/>
      <c r="O15" s="1679"/>
      <c r="P15" s="1681"/>
      <c r="Q15" s="1635"/>
      <c r="R15" s="1694"/>
      <c r="S15" s="1696"/>
      <c r="T15" s="1698"/>
      <c r="U15" s="1700"/>
      <c r="V15" s="1673"/>
      <c r="W15" s="1074"/>
    </row>
    <row r="16" spans="1:23" ht="27.75" customHeight="1" thickTop="1" thickBot="1">
      <c r="A16" s="1641"/>
      <c r="B16" s="1642"/>
      <c r="C16" s="1366"/>
      <c r="D16" s="1636"/>
      <c r="E16" s="1489"/>
      <c r="F16" s="1489"/>
      <c r="G16" s="1493"/>
      <c r="H16" s="1676"/>
      <c r="I16" s="1678"/>
      <c r="J16" s="1106">
        <v>40004</v>
      </c>
      <c r="K16" s="1108" t="s">
        <v>1241</v>
      </c>
      <c r="L16" s="1109">
        <v>13400000000</v>
      </c>
      <c r="M16" s="1112" t="s">
        <v>334</v>
      </c>
      <c r="N16" s="673">
        <v>7</v>
      </c>
      <c r="O16" s="1680"/>
      <c r="P16" s="1682"/>
      <c r="Q16" s="1683"/>
      <c r="R16" s="1695"/>
      <c r="S16" s="1697"/>
      <c r="T16" s="1699"/>
      <c r="U16" s="1701"/>
      <c r="V16" s="1674"/>
      <c r="W16" s="1075"/>
    </row>
    <row r="17" spans="1:24" ht="28.5" customHeight="1" thickTop="1">
      <c r="A17" s="1641"/>
      <c r="B17" s="1642"/>
      <c r="C17" s="674">
        <v>39925</v>
      </c>
      <c r="D17" s="1085" t="s">
        <v>86</v>
      </c>
      <c r="E17" s="1125" t="s">
        <v>332</v>
      </c>
      <c r="F17" s="1125" t="s">
        <v>336</v>
      </c>
      <c r="G17" s="44">
        <v>2000000000</v>
      </c>
      <c r="H17" s="1115" t="s">
        <v>322</v>
      </c>
      <c r="I17" s="1117">
        <v>4</v>
      </c>
      <c r="J17" s="675">
        <v>40004</v>
      </c>
      <c r="K17" s="676" t="s">
        <v>1241</v>
      </c>
      <c r="L17" s="195">
        <v>2000000000</v>
      </c>
      <c r="M17" s="677" t="s">
        <v>334</v>
      </c>
      <c r="N17" s="678">
        <v>7</v>
      </c>
      <c r="O17" s="679" t="s">
        <v>195</v>
      </c>
      <c r="P17" s="680" t="s">
        <v>1606</v>
      </c>
      <c r="Q17" s="1070" t="s">
        <v>395</v>
      </c>
      <c r="R17" s="198">
        <v>2100000000</v>
      </c>
      <c r="S17" s="129">
        <v>40527</v>
      </c>
      <c r="T17" s="1011" t="s">
        <v>1230</v>
      </c>
      <c r="U17" s="896">
        <v>2139406777.5</v>
      </c>
      <c r="V17" s="1064" t="s">
        <v>334</v>
      </c>
      <c r="W17" s="33">
        <v>0</v>
      </c>
    </row>
    <row r="18" spans="1:24" ht="28.5" customHeight="1">
      <c r="A18" s="1641"/>
      <c r="B18" s="1642"/>
      <c r="C18" s="1643">
        <v>39953</v>
      </c>
      <c r="D18" s="1634" t="s">
        <v>86</v>
      </c>
      <c r="E18" s="1488" t="s">
        <v>332</v>
      </c>
      <c r="F18" s="1488" t="s">
        <v>336</v>
      </c>
      <c r="G18" s="1638">
        <v>4000000000</v>
      </c>
      <c r="H18" s="1675" t="s">
        <v>322</v>
      </c>
      <c r="I18" s="1692">
        <v>5</v>
      </c>
      <c r="J18" s="1658">
        <v>40004</v>
      </c>
      <c r="K18" s="1661" t="s">
        <v>1241</v>
      </c>
      <c r="L18" s="1664">
        <v>4000000000</v>
      </c>
      <c r="M18" s="1667" t="s">
        <v>334</v>
      </c>
      <c r="N18" s="1684">
        <v>7</v>
      </c>
      <c r="O18" s="1645" t="s">
        <v>195</v>
      </c>
      <c r="P18" s="1648" t="s">
        <v>1610</v>
      </c>
      <c r="Q18" s="1688" t="s">
        <v>1244</v>
      </c>
      <c r="R18" s="1690">
        <v>0.60799999999999998</v>
      </c>
      <c r="S18" s="593">
        <v>40500</v>
      </c>
      <c r="T18" s="1009" t="s">
        <v>1927</v>
      </c>
      <c r="U18" s="897">
        <v>11743303903</v>
      </c>
      <c r="V18" s="640" t="s">
        <v>1244</v>
      </c>
      <c r="W18" s="641">
        <v>0.36899999999999999</v>
      </c>
    </row>
    <row r="19" spans="1:24" ht="28.5" customHeight="1">
      <c r="A19" s="1641"/>
      <c r="B19" s="1642"/>
      <c r="C19" s="1644"/>
      <c r="D19" s="1636"/>
      <c r="E19" s="1489"/>
      <c r="F19" s="1489"/>
      <c r="G19" s="1640"/>
      <c r="H19" s="1676"/>
      <c r="I19" s="1693"/>
      <c r="J19" s="1660"/>
      <c r="K19" s="1663"/>
      <c r="L19" s="1666"/>
      <c r="M19" s="1669"/>
      <c r="N19" s="1685"/>
      <c r="O19" s="1686"/>
      <c r="P19" s="1687"/>
      <c r="Q19" s="1689"/>
      <c r="R19" s="1691"/>
      <c r="S19" s="594">
        <v>40508</v>
      </c>
      <c r="T19" s="1009" t="s">
        <v>1927</v>
      </c>
      <c r="U19" s="897">
        <v>1761495577.3</v>
      </c>
      <c r="V19" s="640" t="s">
        <v>1244</v>
      </c>
      <c r="W19" s="969">
        <v>0.32040000000000002</v>
      </c>
    </row>
    <row r="20" spans="1:24" ht="28.5" customHeight="1">
      <c r="A20" s="1641"/>
      <c r="B20" s="1642"/>
      <c r="C20" s="1631">
        <v>39960</v>
      </c>
      <c r="D20" s="1634" t="s">
        <v>86</v>
      </c>
      <c r="E20" s="1488" t="s">
        <v>332</v>
      </c>
      <c r="F20" s="1488" t="s">
        <v>336</v>
      </c>
      <c r="G20" s="1638">
        <v>360624198</v>
      </c>
      <c r="H20" s="1385" t="s">
        <v>322</v>
      </c>
      <c r="I20" s="1655">
        <v>6</v>
      </c>
      <c r="J20" s="1658">
        <v>40004</v>
      </c>
      <c r="K20" s="1661" t="s">
        <v>1241</v>
      </c>
      <c r="L20" s="1664">
        <v>360624198</v>
      </c>
      <c r="M20" s="1667" t="s">
        <v>334</v>
      </c>
      <c r="N20" s="1670">
        <v>7</v>
      </c>
      <c r="O20" s="1645" t="s">
        <v>1243</v>
      </c>
      <c r="P20" s="1648" t="s">
        <v>1242</v>
      </c>
      <c r="Q20" s="1488" t="s">
        <v>333</v>
      </c>
      <c r="R20" s="1652">
        <v>7072488605</v>
      </c>
      <c r="S20" s="196">
        <v>40004</v>
      </c>
      <c r="T20" s="1012" t="s">
        <v>1621</v>
      </c>
      <c r="U20" s="898">
        <v>360624198</v>
      </c>
      <c r="V20" s="640" t="s">
        <v>333</v>
      </c>
      <c r="W20" s="35">
        <v>6711864407</v>
      </c>
      <c r="X20" s="908"/>
    </row>
    <row r="21" spans="1:24" ht="28.5" customHeight="1">
      <c r="A21" s="1641"/>
      <c r="B21" s="1642"/>
      <c r="C21" s="1632"/>
      <c r="D21" s="1635"/>
      <c r="E21" s="1637"/>
      <c r="F21" s="1637"/>
      <c r="G21" s="1639"/>
      <c r="H21" s="1386"/>
      <c r="I21" s="1656"/>
      <c r="J21" s="1659"/>
      <c r="K21" s="1662"/>
      <c r="L21" s="1665"/>
      <c r="M21" s="1668"/>
      <c r="N21" s="1671"/>
      <c r="O21" s="1646"/>
      <c r="P21" s="1649"/>
      <c r="Q21" s="1637"/>
      <c r="R21" s="1653"/>
      <c r="S21" s="48">
        <v>40165</v>
      </c>
      <c r="T21" s="1012" t="s">
        <v>1621</v>
      </c>
      <c r="U21" s="1124">
        <v>1000000000</v>
      </c>
      <c r="V21" s="640" t="s">
        <v>333</v>
      </c>
      <c r="W21" s="35">
        <v>5711864407</v>
      </c>
      <c r="X21" s="908"/>
    </row>
    <row r="22" spans="1:24" ht="28.5" customHeight="1">
      <c r="A22" s="1641"/>
      <c r="B22" s="1642"/>
      <c r="C22" s="1632"/>
      <c r="D22" s="1635"/>
      <c r="E22" s="1637"/>
      <c r="F22" s="1637"/>
      <c r="G22" s="1639"/>
      <c r="H22" s="1386"/>
      <c r="I22" s="1656"/>
      <c r="J22" s="1659"/>
      <c r="K22" s="1662"/>
      <c r="L22" s="1665"/>
      <c r="M22" s="1668"/>
      <c r="N22" s="1671"/>
      <c r="O22" s="1646"/>
      <c r="P22" s="1649"/>
      <c r="Q22" s="1637"/>
      <c r="R22" s="1653"/>
      <c r="S22" s="48">
        <v>40199</v>
      </c>
      <c r="T22" s="1012" t="s">
        <v>1621</v>
      </c>
      <c r="U22" s="1124">
        <v>35084421.25</v>
      </c>
      <c r="V22" s="640" t="s">
        <v>333</v>
      </c>
      <c r="W22" s="33">
        <v>5676779985.75</v>
      </c>
      <c r="X22" s="908"/>
    </row>
    <row r="23" spans="1:24" ht="28.5" customHeight="1">
      <c r="A23" s="1641"/>
      <c r="B23" s="1642"/>
      <c r="C23" s="1632"/>
      <c r="D23" s="1635"/>
      <c r="E23" s="1637"/>
      <c r="F23" s="1637"/>
      <c r="G23" s="1639"/>
      <c r="H23" s="1386"/>
      <c r="I23" s="1656"/>
      <c r="J23" s="1659"/>
      <c r="K23" s="1662"/>
      <c r="L23" s="1665"/>
      <c r="M23" s="1668"/>
      <c r="N23" s="1671"/>
      <c r="O23" s="1646"/>
      <c r="P23" s="1649"/>
      <c r="Q23" s="1637"/>
      <c r="R23" s="1653"/>
      <c r="S23" s="48">
        <v>40268</v>
      </c>
      <c r="T23" s="1012" t="s">
        <v>1621</v>
      </c>
      <c r="U23" s="1124">
        <v>1000000000</v>
      </c>
      <c r="V23" s="640" t="s">
        <v>333</v>
      </c>
      <c r="W23" s="33">
        <v>4676779986</v>
      </c>
      <c r="X23" s="908"/>
    </row>
    <row r="24" spans="1:24" ht="28.5" customHeight="1" thickBot="1">
      <c r="A24" s="1641"/>
      <c r="B24" s="1642"/>
      <c r="C24" s="1633"/>
      <c r="D24" s="1636"/>
      <c r="E24" s="1489"/>
      <c r="F24" s="1489"/>
      <c r="G24" s="1640"/>
      <c r="H24" s="1387"/>
      <c r="I24" s="1657"/>
      <c r="J24" s="1660"/>
      <c r="K24" s="1663"/>
      <c r="L24" s="1666"/>
      <c r="M24" s="1669"/>
      <c r="N24" s="1672"/>
      <c r="O24" s="1647"/>
      <c r="P24" s="1650"/>
      <c r="Q24" s="1651"/>
      <c r="R24" s="1654"/>
      <c r="S24" s="196">
        <v>40288</v>
      </c>
      <c r="T24" s="1012" t="s">
        <v>1230</v>
      </c>
      <c r="U24" s="897">
        <v>4676779986</v>
      </c>
      <c r="V24" s="921" t="s">
        <v>334</v>
      </c>
      <c r="W24" s="35">
        <v>0</v>
      </c>
    </row>
    <row r="25" spans="1:24" ht="28.5" customHeight="1" thickTop="1">
      <c r="A25" s="1641"/>
      <c r="B25" s="1642"/>
      <c r="C25" s="1098">
        <v>39967</v>
      </c>
      <c r="D25" s="1067" t="s">
        <v>86</v>
      </c>
      <c r="E25" s="1070" t="s">
        <v>332</v>
      </c>
      <c r="F25" s="1006" t="s">
        <v>336</v>
      </c>
      <c r="G25" s="1095">
        <f>23027511395+7072488605</f>
        <v>30100000000</v>
      </c>
      <c r="H25" s="1066" t="s">
        <v>322</v>
      </c>
      <c r="I25" s="262">
        <v>8</v>
      </c>
      <c r="J25" s="1106">
        <v>40004</v>
      </c>
      <c r="K25" s="676" t="s">
        <v>1241</v>
      </c>
      <c r="L25" s="197">
        <v>22041706310</v>
      </c>
      <c r="M25" s="1112" t="s">
        <v>334</v>
      </c>
      <c r="N25" s="681">
        <v>9</v>
      </c>
      <c r="O25" s="682"/>
      <c r="P25" s="683"/>
      <c r="Q25" s="1122"/>
      <c r="R25" s="198"/>
      <c r="S25" s="199"/>
      <c r="T25" s="1013"/>
      <c r="U25" s="1124"/>
      <c r="V25" s="910"/>
      <c r="W25" s="1075"/>
    </row>
    <row r="26" spans="1:24" ht="28.5" customHeight="1" thickBot="1">
      <c r="A26" s="1641"/>
      <c r="B26" s="1642"/>
      <c r="C26" s="674"/>
      <c r="D26" s="1081"/>
      <c r="E26" s="1083"/>
      <c r="F26" s="1126"/>
      <c r="G26" s="1079"/>
      <c r="H26" s="282"/>
      <c r="I26" s="283"/>
      <c r="J26" s="684">
        <v>40004</v>
      </c>
      <c r="K26" s="685" t="s">
        <v>1240</v>
      </c>
      <c r="L26" s="592">
        <v>7072488605</v>
      </c>
      <c r="M26" s="686" t="s">
        <v>334</v>
      </c>
      <c r="N26" s="687">
        <v>9</v>
      </c>
      <c r="O26" s="688"/>
      <c r="P26" s="689"/>
      <c r="Q26" s="1122"/>
      <c r="R26" s="198"/>
      <c r="S26" s="199"/>
      <c r="T26" s="1014"/>
      <c r="U26" s="1124"/>
      <c r="V26" s="910"/>
      <c r="W26" s="1075"/>
    </row>
    <row r="27" spans="1:24" ht="28.5" customHeight="1" thickTop="1">
      <c r="A27" s="1641"/>
      <c r="B27" s="1642"/>
      <c r="C27" s="674"/>
      <c r="D27" s="1081"/>
      <c r="E27" s="1083"/>
      <c r="F27" s="1126"/>
      <c r="G27" s="1079"/>
      <c r="H27" s="1127"/>
      <c r="I27" s="279"/>
      <c r="J27" s="1106">
        <v>40004</v>
      </c>
      <c r="K27" s="1108" t="s">
        <v>1239</v>
      </c>
      <c r="L27" s="1095">
        <v>985805085</v>
      </c>
      <c r="M27" s="1112" t="s">
        <v>334</v>
      </c>
      <c r="N27" s="1119">
        <v>9</v>
      </c>
      <c r="O27" s="682" t="s">
        <v>1238</v>
      </c>
      <c r="P27" s="680">
        <v>29</v>
      </c>
      <c r="Q27" s="1122" t="s">
        <v>333</v>
      </c>
      <c r="R27" s="198">
        <v>985805085</v>
      </c>
      <c r="S27" s="48">
        <v>40633</v>
      </c>
      <c r="T27" s="914" t="s">
        <v>1621</v>
      </c>
      <c r="U27" s="1124">
        <v>50000000</v>
      </c>
      <c r="V27" s="910" t="s">
        <v>333</v>
      </c>
      <c r="W27" s="33">
        <f>R27-U27</f>
        <v>935805085</v>
      </c>
    </row>
    <row r="28" spans="1:24" ht="28.5" customHeight="1">
      <c r="A28" s="1096"/>
      <c r="B28" s="1097"/>
      <c r="C28" s="674"/>
      <c r="D28" s="1081"/>
      <c r="E28" s="1083"/>
      <c r="F28" s="1126"/>
      <c r="G28" s="1079"/>
      <c r="H28" s="1127"/>
      <c r="I28" s="279"/>
      <c r="J28" s="675"/>
      <c r="K28" s="676"/>
      <c r="L28" s="1079"/>
      <c r="M28" s="677"/>
      <c r="N28" s="872"/>
      <c r="O28" s="688"/>
      <c r="P28" s="873"/>
      <c r="Q28" s="874"/>
      <c r="R28" s="209"/>
      <c r="S28" s="594">
        <v>40638</v>
      </c>
      <c r="T28" s="1015" t="s">
        <v>1621</v>
      </c>
      <c r="U28" s="898">
        <v>45000000</v>
      </c>
      <c r="V28" s="911" t="s">
        <v>333</v>
      </c>
      <c r="W28" s="33">
        <f>W27-U28</f>
        <v>890805085</v>
      </c>
    </row>
    <row r="29" spans="1:24" ht="28.5" customHeight="1">
      <c r="A29" s="1096"/>
      <c r="B29" s="1097"/>
      <c r="C29" s="674"/>
      <c r="D29" s="1081"/>
      <c r="E29" s="1083"/>
      <c r="F29" s="1126"/>
      <c r="G29" s="1079"/>
      <c r="H29" s="1127"/>
      <c r="I29" s="279"/>
      <c r="J29" s="675"/>
      <c r="K29" s="676"/>
      <c r="L29" s="1079"/>
      <c r="M29" s="677"/>
      <c r="N29" s="872"/>
      <c r="O29" s="688"/>
      <c r="P29" s="873"/>
      <c r="Q29" s="874"/>
      <c r="R29" s="209"/>
      <c r="S29" s="594">
        <v>40666</v>
      </c>
      <c r="T29" s="1015" t="s">
        <v>1621</v>
      </c>
      <c r="U29" s="898">
        <v>15887795</v>
      </c>
      <c r="V29" s="1055" t="s">
        <v>333</v>
      </c>
      <c r="W29" s="35">
        <f>W28-U29</f>
        <v>874917290</v>
      </c>
    </row>
    <row r="30" spans="1:24" ht="28.5" customHeight="1">
      <c r="A30" s="1096"/>
      <c r="B30" s="1097"/>
      <c r="C30" s="674"/>
      <c r="D30" s="1081"/>
      <c r="E30" s="1083"/>
      <c r="F30" s="1126"/>
      <c r="G30" s="1079"/>
      <c r="H30" s="1127"/>
      <c r="I30" s="279"/>
      <c r="J30" s="675"/>
      <c r="K30" s="676"/>
      <c r="L30" s="1079"/>
      <c r="M30" s="677"/>
      <c r="N30" s="872"/>
      <c r="O30" s="688"/>
      <c r="P30" s="873"/>
      <c r="Q30" s="874"/>
      <c r="R30" s="209"/>
      <c r="S30" s="594">
        <v>40893</v>
      </c>
      <c r="T30" s="1015" t="s">
        <v>1621</v>
      </c>
      <c r="U30" s="898">
        <v>144444.04</v>
      </c>
      <c r="V30" s="640" t="s">
        <v>333</v>
      </c>
      <c r="W30" s="1062">
        <f>W29-U30</f>
        <v>874772845.96000004</v>
      </c>
    </row>
    <row r="31" spans="1:24" ht="28.5" customHeight="1">
      <c r="A31" s="1096"/>
      <c r="B31" s="1097"/>
      <c r="C31" s="700"/>
      <c r="D31" s="1148"/>
      <c r="E31" s="211"/>
      <c r="F31" s="1056"/>
      <c r="G31" s="1094"/>
      <c r="H31" s="1069"/>
      <c r="I31" s="1103"/>
      <c r="J31" s="1105"/>
      <c r="K31" s="1107"/>
      <c r="L31" s="1094"/>
      <c r="M31" s="1111"/>
      <c r="N31" s="1057"/>
      <c r="O31" s="1058"/>
      <c r="P31" s="907"/>
      <c r="Q31" s="1059"/>
      <c r="R31" s="1101"/>
      <c r="S31" s="1060">
        <v>40900</v>
      </c>
      <c r="T31" s="915" t="s">
        <v>1621</v>
      </c>
      <c r="U31" s="925">
        <v>18890294</v>
      </c>
      <c r="V31" s="1061" t="s">
        <v>333</v>
      </c>
      <c r="W31" s="1062">
        <f>W30-U31</f>
        <v>855882551.96000004</v>
      </c>
    </row>
    <row r="32" spans="1:24" ht="28.5" customHeight="1" thickBot="1">
      <c r="A32" s="1096"/>
      <c r="B32" s="1097"/>
      <c r="C32" s="690"/>
      <c r="D32" s="1082"/>
      <c r="E32" s="1084"/>
      <c r="F32" s="200"/>
      <c r="G32" s="1087"/>
      <c r="H32" s="280"/>
      <c r="I32" s="281"/>
      <c r="J32" s="704"/>
      <c r="K32" s="722"/>
      <c r="L32" s="1087"/>
      <c r="M32" s="666"/>
      <c r="N32" s="1150"/>
      <c r="O32" s="1151"/>
      <c r="P32" s="1007"/>
      <c r="Q32" s="1152"/>
      <c r="R32" s="216"/>
      <c r="S32" s="1153">
        <v>40919</v>
      </c>
      <c r="T32" s="1019" t="s">
        <v>1621</v>
      </c>
      <c r="U32" s="903">
        <v>6713489</v>
      </c>
      <c r="V32" s="1154" t="s">
        <v>333</v>
      </c>
      <c r="W32" s="32">
        <f>W31-U32</f>
        <v>849169062.96000004</v>
      </c>
    </row>
    <row r="33" spans="1:23" ht="28.5" customHeight="1">
      <c r="A33" s="1800" t="s">
        <v>1236</v>
      </c>
      <c r="B33" s="1713" t="s">
        <v>1237</v>
      </c>
      <c r="C33" s="1098">
        <v>39829</v>
      </c>
      <c r="D33" s="1067" t="s">
        <v>86</v>
      </c>
      <c r="E33" s="203" t="s">
        <v>1236</v>
      </c>
      <c r="F33" s="204" t="s">
        <v>336</v>
      </c>
      <c r="G33" s="1095">
        <v>1500000000</v>
      </c>
      <c r="H33" s="1066" t="s">
        <v>322</v>
      </c>
      <c r="I33" s="262">
        <v>13</v>
      </c>
      <c r="J33" s="1106"/>
      <c r="K33" s="693"/>
      <c r="L33" s="1095"/>
      <c r="M33" s="1112"/>
      <c r="N33" s="1114"/>
      <c r="O33" s="694"/>
      <c r="P33" s="1121"/>
      <c r="Q33" s="205"/>
      <c r="R33" s="198"/>
      <c r="S33" s="695">
        <v>39889</v>
      </c>
      <c r="T33" s="1016" t="s">
        <v>1621</v>
      </c>
      <c r="U33" s="900">
        <v>3499054.95</v>
      </c>
      <c r="V33" s="912" t="s">
        <v>336</v>
      </c>
      <c r="W33" s="33">
        <v>1496500945</v>
      </c>
    </row>
    <row r="34" spans="1:23" ht="28.5" customHeight="1">
      <c r="A34" s="1641"/>
      <c r="B34" s="1802"/>
      <c r="C34" s="674"/>
      <c r="D34" s="1081"/>
      <c r="E34" s="206"/>
      <c r="F34" s="207"/>
      <c r="G34" s="1079"/>
      <c r="H34" s="1127"/>
      <c r="I34" s="279"/>
      <c r="J34" s="675"/>
      <c r="K34" s="697"/>
      <c r="L34" s="1079"/>
      <c r="M34" s="677"/>
      <c r="N34" s="698"/>
      <c r="O34" s="1134"/>
      <c r="P34" s="1135"/>
      <c r="Q34" s="208"/>
      <c r="R34" s="209"/>
      <c r="S34" s="699">
        <v>39920</v>
      </c>
      <c r="T34" s="1017" t="s">
        <v>1621</v>
      </c>
      <c r="U34" s="901">
        <v>31810122.109999999</v>
      </c>
      <c r="V34" s="913" t="s">
        <v>336</v>
      </c>
      <c r="W34" s="33">
        <v>1464690823</v>
      </c>
    </row>
    <row r="35" spans="1:23" ht="28.5" customHeight="1">
      <c r="A35" s="1641"/>
      <c r="B35" s="1802"/>
      <c r="C35" s="1098"/>
      <c r="D35" s="1067"/>
      <c r="E35" s="1073"/>
      <c r="F35" s="204"/>
      <c r="G35" s="1095"/>
      <c r="H35" s="1127"/>
      <c r="I35" s="279"/>
      <c r="J35" s="210"/>
      <c r="K35" s="697"/>
      <c r="L35" s="1079"/>
      <c r="M35" s="677"/>
      <c r="N35" s="698"/>
      <c r="O35" s="1134"/>
      <c r="P35" s="1135"/>
      <c r="Q35" s="205"/>
      <c r="R35" s="198"/>
      <c r="S35" s="699">
        <v>39951</v>
      </c>
      <c r="T35" s="1017" t="s">
        <v>1621</v>
      </c>
      <c r="U35" s="901">
        <v>51136083.810000002</v>
      </c>
      <c r="V35" s="913" t="s">
        <v>336</v>
      </c>
      <c r="W35" s="33">
        <v>1413554739</v>
      </c>
    </row>
    <row r="36" spans="1:23" ht="28.5" customHeight="1">
      <c r="A36" s="1641"/>
      <c r="B36" s="1802"/>
      <c r="C36" s="1098"/>
      <c r="D36" s="1067"/>
      <c r="E36" s="1073"/>
      <c r="F36" s="204"/>
      <c r="G36" s="1095"/>
      <c r="H36" s="1127"/>
      <c r="I36" s="279"/>
      <c r="J36" s="675"/>
      <c r="K36" s="697"/>
      <c r="L36" s="1079"/>
      <c r="M36" s="677"/>
      <c r="N36" s="698"/>
      <c r="O36" s="1134"/>
      <c r="P36" s="1135"/>
      <c r="Q36" s="205"/>
      <c r="R36" s="198"/>
      <c r="S36" s="699">
        <v>39981</v>
      </c>
      <c r="T36" s="1017" t="s">
        <v>1621</v>
      </c>
      <c r="U36" s="902">
        <v>44357709.980000004</v>
      </c>
      <c r="V36" s="914" t="s">
        <v>336</v>
      </c>
      <c r="W36" s="33">
        <v>1369197029</v>
      </c>
    </row>
    <row r="37" spans="1:23" ht="28.5" customHeight="1">
      <c r="A37" s="1641"/>
      <c r="B37" s="1802"/>
      <c r="C37" s="700"/>
      <c r="D37" s="1148"/>
      <c r="E37" s="211"/>
      <c r="F37" s="212"/>
      <c r="G37" s="1094"/>
      <c r="H37" s="1065"/>
      <c r="I37" s="1102"/>
      <c r="J37" s="1104"/>
      <c r="K37" s="701"/>
      <c r="L37" s="1093"/>
      <c r="M37" s="1110"/>
      <c r="N37" s="1128"/>
      <c r="O37" s="702"/>
      <c r="P37" s="1100"/>
      <c r="Q37" s="213"/>
      <c r="R37" s="1101"/>
      <c r="S37" s="703">
        <v>40008</v>
      </c>
      <c r="T37" s="1018" t="s">
        <v>1230</v>
      </c>
      <c r="U37" s="901">
        <v>1369197029.1500001</v>
      </c>
      <c r="V37" s="915" t="s">
        <v>1229</v>
      </c>
      <c r="W37" s="1136">
        <v>0</v>
      </c>
    </row>
    <row r="38" spans="1:23" ht="28.5" customHeight="1" thickBot="1">
      <c r="A38" s="1801"/>
      <c r="B38" s="1803"/>
      <c r="C38" s="690"/>
      <c r="D38" s="1082"/>
      <c r="E38" s="1084"/>
      <c r="F38" s="214"/>
      <c r="G38" s="1087"/>
      <c r="H38" s="280"/>
      <c r="I38" s="281"/>
      <c r="J38" s="704"/>
      <c r="K38" s="705"/>
      <c r="L38" s="1087"/>
      <c r="M38" s="666"/>
      <c r="N38" s="667"/>
      <c r="O38" s="706"/>
      <c r="P38" s="707"/>
      <c r="Q38" s="1086"/>
      <c r="R38" s="277"/>
      <c r="S38" s="217">
        <v>40008</v>
      </c>
      <c r="T38" s="1019" t="s">
        <v>1414</v>
      </c>
      <c r="U38" s="903">
        <v>15000000</v>
      </c>
      <c r="V38" s="919" t="s">
        <v>334</v>
      </c>
      <c r="W38" s="284" t="s">
        <v>1228</v>
      </c>
    </row>
    <row r="39" spans="1:23" ht="28.5" customHeight="1">
      <c r="A39" s="1641" t="s">
        <v>1431</v>
      </c>
      <c r="B39" s="1642" t="s">
        <v>1233</v>
      </c>
      <c r="C39" s="708">
        <v>39815</v>
      </c>
      <c r="D39" s="1088" t="s">
        <v>86</v>
      </c>
      <c r="E39" s="1139" t="s">
        <v>1231</v>
      </c>
      <c r="F39" s="285" t="s">
        <v>336</v>
      </c>
      <c r="G39" s="1078">
        <v>4000000000</v>
      </c>
      <c r="H39" s="286" t="s">
        <v>322</v>
      </c>
      <c r="I39" s="287"/>
      <c r="J39" s="662">
        <v>39974</v>
      </c>
      <c r="K39" s="709" t="s">
        <v>1232</v>
      </c>
      <c r="L39" s="1078">
        <v>500000000</v>
      </c>
      <c r="M39" s="664" t="s">
        <v>334</v>
      </c>
      <c r="N39" s="710">
        <v>19</v>
      </c>
      <c r="O39" s="711" t="s">
        <v>1231</v>
      </c>
      <c r="P39" s="712">
        <v>20</v>
      </c>
      <c r="Q39" s="305" t="s">
        <v>1418</v>
      </c>
      <c r="R39" s="302">
        <v>3500000000</v>
      </c>
      <c r="S39" s="303">
        <v>40312</v>
      </c>
      <c r="T39" s="1804" t="s">
        <v>1415</v>
      </c>
      <c r="U39" s="904">
        <v>1900000000</v>
      </c>
      <c r="V39" s="920" t="s">
        <v>334</v>
      </c>
      <c r="W39" s="304" t="s">
        <v>1228</v>
      </c>
    </row>
    <row r="40" spans="1:23" ht="28.5" customHeight="1">
      <c r="A40" s="1641"/>
      <c r="B40" s="1642"/>
      <c r="C40" s="713">
        <v>39932</v>
      </c>
      <c r="D40" s="1067" t="s">
        <v>86</v>
      </c>
      <c r="E40" s="1073" t="s">
        <v>1231</v>
      </c>
      <c r="F40" s="204" t="s">
        <v>336</v>
      </c>
      <c r="G40" s="218">
        <v>0</v>
      </c>
      <c r="H40" s="219" t="s">
        <v>1228</v>
      </c>
      <c r="I40" s="262">
        <v>14</v>
      </c>
      <c r="J40" s="675"/>
      <c r="K40" s="1133"/>
      <c r="L40" s="1079"/>
      <c r="M40" s="677"/>
      <c r="N40" s="714"/>
      <c r="O40" s="1134"/>
      <c r="P40" s="1135"/>
      <c r="Q40" s="208"/>
      <c r="R40" s="209"/>
      <c r="S40" s="220"/>
      <c r="T40" s="1805"/>
      <c r="U40" s="898"/>
      <c r="V40" s="911"/>
      <c r="W40" s="221"/>
    </row>
    <row r="41" spans="1:23" ht="28.5" customHeight="1" thickBot="1">
      <c r="A41" s="1641"/>
      <c r="B41" s="1642"/>
      <c r="C41" s="7">
        <v>39932</v>
      </c>
      <c r="D41" s="1082" t="s">
        <v>86</v>
      </c>
      <c r="E41" s="1084" t="s">
        <v>1231</v>
      </c>
      <c r="F41" s="214" t="s">
        <v>336</v>
      </c>
      <c r="G41" s="1087">
        <v>280130642</v>
      </c>
      <c r="H41" s="280" t="s">
        <v>322</v>
      </c>
      <c r="I41" s="222">
        <v>15</v>
      </c>
      <c r="J41" s="704"/>
      <c r="K41" s="705"/>
      <c r="L41" s="1087"/>
      <c r="M41" s="666"/>
      <c r="N41" s="715"/>
      <c r="O41" s="716"/>
      <c r="P41" s="707"/>
      <c r="Q41" s="215"/>
      <c r="R41" s="216"/>
      <c r="S41" s="217">
        <v>40004</v>
      </c>
      <c r="T41" s="1019" t="s">
        <v>1230</v>
      </c>
      <c r="U41" s="903">
        <v>280130642</v>
      </c>
      <c r="V41" s="919" t="s">
        <v>334</v>
      </c>
      <c r="W41" s="32">
        <v>0</v>
      </c>
    </row>
    <row r="42" spans="1:23" ht="28.5" customHeight="1">
      <c r="A42" s="1641"/>
      <c r="B42" s="1642"/>
      <c r="C42" s="708">
        <v>39934</v>
      </c>
      <c r="D42" s="1088" t="s">
        <v>86</v>
      </c>
      <c r="E42" s="1139" t="s">
        <v>1401</v>
      </c>
      <c r="F42" s="285" t="s">
        <v>336</v>
      </c>
      <c r="G42" s="1078">
        <v>1888153580</v>
      </c>
      <c r="H42" s="286"/>
      <c r="I42" s="287">
        <v>16</v>
      </c>
      <c r="J42" s="662">
        <v>40298</v>
      </c>
      <c r="K42" s="1806" t="s">
        <v>1404</v>
      </c>
      <c r="L42" s="1078">
        <v>-1888153580</v>
      </c>
      <c r="M42" s="664" t="s">
        <v>334</v>
      </c>
      <c r="N42" s="710">
        <v>23</v>
      </c>
      <c r="O42" s="711" t="s">
        <v>1405</v>
      </c>
      <c r="P42" s="712">
        <v>23</v>
      </c>
      <c r="Q42" s="305" t="s">
        <v>1402</v>
      </c>
      <c r="R42" s="302" t="s">
        <v>334</v>
      </c>
      <c r="S42" s="655">
        <v>40308</v>
      </c>
      <c r="T42" s="916" t="s">
        <v>1406</v>
      </c>
      <c r="U42" s="905">
        <v>30544528</v>
      </c>
      <c r="V42" s="916" t="s">
        <v>1402</v>
      </c>
      <c r="W42" s="656" t="s">
        <v>334</v>
      </c>
    </row>
    <row r="43" spans="1:23" ht="28.5" customHeight="1">
      <c r="A43" s="1641"/>
      <c r="B43" s="1642"/>
      <c r="C43" s="674">
        <v>39953</v>
      </c>
      <c r="D43" s="1081" t="s">
        <v>86</v>
      </c>
      <c r="E43" s="1083" t="s">
        <v>1401</v>
      </c>
      <c r="F43" s="207" t="s">
        <v>336</v>
      </c>
      <c r="G43" s="1079">
        <v>0</v>
      </c>
      <c r="H43" s="1127" t="s">
        <v>1228</v>
      </c>
      <c r="I43" s="657">
        <v>17</v>
      </c>
      <c r="J43" s="675"/>
      <c r="K43" s="1807"/>
      <c r="L43" s="1079"/>
      <c r="M43" s="677"/>
      <c r="N43" s="698"/>
      <c r="O43" s="1808"/>
      <c r="P43" s="1809"/>
      <c r="Q43" s="208"/>
      <c r="R43" s="209"/>
      <c r="S43" s="433">
        <v>40430</v>
      </c>
      <c r="T43" s="1020" t="s">
        <v>1406</v>
      </c>
      <c r="U43" s="898">
        <v>9666784</v>
      </c>
      <c r="V43" s="917" t="s">
        <v>1402</v>
      </c>
      <c r="W43" s="221" t="s">
        <v>334</v>
      </c>
    </row>
    <row r="44" spans="1:23" ht="44.25" customHeight="1" thickBot="1">
      <c r="A44" s="1641"/>
      <c r="B44" s="1642"/>
      <c r="C44" s="717"/>
      <c r="D44" s="649"/>
      <c r="E44" s="650"/>
      <c r="F44" s="651"/>
      <c r="G44" s="201"/>
      <c r="H44" s="652"/>
      <c r="I44" s="653"/>
      <c r="J44" s="691"/>
      <c r="K44" s="718"/>
      <c r="L44" s="201"/>
      <c r="M44" s="692"/>
      <c r="N44" s="719"/>
      <c r="O44" s="720"/>
      <c r="P44" s="721"/>
      <c r="Q44" s="654"/>
      <c r="R44" s="202"/>
      <c r="S44" s="751">
        <v>40541</v>
      </c>
      <c r="T44" s="1021" t="s">
        <v>1406</v>
      </c>
      <c r="U44" s="899">
        <v>7844409</v>
      </c>
      <c r="V44" s="918" t="s">
        <v>1402</v>
      </c>
      <c r="W44" s="752" t="s">
        <v>334</v>
      </c>
    </row>
    <row r="45" spans="1:23" ht="35.25" customHeight="1">
      <c r="A45" s="1641"/>
      <c r="B45" s="1642"/>
      <c r="C45" s="1098">
        <v>39960</v>
      </c>
      <c r="D45" s="1067" t="s">
        <v>86</v>
      </c>
      <c r="E45" s="1073" t="s">
        <v>1428</v>
      </c>
      <c r="F45" s="204" t="s">
        <v>1875</v>
      </c>
      <c r="G45" s="1095">
        <v>6642000000</v>
      </c>
      <c r="H45" s="1066" t="s">
        <v>334</v>
      </c>
      <c r="I45" s="262">
        <v>18</v>
      </c>
      <c r="J45" s="1106">
        <v>39974</v>
      </c>
      <c r="K45" s="1108" t="s">
        <v>1227</v>
      </c>
      <c r="L45" s="1095">
        <v>0</v>
      </c>
      <c r="M45" s="1112" t="s">
        <v>334</v>
      </c>
      <c r="N45" s="1114"/>
      <c r="O45" s="1120" t="s">
        <v>1226</v>
      </c>
      <c r="P45" s="680" t="s">
        <v>1884</v>
      </c>
      <c r="Q45" s="1070" t="s">
        <v>1876</v>
      </c>
      <c r="R45" s="198">
        <v>7142000000</v>
      </c>
      <c r="S45" s="924">
        <v>40687</v>
      </c>
      <c r="T45" s="914" t="s">
        <v>1881</v>
      </c>
      <c r="U45" s="1124">
        <v>5076460000</v>
      </c>
      <c r="V45" s="1810" t="s">
        <v>334</v>
      </c>
      <c r="W45" s="1813">
        <v>0</v>
      </c>
    </row>
    <row r="46" spans="1:23" ht="28.35" customHeight="1">
      <c r="A46" s="1641"/>
      <c r="B46" s="1642"/>
      <c r="C46" s="700"/>
      <c r="D46" s="1148"/>
      <c r="E46" s="211"/>
      <c r="F46" s="212"/>
      <c r="G46" s="1094"/>
      <c r="H46" s="1069"/>
      <c r="I46" s="906"/>
      <c r="J46" s="1105"/>
      <c r="K46" s="1107"/>
      <c r="L46" s="1094"/>
      <c r="M46" s="1111"/>
      <c r="N46" s="1113"/>
      <c r="O46" s="1099"/>
      <c r="P46" s="907"/>
      <c r="Q46" s="1092"/>
      <c r="R46" s="1101"/>
      <c r="S46" s="924">
        <v>40687</v>
      </c>
      <c r="T46" s="914" t="s">
        <v>1925</v>
      </c>
      <c r="U46" s="1124">
        <f>R45-U45</f>
        <v>2065540000</v>
      </c>
      <c r="V46" s="1811"/>
      <c r="W46" s="1814"/>
    </row>
    <row r="47" spans="1:23" ht="28.35" customHeight="1">
      <c r="A47" s="1641"/>
      <c r="B47" s="1642"/>
      <c r="C47" s="700"/>
      <c r="D47" s="1148"/>
      <c r="E47" s="211"/>
      <c r="F47" s="212"/>
      <c r="G47" s="1094"/>
      <c r="H47" s="1069"/>
      <c r="I47" s="906"/>
      <c r="J47" s="1105"/>
      <c r="K47" s="1107"/>
      <c r="L47" s="1094"/>
      <c r="M47" s="1111"/>
      <c r="N47" s="1113"/>
      <c r="O47" s="1099"/>
      <c r="P47" s="907"/>
      <c r="Q47" s="1092"/>
      <c r="R47" s="1101"/>
      <c r="S47" s="196">
        <v>40687</v>
      </c>
      <c r="T47" s="1015" t="s">
        <v>1882</v>
      </c>
      <c r="U47" s="898">
        <v>288000000</v>
      </c>
      <c r="V47" s="1811"/>
      <c r="W47" s="1814"/>
    </row>
    <row r="48" spans="1:23" ht="28.5" customHeight="1">
      <c r="A48" s="1641"/>
      <c r="B48" s="1642"/>
      <c r="C48" s="700"/>
      <c r="D48" s="1148"/>
      <c r="E48" s="211"/>
      <c r="F48" s="212"/>
      <c r="G48" s="1094"/>
      <c r="H48" s="1069"/>
      <c r="I48" s="906"/>
      <c r="J48" s="1105"/>
      <c r="K48" s="1107"/>
      <c r="L48" s="1094"/>
      <c r="M48" s="1111"/>
      <c r="N48" s="1113"/>
      <c r="O48" s="1099"/>
      <c r="P48" s="907"/>
      <c r="Q48" s="1092"/>
      <c r="R48" s="1101"/>
      <c r="S48" s="196">
        <v>40687</v>
      </c>
      <c r="T48" s="1015" t="s">
        <v>1883</v>
      </c>
      <c r="U48" s="925">
        <v>100000000</v>
      </c>
      <c r="V48" s="1812"/>
      <c r="W48" s="1815"/>
    </row>
    <row r="49" spans="1:23" ht="15" customHeight="1" thickBot="1">
      <c r="A49" s="1801"/>
      <c r="B49" s="1714"/>
      <c r="C49" s="690"/>
      <c r="D49" s="1082"/>
      <c r="E49" s="1084"/>
      <c r="F49" s="214"/>
      <c r="G49" s="1087"/>
      <c r="H49" s="280"/>
      <c r="I49" s="281"/>
      <c r="J49" s="704"/>
      <c r="K49" s="722"/>
      <c r="L49" s="1087"/>
      <c r="M49" s="666"/>
      <c r="N49" s="667"/>
      <c r="O49" s="723" t="s">
        <v>1226</v>
      </c>
      <c r="P49" s="1007">
        <v>30</v>
      </c>
      <c r="Q49" s="45" t="s">
        <v>1225</v>
      </c>
      <c r="R49" s="926">
        <v>6.6000000000000003E-2</v>
      </c>
      <c r="S49" s="217">
        <v>40745</v>
      </c>
      <c r="T49" s="1019" t="s">
        <v>1590</v>
      </c>
      <c r="U49" s="903">
        <v>560000000</v>
      </c>
      <c r="V49" s="919" t="s">
        <v>334</v>
      </c>
      <c r="W49" s="1063" t="s">
        <v>1228</v>
      </c>
    </row>
    <row r="50" spans="1:23" ht="30.75" customHeight="1">
      <c r="A50" s="288"/>
      <c r="B50" s="288"/>
      <c r="C50" s="724"/>
      <c r="D50" s="289"/>
      <c r="E50" s="290"/>
      <c r="F50" s="291"/>
      <c r="G50" s="292"/>
      <c r="H50" s="293"/>
      <c r="I50" s="293"/>
      <c r="J50" s="725"/>
      <c r="K50" s="726"/>
      <c r="L50" s="294"/>
      <c r="M50" s="727"/>
      <c r="N50" s="727"/>
      <c r="O50" s="726"/>
      <c r="P50" s="728"/>
      <c r="Q50" s="295"/>
      <c r="R50" s="296"/>
      <c r="S50" s="297"/>
      <c r="T50" s="298"/>
      <c r="U50" s="299"/>
      <c r="V50" s="300"/>
    </row>
    <row r="51" spans="1:23" ht="30.75" customHeight="1" thickBot="1">
      <c r="D51" s="6"/>
      <c r="E51" s="1137"/>
      <c r="F51" s="1071" t="s">
        <v>196</v>
      </c>
      <c r="G51" s="1143">
        <f>SUM(G9:G45)</f>
        <v>81344932551</v>
      </c>
      <c r="K51" s="1149"/>
      <c r="L51" s="31"/>
      <c r="M51" s="31"/>
      <c r="N51" s="1142"/>
      <c r="O51" s="1142"/>
      <c r="P51" s="1142"/>
      <c r="Q51" s="31"/>
      <c r="R51" s="1137"/>
      <c r="S51" s="1137"/>
      <c r="T51" s="1137" t="s">
        <v>1224</v>
      </c>
      <c r="U51" s="1155">
        <f>SUM(U13:U49)-U38-U47-U48-U46</f>
        <v>34884977248.090004</v>
      </c>
    </row>
    <row r="52" spans="1:23" ht="30.75" customHeight="1" thickTop="1" thickBot="1">
      <c r="D52" s="6"/>
      <c r="E52" s="6"/>
      <c r="F52" s="1142"/>
      <c r="G52" s="30"/>
      <c r="L52" s="31"/>
      <c r="M52" s="31"/>
      <c r="N52" s="1142"/>
      <c r="O52" s="1137"/>
      <c r="P52" s="1137"/>
      <c r="Q52" s="1137"/>
      <c r="R52" s="237"/>
      <c r="S52" s="1816" t="s">
        <v>1880</v>
      </c>
      <c r="T52" s="1816"/>
      <c r="U52" s="927">
        <f>U38+U47+U48</f>
        <v>403000000</v>
      </c>
      <c r="V52" s="301"/>
    </row>
    <row r="53" spans="1:23" ht="15" customHeight="1" thickTop="1" thickBot="1">
      <c r="D53" s="6"/>
      <c r="E53" s="6"/>
      <c r="F53" s="1142"/>
      <c r="G53" s="30"/>
      <c r="L53" s="1071"/>
      <c r="M53" s="1071"/>
      <c r="N53" s="1071" t="s">
        <v>1223</v>
      </c>
      <c r="O53" s="1817">
        <f>G51-U51+L42-(R39-U39)-U46</f>
        <v>40906261722.909996</v>
      </c>
      <c r="P53" s="1818"/>
      <c r="Q53" s="1142"/>
      <c r="R53" s="1137"/>
      <c r="S53" s="1137"/>
      <c r="T53" s="1137"/>
      <c r="U53" s="30"/>
    </row>
    <row r="54" spans="1:23" ht="15" customHeight="1" thickTop="1">
      <c r="A54" s="1626" t="s">
        <v>1416</v>
      </c>
      <c r="B54" s="1626"/>
      <c r="C54" s="1626"/>
      <c r="D54" s="1626"/>
      <c r="E54" s="1626"/>
      <c r="F54" s="1626"/>
      <c r="G54" s="1626"/>
      <c r="H54" s="1626"/>
      <c r="I54" s="1626"/>
      <c r="J54" s="1626"/>
      <c r="K54" s="1626"/>
      <c r="L54" s="1626"/>
      <c r="M54" s="1626"/>
      <c r="N54" s="1626"/>
      <c r="O54" s="1626"/>
      <c r="P54" s="1626"/>
      <c r="Q54" s="1626"/>
      <c r="R54" s="1626"/>
      <c r="S54" s="1626"/>
      <c r="T54" s="1626"/>
      <c r="U54" s="1626"/>
      <c r="V54" s="1626"/>
    </row>
    <row r="55" spans="1:23" ht="15" customHeight="1">
      <c r="A55" s="1626"/>
      <c r="B55" s="1626"/>
      <c r="C55" s="1626"/>
      <c r="D55" s="1626"/>
      <c r="E55" s="1626"/>
      <c r="F55" s="1626"/>
      <c r="G55" s="1626"/>
      <c r="H55" s="1626"/>
      <c r="I55" s="1626"/>
      <c r="J55" s="1626"/>
      <c r="K55" s="1626"/>
      <c r="L55" s="1626"/>
      <c r="M55" s="1626"/>
      <c r="N55" s="1626"/>
      <c r="O55" s="1626"/>
      <c r="P55" s="1626"/>
      <c r="Q55" s="1626"/>
      <c r="R55" s="1626"/>
      <c r="S55" s="1626"/>
      <c r="T55" s="1626"/>
      <c r="U55" s="1626"/>
      <c r="V55" s="1626"/>
    </row>
    <row r="56" spans="1:23" ht="15" customHeight="1">
      <c r="A56" s="1626" t="s">
        <v>1222</v>
      </c>
      <c r="B56" s="1626"/>
      <c r="C56" s="1626"/>
      <c r="D56" s="1626"/>
      <c r="E56" s="1626"/>
      <c r="F56" s="1626"/>
      <c r="G56" s="1626"/>
      <c r="H56" s="1626"/>
      <c r="I56" s="1626"/>
      <c r="J56" s="1626"/>
      <c r="K56" s="1626"/>
      <c r="L56" s="1626"/>
      <c r="M56" s="1626"/>
      <c r="N56" s="1626"/>
      <c r="O56" s="1626"/>
      <c r="P56" s="1626"/>
      <c r="Q56" s="1626"/>
      <c r="R56" s="1626"/>
      <c r="S56" s="1626"/>
      <c r="T56" s="1626"/>
      <c r="U56" s="1626"/>
      <c r="V56" s="1626"/>
    </row>
    <row r="57" spans="1:23" s="1138" customFormat="1" ht="15" customHeight="1">
      <c r="A57" s="1820" t="s">
        <v>1623</v>
      </c>
      <c r="B57" s="1820"/>
      <c r="C57" s="1820"/>
      <c r="D57" s="1820"/>
      <c r="E57" s="1820"/>
      <c r="F57" s="1820"/>
      <c r="G57" s="1820"/>
      <c r="H57" s="1820"/>
      <c r="I57" s="1820"/>
      <c r="J57" s="1820"/>
      <c r="K57" s="1820"/>
      <c r="L57" s="1820"/>
      <c r="M57" s="1820"/>
      <c r="N57" s="1820"/>
      <c r="O57" s="1820"/>
      <c r="P57" s="1820"/>
      <c r="Q57" s="1820"/>
      <c r="R57" s="1820"/>
      <c r="S57" s="1820"/>
      <c r="T57" s="1820"/>
      <c r="U57" s="1820"/>
      <c r="V57" s="1820"/>
    </row>
    <row r="58" spans="1:23" ht="14.25" customHeight="1">
      <c r="A58" s="1626" t="s">
        <v>1221</v>
      </c>
      <c r="B58" s="1626"/>
      <c r="C58" s="1626"/>
      <c r="D58" s="1626"/>
      <c r="E58" s="1626"/>
      <c r="F58" s="1626"/>
      <c r="G58" s="1626"/>
      <c r="H58" s="1626"/>
      <c r="I58" s="1626"/>
      <c r="J58" s="1626"/>
      <c r="K58" s="1626"/>
      <c r="L58" s="1626"/>
      <c r="M58" s="1626"/>
      <c r="N58" s="1626"/>
      <c r="O58" s="1626"/>
      <c r="P58" s="1626"/>
      <c r="Q58" s="1626"/>
      <c r="R58" s="1626"/>
      <c r="S58" s="1626"/>
      <c r="T58" s="1626"/>
      <c r="U58" s="1626"/>
      <c r="V58" s="1626"/>
    </row>
    <row r="59" spans="1:23" ht="14.25" customHeight="1">
      <c r="A59" s="1626" t="s">
        <v>1268</v>
      </c>
      <c r="B59" s="1626"/>
      <c r="C59" s="1626"/>
      <c r="D59" s="1626"/>
      <c r="E59" s="1626"/>
      <c r="F59" s="1626"/>
      <c r="G59" s="1626"/>
      <c r="H59" s="1626"/>
      <c r="I59" s="1626"/>
      <c r="J59" s="1626"/>
      <c r="K59" s="1626"/>
      <c r="L59" s="1626"/>
      <c r="M59" s="1626"/>
      <c r="N59" s="1626"/>
      <c r="O59" s="1626"/>
      <c r="P59" s="1626"/>
      <c r="Q59" s="1626"/>
      <c r="R59" s="1626"/>
      <c r="S59" s="1626"/>
      <c r="T59" s="1626"/>
      <c r="U59" s="1626"/>
      <c r="V59" s="1626"/>
    </row>
    <row r="60" spans="1:23" s="1138" customFormat="1" ht="14.25" customHeight="1">
      <c r="A60" s="1819" t="s">
        <v>1220</v>
      </c>
      <c r="B60" s="1819"/>
      <c r="C60" s="1819"/>
      <c r="D60" s="1819"/>
      <c r="E60" s="1819"/>
      <c r="F60" s="1819"/>
      <c r="G60" s="1819"/>
      <c r="H60" s="1819"/>
      <c r="I60" s="1819"/>
      <c r="J60" s="1819"/>
      <c r="K60" s="1819"/>
      <c r="L60" s="1819"/>
      <c r="M60" s="1819"/>
      <c r="N60" s="1819"/>
      <c r="O60" s="1819"/>
      <c r="P60" s="1819"/>
      <c r="Q60" s="1819"/>
      <c r="R60" s="1819"/>
      <c r="S60" s="1819"/>
      <c r="T60" s="1819"/>
      <c r="U60" s="1819"/>
      <c r="V60" s="1819"/>
    </row>
    <row r="61" spans="1:23" ht="15" customHeight="1">
      <c r="A61" s="1626" t="s">
        <v>1219</v>
      </c>
      <c r="B61" s="1626"/>
      <c r="C61" s="1626"/>
      <c r="D61" s="1626"/>
      <c r="E61" s="1626"/>
      <c r="F61" s="1626"/>
      <c r="G61" s="1626"/>
      <c r="H61" s="1626"/>
      <c r="I61" s="1626"/>
      <c r="J61" s="1626"/>
      <c r="K61" s="1626"/>
      <c r="L61" s="1626"/>
      <c r="M61" s="1626"/>
      <c r="N61" s="1626"/>
      <c r="O61" s="1626"/>
      <c r="P61" s="1626"/>
      <c r="Q61" s="1626"/>
      <c r="R61" s="1626"/>
      <c r="S61" s="1626"/>
      <c r="T61" s="1626"/>
      <c r="U61" s="1626"/>
      <c r="V61" s="1626"/>
    </row>
    <row r="62" spans="1:23" s="1138" customFormat="1" ht="15" customHeight="1">
      <c r="A62" s="1819" t="s">
        <v>1417</v>
      </c>
      <c r="B62" s="1819"/>
      <c r="C62" s="1819"/>
      <c r="D62" s="1819"/>
      <c r="E62" s="1819"/>
      <c r="F62" s="1819"/>
      <c r="G62" s="1819"/>
      <c r="H62" s="1819"/>
      <c r="I62" s="1819"/>
      <c r="J62" s="1819"/>
      <c r="K62" s="1819"/>
      <c r="L62" s="1819"/>
      <c r="M62" s="1819"/>
      <c r="N62" s="1819"/>
      <c r="O62" s="1819"/>
      <c r="P62" s="1819"/>
      <c r="Q62" s="1819"/>
      <c r="R62" s="1819"/>
      <c r="S62" s="1819"/>
      <c r="T62" s="1819"/>
      <c r="U62" s="1819"/>
      <c r="V62" s="1819"/>
    </row>
    <row r="63" spans="1:23" s="1138" customFormat="1" ht="15" customHeight="1">
      <c r="A63" s="1819" t="s">
        <v>1218</v>
      </c>
      <c r="B63" s="1819"/>
      <c r="C63" s="1819"/>
      <c r="D63" s="1819"/>
      <c r="E63" s="1819"/>
      <c r="F63" s="1819"/>
      <c r="G63" s="1819"/>
      <c r="H63" s="1819"/>
      <c r="I63" s="1819"/>
      <c r="J63" s="1819"/>
      <c r="K63" s="1819"/>
      <c r="L63" s="1819"/>
      <c r="M63" s="1819"/>
      <c r="N63" s="1819"/>
      <c r="O63" s="1819"/>
      <c r="P63" s="1819"/>
      <c r="Q63" s="1819"/>
      <c r="R63" s="1819"/>
      <c r="S63" s="1819"/>
      <c r="T63" s="1819"/>
      <c r="U63" s="1819"/>
      <c r="V63" s="1819"/>
    </row>
    <row r="64" spans="1:23" s="1138" customFormat="1" ht="15" customHeight="1">
      <c r="A64" s="1819"/>
      <c r="B64" s="1819"/>
      <c r="C64" s="1819"/>
      <c r="D64" s="1819"/>
      <c r="E64" s="1819"/>
      <c r="F64" s="1819"/>
      <c r="G64" s="1819"/>
      <c r="H64" s="1819"/>
      <c r="I64" s="1819"/>
      <c r="J64" s="1819"/>
      <c r="K64" s="1819"/>
      <c r="L64" s="1819"/>
      <c r="M64" s="1819"/>
      <c r="N64" s="1819"/>
      <c r="O64" s="1819"/>
      <c r="P64" s="1819"/>
      <c r="Q64" s="1819"/>
      <c r="R64" s="1819"/>
      <c r="S64" s="1819"/>
      <c r="T64" s="1819"/>
      <c r="U64" s="1819"/>
      <c r="V64" s="1819"/>
    </row>
    <row r="65" spans="1:22" s="1138" customFormat="1" ht="15" customHeight="1">
      <c r="A65" s="1819"/>
      <c r="B65" s="1819"/>
      <c r="C65" s="1819"/>
      <c r="D65" s="1819"/>
      <c r="E65" s="1819"/>
      <c r="F65" s="1819"/>
      <c r="G65" s="1819"/>
      <c r="H65" s="1819"/>
      <c r="I65" s="1819"/>
      <c r="J65" s="1819"/>
      <c r="K65" s="1819"/>
      <c r="L65" s="1819"/>
      <c r="M65" s="1819"/>
      <c r="N65" s="1819"/>
      <c r="O65" s="1819"/>
      <c r="P65" s="1819"/>
      <c r="Q65" s="1819"/>
      <c r="R65" s="1819"/>
      <c r="S65" s="1819"/>
      <c r="T65" s="1819"/>
      <c r="U65" s="1819"/>
      <c r="V65" s="1819"/>
    </row>
    <row r="66" spans="1:22" ht="15" customHeight="1">
      <c r="A66" s="1626" t="s">
        <v>1217</v>
      </c>
      <c r="B66" s="1626"/>
      <c r="C66" s="1626"/>
      <c r="D66" s="1626"/>
      <c r="E66" s="1626"/>
      <c r="F66" s="1626"/>
      <c r="G66" s="1626"/>
      <c r="H66" s="1626"/>
      <c r="I66" s="1626"/>
      <c r="J66" s="1626"/>
      <c r="K66" s="1626"/>
      <c r="L66" s="1626"/>
      <c r="M66" s="1626"/>
      <c r="N66" s="1626"/>
      <c r="O66" s="1626"/>
      <c r="P66" s="1626"/>
      <c r="Q66" s="1626"/>
      <c r="R66" s="1626"/>
      <c r="S66" s="1626"/>
      <c r="T66" s="1626"/>
      <c r="U66" s="1626"/>
      <c r="V66" s="1626"/>
    </row>
    <row r="67" spans="1:22" ht="15" customHeight="1">
      <c r="A67" s="1626" t="s">
        <v>1216</v>
      </c>
      <c r="B67" s="1626"/>
      <c r="C67" s="1626"/>
      <c r="D67" s="1626"/>
      <c r="E67" s="1626"/>
      <c r="F67" s="1626"/>
      <c r="G67" s="1626"/>
      <c r="H67" s="1626"/>
      <c r="I67" s="1626"/>
      <c r="J67" s="1626"/>
      <c r="K67" s="1626"/>
      <c r="L67" s="1626"/>
      <c r="M67" s="1626"/>
      <c r="N67" s="1626"/>
      <c r="O67" s="1626"/>
      <c r="P67" s="1626"/>
      <c r="Q67" s="1626"/>
      <c r="R67" s="1626"/>
      <c r="S67" s="1626"/>
      <c r="T67" s="1626"/>
      <c r="U67" s="1626"/>
      <c r="V67" s="1626"/>
    </row>
    <row r="68" spans="1:22" ht="15" customHeight="1">
      <c r="A68" s="1627" t="s">
        <v>1346</v>
      </c>
      <c r="B68" s="1627"/>
      <c r="C68" s="1627"/>
      <c r="D68" s="1627"/>
      <c r="E68" s="1627"/>
      <c r="F68" s="1627"/>
      <c r="G68" s="1627"/>
      <c r="H68" s="1627"/>
      <c r="I68" s="1627"/>
      <c r="J68" s="1627"/>
      <c r="K68" s="1627"/>
      <c r="L68" s="1627"/>
      <c r="M68" s="1627"/>
      <c r="N68" s="1627"/>
      <c r="O68" s="1627"/>
      <c r="P68" s="1627"/>
      <c r="Q68" s="1627"/>
      <c r="R68" s="1627"/>
      <c r="S68" s="1627"/>
      <c r="T68" s="1627"/>
      <c r="U68" s="1627"/>
      <c r="V68" s="1627"/>
    </row>
    <row r="69" spans="1:22" ht="15" customHeight="1">
      <c r="A69" s="1626" t="s">
        <v>1215</v>
      </c>
      <c r="B69" s="1626"/>
      <c r="C69" s="1626"/>
      <c r="D69" s="1626"/>
      <c r="E69" s="1626"/>
      <c r="F69" s="1626"/>
      <c r="G69" s="1626"/>
      <c r="H69" s="1626"/>
      <c r="I69" s="1626"/>
      <c r="J69" s="1626"/>
      <c r="K69" s="1626"/>
      <c r="L69" s="1626"/>
      <c r="M69" s="1626"/>
      <c r="N69" s="1626"/>
      <c r="O69" s="1626"/>
      <c r="P69" s="1626"/>
      <c r="Q69" s="1626"/>
      <c r="R69" s="1626"/>
      <c r="S69" s="1626"/>
      <c r="T69" s="1626"/>
      <c r="U69" s="1626"/>
      <c r="V69" s="1626"/>
    </row>
    <row r="70" spans="1:22" ht="15" customHeight="1">
      <c r="A70" s="1626" t="s">
        <v>1214</v>
      </c>
      <c r="B70" s="1626"/>
      <c r="C70" s="1626"/>
      <c r="D70" s="1626"/>
      <c r="E70" s="1626"/>
      <c r="F70" s="1626"/>
      <c r="G70" s="1626"/>
      <c r="H70" s="1626"/>
      <c r="I70" s="1626"/>
      <c r="J70" s="1626"/>
      <c r="K70" s="1626"/>
      <c r="L70" s="1626"/>
      <c r="M70" s="1626"/>
      <c r="N70" s="1626"/>
      <c r="O70" s="1626"/>
      <c r="P70" s="1626"/>
      <c r="Q70" s="1626"/>
      <c r="R70" s="1626"/>
      <c r="S70" s="1626"/>
      <c r="T70" s="1626"/>
      <c r="U70" s="1626"/>
      <c r="V70" s="1626"/>
    </row>
    <row r="71" spans="1:22" ht="15" customHeight="1">
      <c r="A71" s="1627" t="s">
        <v>1403</v>
      </c>
      <c r="B71" s="1627"/>
      <c r="C71" s="1627"/>
      <c r="D71" s="1627"/>
      <c r="E71" s="1627"/>
      <c r="F71" s="1627"/>
      <c r="G71" s="1627"/>
      <c r="H71" s="1627"/>
      <c r="I71" s="1627"/>
      <c r="J71" s="1627"/>
      <c r="K71" s="1627"/>
      <c r="L71" s="1627"/>
      <c r="M71" s="1627"/>
      <c r="N71" s="1627"/>
      <c r="O71" s="1627"/>
      <c r="P71" s="1627"/>
      <c r="Q71" s="1627"/>
      <c r="R71" s="1627"/>
      <c r="S71" s="1627"/>
      <c r="T71" s="1627"/>
      <c r="U71" s="1627"/>
      <c r="V71" s="1627"/>
    </row>
    <row r="72" spans="1:22" ht="15" customHeight="1">
      <c r="A72" s="1626" t="s">
        <v>1213</v>
      </c>
      <c r="B72" s="1626"/>
      <c r="C72" s="1626"/>
      <c r="D72" s="1626"/>
      <c r="E72" s="1626"/>
      <c r="F72" s="1626"/>
      <c r="G72" s="1626"/>
      <c r="H72" s="1626"/>
      <c r="I72" s="1626"/>
      <c r="J72" s="1626"/>
      <c r="K72" s="1626"/>
      <c r="L72" s="1626"/>
      <c r="M72" s="1626"/>
      <c r="N72" s="1626"/>
      <c r="O72" s="1626"/>
      <c r="P72" s="1626"/>
      <c r="Q72" s="1626"/>
      <c r="R72" s="1626"/>
      <c r="S72" s="1626"/>
      <c r="T72" s="1626"/>
      <c r="U72" s="1626"/>
      <c r="V72" s="1626"/>
    </row>
    <row r="73" spans="1:22" ht="15" customHeight="1">
      <c r="A73" s="1626" t="s">
        <v>1212</v>
      </c>
      <c r="B73" s="1626"/>
      <c r="C73" s="1626"/>
      <c r="D73" s="1626"/>
      <c r="E73" s="1626"/>
      <c r="F73" s="1626"/>
      <c r="G73" s="1626"/>
      <c r="H73" s="1626"/>
      <c r="I73" s="1626"/>
      <c r="J73" s="1626"/>
      <c r="K73" s="1626"/>
      <c r="L73" s="1626"/>
      <c r="M73" s="1626"/>
      <c r="N73" s="1626"/>
      <c r="O73" s="1626"/>
      <c r="P73" s="1626"/>
      <c r="Q73" s="1626"/>
      <c r="R73" s="1626"/>
      <c r="S73" s="1626"/>
      <c r="T73" s="1626"/>
      <c r="U73" s="1626"/>
      <c r="V73" s="1626"/>
    </row>
    <row r="74" spans="1:22" ht="15" customHeight="1">
      <c r="A74" s="1628" t="s">
        <v>1267</v>
      </c>
      <c r="B74" s="1628"/>
      <c r="C74" s="1628"/>
      <c r="D74" s="1628"/>
      <c r="E74" s="1628"/>
      <c r="F74" s="1628"/>
      <c r="G74" s="1628"/>
      <c r="H74" s="1628"/>
      <c r="I74" s="1628"/>
      <c r="J74" s="1628"/>
      <c r="K74" s="1628"/>
      <c r="L74" s="1628"/>
      <c r="M74" s="1628"/>
      <c r="N74" s="1628"/>
      <c r="O74" s="1628"/>
      <c r="P74" s="1628"/>
      <c r="Q74" s="1628"/>
      <c r="R74" s="1628"/>
      <c r="S74" s="1628"/>
      <c r="T74" s="1628"/>
      <c r="U74" s="1628"/>
      <c r="V74" s="1628"/>
    </row>
    <row r="75" spans="1:22" ht="15" customHeight="1">
      <c r="A75" s="1628"/>
      <c r="B75" s="1628"/>
      <c r="C75" s="1628"/>
      <c r="D75" s="1628"/>
      <c r="E75" s="1628"/>
      <c r="F75" s="1628"/>
      <c r="G75" s="1628"/>
      <c r="H75" s="1628"/>
      <c r="I75" s="1628"/>
      <c r="J75" s="1628"/>
      <c r="K75" s="1628"/>
      <c r="L75" s="1628"/>
      <c r="M75" s="1628"/>
      <c r="N75" s="1628"/>
      <c r="O75" s="1628"/>
      <c r="P75" s="1628"/>
      <c r="Q75" s="1628"/>
      <c r="R75" s="1628"/>
      <c r="S75" s="1628"/>
      <c r="T75" s="1628"/>
      <c r="U75" s="1628"/>
      <c r="V75" s="1628"/>
    </row>
    <row r="76" spans="1:22" ht="15" customHeight="1">
      <c r="A76" s="1627" t="s">
        <v>1266</v>
      </c>
      <c r="B76" s="1627"/>
      <c r="C76" s="1627"/>
      <c r="D76" s="1627"/>
      <c r="E76" s="1627"/>
      <c r="F76" s="1627"/>
      <c r="G76" s="1627"/>
      <c r="H76" s="1627"/>
      <c r="I76" s="1627"/>
      <c r="J76" s="1627"/>
      <c r="K76" s="1627"/>
      <c r="L76" s="1627"/>
      <c r="M76" s="1627"/>
      <c r="N76" s="1627"/>
      <c r="O76" s="1627"/>
      <c r="P76" s="1627"/>
      <c r="Q76" s="1627"/>
      <c r="R76" s="1627"/>
      <c r="S76" s="1627"/>
      <c r="T76" s="1627"/>
      <c r="U76" s="1627"/>
      <c r="V76" s="1627"/>
    </row>
    <row r="77" spans="1:22" ht="15" customHeight="1">
      <c r="A77" s="1628" t="s">
        <v>1211</v>
      </c>
      <c r="B77" s="1628"/>
      <c r="C77" s="1628"/>
      <c r="D77" s="1628"/>
      <c r="E77" s="1628"/>
      <c r="F77" s="1628"/>
      <c r="G77" s="1628"/>
      <c r="H77" s="1628"/>
      <c r="I77" s="1628"/>
      <c r="J77" s="1628"/>
      <c r="K77" s="1628"/>
      <c r="L77" s="1628"/>
      <c r="M77" s="1628"/>
      <c r="N77" s="1628"/>
      <c r="O77" s="1628"/>
      <c r="P77" s="1628"/>
      <c r="Q77" s="1628"/>
      <c r="R77" s="1628"/>
      <c r="S77" s="1628"/>
      <c r="T77" s="1628"/>
      <c r="U77" s="1628"/>
      <c r="V77" s="1628"/>
    </row>
    <row r="78" spans="1:22" ht="15" customHeight="1">
      <c r="A78" s="1628"/>
      <c r="B78" s="1628"/>
      <c r="C78" s="1628"/>
      <c r="D78" s="1628"/>
      <c r="E78" s="1628"/>
      <c r="F78" s="1628"/>
      <c r="G78" s="1628"/>
      <c r="H78" s="1628"/>
      <c r="I78" s="1628"/>
      <c r="J78" s="1628"/>
      <c r="K78" s="1628"/>
      <c r="L78" s="1628"/>
      <c r="M78" s="1628"/>
      <c r="N78" s="1628"/>
      <c r="O78" s="1628"/>
      <c r="P78" s="1628"/>
      <c r="Q78" s="1628"/>
      <c r="R78" s="1628"/>
      <c r="S78" s="1628"/>
      <c r="T78" s="1628"/>
      <c r="U78" s="1628"/>
      <c r="V78" s="1628"/>
    </row>
    <row r="79" spans="1:22" ht="15" customHeight="1">
      <c r="A79" s="1626" t="s">
        <v>1210</v>
      </c>
      <c r="B79" s="1626"/>
      <c r="C79" s="1626"/>
      <c r="D79" s="1626"/>
      <c r="E79" s="1626"/>
      <c r="F79" s="1626"/>
      <c r="G79" s="1626"/>
      <c r="H79" s="1626"/>
      <c r="I79" s="1626"/>
      <c r="J79" s="1626"/>
      <c r="K79" s="1626"/>
      <c r="L79" s="1626"/>
      <c r="M79" s="1626"/>
      <c r="N79" s="1626"/>
      <c r="O79" s="1626"/>
      <c r="P79" s="1626"/>
      <c r="Q79" s="1626"/>
      <c r="R79" s="1626"/>
      <c r="S79" s="1626"/>
      <c r="T79" s="1626"/>
      <c r="U79" s="1626"/>
      <c r="V79" s="1626"/>
    </row>
    <row r="80" spans="1:22" ht="15" customHeight="1">
      <c r="A80" s="1626" t="s">
        <v>1209</v>
      </c>
      <c r="B80" s="1626"/>
      <c r="C80" s="1626"/>
      <c r="D80" s="1626"/>
      <c r="E80" s="1626"/>
      <c r="F80" s="1626"/>
      <c r="G80" s="1626"/>
      <c r="H80" s="1626"/>
      <c r="I80" s="1626"/>
      <c r="J80" s="1626"/>
      <c r="K80" s="1626"/>
      <c r="L80" s="1626"/>
      <c r="M80" s="1626"/>
      <c r="N80" s="1626"/>
      <c r="O80" s="1626"/>
      <c r="P80" s="1626"/>
      <c r="Q80" s="1626"/>
      <c r="R80" s="1626"/>
      <c r="S80" s="1626"/>
      <c r="T80" s="1626"/>
      <c r="U80" s="1626"/>
      <c r="V80" s="1626"/>
    </row>
    <row r="81" spans="1:22" ht="15" customHeight="1">
      <c r="A81" s="1626" t="s">
        <v>1208</v>
      </c>
      <c r="B81" s="1626"/>
      <c r="C81" s="1626"/>
      <c r="D81" s="1626"/>
      <c r="E81" s="1626"/>
      <c r="F81" s="1626"/>
      <c r="G81" s="1626"/>
      <c r="H81" s="1626"/>
      <c r="I81" s="1626"/>
      <c r="J81" s="1626"/>
      <c r="K81" s="1626"/>
      <c r="L81" s="1626"/>
      <c r="M81" s="1626"/>
      <c r="N81" s="1626"/>
      <c r="O81" s="1626"/>
      <c r="P81" s="1626"/>
      <c r="Q81" s="1626"/>
      <c r="R81" s="1626"/>
      <c r="S81" s="1626"/>
      <c r="T81" s="1626"/>
      <c r="U81" s="1626"/>
      <c r="V81" s="1626"/>
    </row>
    <row r="82" spans="1:22" ht="15" customHeight="1">
      <c r="A82" s="1626" t="s">
        <v>1207</v>
      </c>
      <c r="B82" s="1626"/>
      <c r="C82" s="1626"/>
      <c r="D82" s="1626"/>
      <c r="E82" s="1626"/>
      <c r="F82" s="1626"/>
      <c r="G82" s="1626"/>
      <c r="H82" s="1626"/>
      <c r="I82" s="1626"/>
      <c r="J82" s="1626"/>
      <c r="K82" s="1626"/>
      <c r="L82" s="1626"/>
      <c r="M82" s="1626"/>
      <c r="N82" s="1626"/>
      <c r="O82" s="1626"/>
      <c r="P82" s="1626"/>
      <c r="Q82" s="1626"/>
      <c r="R82" s="1626"/>
      <c r="S82" s="1626"/>
      <c r="T82" s="1626"/>
      <c r="U82" s="1626"/>
      <c r="V82" s="1626"/>
    </row>
    <row r="83" spans="1:22" ht="15" customHeight="1">
      <c r="A83" s="1628" t="s">
        <v>1432</v>
      </c>
      <c r="B83" s="1628"/>
      <c r="C83" s="1628"/>
      <c r="D83" s="1628"/>
      <c r="E83" s="1628"/>
      <c r="F83" s="1628"/>
      <c r="G83" s="1628"/>
      <c r="H83" s="1628"/>
      <c r="I83" s="1628"/>
      <c r="J83" s="1628"/>
      <c r="K83" s="1628"/>
      <c r="L83" s="1628"/>
      <c r="M83" s="1628"/>
      <c r="N83" s="1628"/>
      <c r="O83" s="1628"/>
      <c r="P83" s="1628"/>
      <c r="Q83" s="1628"/>
      <c r="R83" s="1628"/>
      <c r="S83" s="1628"/>
      <c r="T83" s="1628"/>
      <c r="U83" s="1628"/>
      <c r="V83" s="1628"/>
    </row>
    <row r="84" spans="1:22" ht="15" customHeight="1">
      <c r="A84" s="1628"/>
      <c r="B84" s="1628"/>
      <c r="C84" s="1628"/>
      <c r="D84" s="1628"/>
      <c r="E84" s="1628"/>
      <c r="F84" s="1628"/>
      <c r="G84" s="1628"/>
      <c r="H84" s="1628"/>
      <c r="I84" s="1628"/>
      <c r="J84" s="1628"/>
      <c r="K84" s="1628"/>
      <c r="L84" s="1628"/>
      <c r="M84" s="1628"/>
      <c r="N84" s="1628"/>
      <c r="O84" s="1628"/>
      <c r="P84" s="1628"/>
      <c r="Q84" s="1628"/>
      <c r="R84" s="1628"/>
      <c r="S84" s="1628"/>
      <c r="T84" s="1628"/>
      <c r="U84" s="1628"/>
      <c r="V84" s="1628"/>
    </row>
    <row r="85" spans="1:22" ht="15" customHeight="1">
      <c r="A85" s="1627" t="s">
        <v>1206</v>
      </c>
      <c r="B85" s="1627"/>
      <c r="C85" s="1627"/>
      <c r="D85" s="1627"/>
      <c r="E85" s="1627"/>
      <c r="F85" s="1627"/>
      <c r="G85" s="1627"/>
      <c r="H85" s="1627"/>
      <c r="I85" s="1627"/>
      <c r="J85" s="1627"/>
      <c r="K85" s="1627"/>
      <c r="L85" s="1627"/>
      <c r="M85" s="1627"/>
      <c r="N85" s="1627"/>
      <c r="O85" s="1627"/>
      <c r="P85" s="1627"/>
      <c r="Q85" s="1627"/>
      <c r="R85" s="1627"/>
      <c r="S85" s="1627"/>
      <c r="T85" s="1627"/>
      <c r="U85" s="1627"/>
      <c r="V85" s="1627"/>
    </row>
    <row r="86" spans="1:22" ht="15" customHeight="1">
      <c r="A86" s="1628" t="s">
        <v>1205</v>
      </c>
      <c r="B86" s="1628"/>
      <c r="C86" s="1628"/>
      <c r="D86" s="1628"/>
      <c r="E86" s="1628"/>
      <c r="F86" s="1628"/>
      <c r="G86" s="1628"/>
      <c r="H86" s="1628"/>
      <c r="I86" s="1628"/>
      <c r="J86" s="1628"/>
      <c r="K86" s="1628"/>
      <c r="L86" s="1628"/>
      <c r="M86" s="1628"/>
      <c r="N86" s="1628"/>
      <c r="O86" s="1628"/>
      <c r="P86" s="1628"/>
      <c r="Q86" s="1628"/>
      <c r="R86" s="1628"/>
      <c r="S86" s="1628"/>
      <c r="T86" s="1628"/>
      <c r="U86" s="1628"/>
      <c r="V86" s="1628"/>
    </row>
    <row r="87" spans="1:22" ht="15" customHeight="1">
      <c r="A87" s="1628"/>
      <c r="B87" s="1628"/>
      <c r="C87" s="1628"/>
      <c r="D87" s="1628"/>
      <c r="E87" s="1628"/>
      <c r="F87" s="1628"/>
      <c r="G87" s="1628"/>
      <c r="H87" s="1628"/>
      <c r="I87" s="1628"/>
      <c r="J87" s="1628"/>
      <c r="K87" s="1628"/>
      <c r="L87" s="1628"/>
      <c r="M87" s="1628"/>
      <c r="N87" s="1628"/>
      <c r="O87" s="1628"/>
      <c r="P87" s="1628"/>
      <c r="Q87" s="1628"/>
      <c r="R87" s="1628"/>
      <c r="S87" s="1628"/>
      <c r="T87" s="1628"/>
      <c r="U87" s="1628"/>
      <c r="V87" s="1628"/>
    </row>
    <row r="88" spans="1:22" ht="15" customHeight="1">
      <c r="A88" s="1629" t="s">
        <v>1269</v>
      </c>
      <c r="B88" s="1629"/>
      <c r="C88" s="1629"/>
      <c r="D88" s="1629"/>
      <c r="E88" s="1629"/>
      <c r="F88" s="1629"/>
      <c r="G88" s="1629"/>
      <c r="H88" s="1629"/>
      <c r="I88" s="1629"/>
      <c r="J88" s="1629"/>
      <c r="K88" s="1629"/>
      <c r="L88" s="1629"/>
      <c r="M88" s="1629"/>
      <c r="N88" s="1629"/>
      <c r="O88" s="1629"/>
      <c r="P88" s="1629"/>
      <c r="Q88" s="1629"/>
      <c r="R88" s="1629"/>
      <c r="S88" s="1629"/>
      <c r="T88" s="1629"/>
      <c r="U88" s="1629"/>
      <c r="V88" s="1629"/>
    </row>
    <row r="89" spans="1:22" ht="15" customHeight="1">
      <c r="A89" s="1630" t="s">
        <v>1419</v>
      </c>
      <c r="B89" s="1630"/>
      <c r="C89" s="1630"/>
      <c r="D89" s="1630"/>
      <c r="E89" s="1630"/>
      <c r="F89" s="1630"/>
      <c r="G89" s="1630"/>
      <c r="H89" s="1630"/>
      <c r="I89" s="1630"/>
      <c r="J89" s="1630"/>
      <c r="K89" s="1630"/>
      <c r="L89" s="1630"/>
      <c r="M89" s="1630"/>
      <c r="N89" s="1630"/>
      <c r="O89" s="1630"/>
      <c r="P89" s="1630"/>
      <c r="Q89" s="1630"/>
      <c r="R89" s="1630"/>
      <c r="S89" s="1630"/>
      <c r="T89" s="1630"/>
      <c r="U89" s="1630"/>
      <c r="V89" s="1630"/>
    </row>
    <row r="90" spans="1:22" ht="14.25" customHeight="1">
      <c r="A90" s="1630"/>
      <c r="B90" s="1630"/>
      <c r="C90" s="1630"/>
      <c r="D90" s="1630"/>
      <c r="E90" s="1630"/>
      <c r="F90" s="1630"/>
      <c r="G90" s="1630"/>
      <c r="H90" s="1630"/>
      <c r="I90" s="1630"/>
      <c r="J90" s="1630"/>
      <c r="K90" s="1630"/>
      <c r="L90" s="1630"/>
      <c r="M90" s="1630"/>
      <c r="N90" s="1630"/>
      <c r="O90" s="1630"/>
      <c r="P90" s="1630"/>
      <c r="Q90" s="1630"/>
      <c r="R90" s="1630"/>
      <c r="S90" s="1630"/>
      <c r="T90" s="1630"/>
      <c r="U90" s="1630"/>
      <c r="V90" s="1630"/>
    </row>
    <row r="91" spans="1:22" ht="15" customHeight="1">
      <c r="A91" s="1580" t="s">
        <v>1627</v>
      </c>
      <c r="B91" s="1580"/>
      <c r="C91" s="1580"/>
      <c r="D91" s="1580"/>
      <c r="E91" s="1580"/>
      <c r="F91" s="1580"/>
      <c r="G91" s="1580"/>
      <c r="H91" s="1580"/>
      <c r="I91" s="1580"/>
      <c r="J91" s="1580"/>
      <c r="K91" s="1580"/>
      <c r="L91" s="1580"/>
      <c r="M91" s="1580"/>
      <c r="N91" s="1580"/>
      <c r="O91" s="1580"/>
      <c r="P91" s="1580"/>
      <c r="Q91" s="1580"/>
      <c r="R91" s="1580"/>
      <c r="S91" s="1580"/>
      <c r="T91" s="1580"/>
      <c r="U91" s="1580"/>
      <c r="V91" s="1580"/>
    </row>
    <row r="92" spans="1:22" ht="15" customHeight="1">
      <c r="A92" s="1580" t="s">
        <v>1345</v>
      </c>
      <c r="B92" s="1580"/>
      <c r="C92" s="1580"/>
      <c r="D92" s="1580"/>
      <c r="E92" s="1580"/>
      <c r="F92" s="1580"/>
      <c r="G92" s="1580"/>
      <c r="H92" s="1580"/>
      <c r="I92" s="1580"/>
      <c r="J92" s="1580"/>
      <c r="K92" s="1580"/>
      <c r="L92" s="1580"/>
      <c r="M92" s="1580"/>
      <c r="N92" s="1580"/>
      <c r="O92" s="1580"/>
      <c r="P92" s="1580"/>
      <c r="Q92" s="1580"/>
      <c r="R92" s="1580"/>
      <c r="S92" s="1580"/>
      <c r="T92" s="1580"/>
      <c r="U92" s="1580"/>
      <c r="V92" s="1580"/>
    </row>
    <row r="93" spans="1:22" ht="15" customHeight="1">
      <c r="A93" s="1581" t="s">
        <v>1407</v>
      </c>
      <c r="B93" s="1581"/>
      <c r="C93" s="1581"/>
      <c r="D93" s="1581"/>
      <c r="E93" s="1581"/>
      <c r="F93" s="1581"/>
      <c r="G93" s="1581"/>
      <c r="H93" s="1581"/>
      <c r="I93" s="1581"/>
      <c r="J93" s="1581"/>
      <c r="K93" s="1581"/>
      <c r="L93" s="1581"/>
      <c r="M93" s="1581"/>
      <c r="N93" s="1581"/>
      <c r="O93" s="1581"/>
      <c r="P93" s="1581"/>
      <c r="Q93" s="1581"/>
      <c r="R93" s="1581"/>
      <c r="S93" s="1581"/>
      <c r="T93" s="1581"/>
      <c r="U93" s="1581"/>
      <c r="V93" s="1581"/>
    </row>
    <row r="94" spans="1:22" ht="15" customHeight="1">
      <c r="A94" s="1581"/>
      <c r="B94" s="1581"/>
      <c r="C94" s="1581"/>
      <c r="D94" s="1581"/>
      <c r="E94" s="1581"/>
      <c r="F94" s="1581"/>
      <c r="G94" s="1581"/>
      <c r="H94" s="1581"/>
      <c r="I94" s="1581"/>
      <c r="J94" s="1581"/>
      <c r="K94" s="1581"/>
      <c r="L94" s="1581"/>
      <c r="M94" s="1581"/>
      <c r="N94" s="1581"/>
      <c r="O94" s="1581"/>
      <c r="P94" s="1581"/>
      <c r="Q94" s="1581"/>
      <c r="R94" s="1581"/>
      <c r="S94" s="1581"/>
      <c r="T94" s="1581"/>
      <c r="U94" s="1581"/>
      <c r="V94" s="1581"/>
    </row>
    <row r="95" spans="1:22" ht="15" customHeight="1">
      <c r="A95" s="1581" t="s">
        <v>1622</v>
      </c>
      <c r="B95" s="1581"/>
      <c r="C95" s="1581"/>
      <c r="D95" s="1581"/>
      <c r="E95" s="1581"/>
      <c r="F95" s="1581"/>
      <c r="G95" s="1581"/>
      <c r="H95" s="1581"/>
      <c r="I95" s="1581"/>
      <c r="J95" s="1581"/>
      <c r="K95" s="1581"/>
      <c r="L95" s="1581"/>
      <c r="M95" s="1581"/>
      <c r="N95" s="1581"/>
      <c r="O95" s="1581"/>
      <c r="P95" s="1581"/>
      <c r="Q95" s="1581"/>
      <c r="R95" s="1581"/>
      <c r="S95" s="1581"/>
      <c r="T95" s="1581"/>
      <c r="U95" s="1581"/>
      <c r="V95" s="1581"/>
    </row>
    <row r="96" spans="1:22" ht="15" customHeight="1">
      <c r="A96" s="1581" t="s">
        <v>1628</v>
      </c>
      <c r="B96" s="1581"/>
      <c r="C96" s="1581"/>
      <c r="D96" s="1581"/>
      <c r="E96" s="1581"/>
      <c r="F96" s="1581"/>
      <c r="G96" s="1581"/>
      <c r="H96" s="1581"/>
      <c r="I96" s="1581"/>
      <c r="J96" s="1581"/>
      <c r="K96" s="1581"/>
      <c r="L96" s="1581"/>
      <c r="M96" s="1581"/>
      <c r="N96" s="1581"/>
      <c r="O96" s="1581"/>
      <c r="P96" s="1581"/>
      <c r="Q96" s="1581"/>
      <c r="R96" s="1581"/>
      <c r="S96" s="1581"/>
      <c r="T96" s="1581"/>
      <c r="U96" s="1581"/>
      <c r="V96" s="1581"/>
    </row>
    <row r="97" spans="1:22" ht="15" customHeight="1">
      <c r="A97" s="1581"/>
      <c r="B97" s="1581"/>
      <c r="C97" s="1581"/>
      <c r="D97" s="1581"/>
      <c r="E97" s="1581"/>
      <c r="F97" s="1581"/>
      <c r="G97" s="1581"/>
      <c r="H97" s="1581"/>
      <c r="I97" s="1581"/>
      <c r="J97" s="1581"/>
      <c r="K97" s="1581"/>
      <c r="L97" s="1581"/>
      <c r="M97" s="1581"/>
      <c r="N97" s="1581"/>
      <c r="O97" s="1581"/>
      <c r="P97" s="1581"/>
      <c r="Q97" s="1581"/>
      <c r="R97" s="1581"/>
      <c r="S97" s="1581"/>
      <c r="T97" s="1581"/>
      <c r="U97" s="1581"/>
      <c r="V97" s="1581"/>
    </row>
    <row r="98" spans="1:22" ht="15" customHeight="1">
      <c r="A98" s="1581" t="s">
        <v>1629</v>
      </c>
      <c r="B98" s="1581"/>
      <c r="C98" s="1581"/>
      <c r="D98" s="1581"/>
      <c r="E98" s="1581"/>
      <c r="F98" s="1581"/>
      <c r="G98" s="1581"/>
      <c r="H98" s="1581"/>
      <c r="I98" s="1581"/>
      <c r="J98" s="1581"/>
      <c r="K98" s="1581"/>
      <c r="L98" s="1581"/>
      <c r="M98" s="1581"/>
      <c r="N98" s="1581"/>
      <c r="O98" s="1581"/>
      <c r="P98" s="1581"/>
      <c r="Q98" s="1581"/>
      <c r="R98" s="1581"/>
      <c r="S98" s="1581"/>
      <c r="T98" s="1581"/>
      <c r="U98" s="1581"/>
      <c r="V98" s="1581"/>
    </row>
    <row r="99" spans="1:22" ht="15" customHeight="1">
      <c r="A99" s="1581" t="s">
        <v>1658</v>
      </c>
      <c r="B99" s="1581"/>
      <c r="C99" s="1581"/>
      <c r="D99" s="1581"/>
      <c r="E99" s="1581"/>
      <c r="F99" s="1581"/>
      <c r="G99" s="1581"/>
      <c r="H99" s="1581"/>
      <c r="I99" s="1581"/>
      <c r="J99" s="1581"/>
      <c r="K99" s="1581"/>
      <c r="L99" s="1581"/>
      <c r="M99" s="1581"/>
      <c r="N99" s="1581"/>
      <c r="O99" s="1581"/>
      <c r="P99" s="1581"/>
      <c r="Q99" s="1581"/>
      <c r="R99" s="1581"/>
      <c r="S99" s="1581"/>
      <c r="T99" s="1581"/>
      <c r="U99" s="1581"/>
      <c r="V99" s="1581"/>
    </row>
    <row r="100" spans="1:22" ht="15" customHeight="1">
      <c r="A100" s="1581" t="s">
        <v>1659</v>
      </c>
      <c r="B100" s="1581"/>
      <c r="C100" s="1581"/>
      <c r="D100" s="1581"/>
      <c r="E100" s="1581"/>
      <c r="F100" s="1581"/>
      <c r="G100" s="1581"/>
      <c r="H100" s="1581"/>
      <c r="I100" s="1581"/>
      <c r="J100" s="1581"/>
      <c r="K100" s="1581"/>
      <c r="L100" s="1581"/>
      <c r="M100" s="1581"/>
      <c r="N100" s="1581"/>
      <c r="O100" s="1581"/>
      <c r="P100" s="1581"/>
      <c r="Q100" s="1581"/>
      <c r="R100" s="1581"/>
      <c r="S100" s="1581"/>
      <c r="T100" s="1581"/>
      <c r="U100" s="1581"/>
      <c r="V100" s="1581"/>
    </row>
    <row r="101" spans="1:22" ht="15" customHeight="1">
      <c r="A101" s="1581"/>
      <c r="B101" s="1581"/>
      <c r="C101" s="1581"/>
      <c r="D101" s="1581"/>
      <c r="E101" s="1581"/>
      <c r="F101" s="1581"/>
      <c r="G101" s="1581"/>
      <c r="H101" s="1581"/>
      <c r="I101" s="1581"/>
      <c r="J101" s="1581"/>
      <c r="K101" s="1581"/>
      <c r="L101" s="1581"/>
      <c r="M101" s="1581"/>
      <c r="N101" s="1581"/>
      <c r="O101" s="1581"/>
      <c r="P101" s="1581"/>
      <c r="Q101" s="1581"/>
      <c r="R101" s="1581"/>
      <c r="S101" s="1581"/>
      <c r="T101" s="1581"/>
      <c r="U101" s="1581"/>
      <c r="V101" s="1581"/>
    </row>
    <row r="102" spans="1:22" ht="15" customHeight="1">
      <c r="A102" s="1630" t="s">
        <v>2005</v>
      </c>
      <c r="B102" s="1630"/>
      <c r="C102" s="1630"/>
      <c r="D102" s="1630"/>
      <c r="E102" s="1630"/>
      <c r="F102" s="1630"/>
      <c r="G102" s="1630"/>
      <c r="H102" s="1630"/>
      <c r="I102" s="1630"/>
      <c r="J102" s="1630"/>
      <c r="K102" s="1630"/>
      <c r="L102" s="1630"/>
      <c r="M102" s="1630"/>
      <c r="N102" s="1630"/>
      <c r="O102" s="1630"/>
      <c r="P102" s="1630"/>
      <c r="Q102" s="1630"/>
      <c r="R102" s="1630"/>
      <c r="S102" s="1630"/>
      <c r="T102" s="1630"/>
      <c r="U102" s="1630"/>
      <c r="V102" s="1630"/>
    </row>
    <row r="103" spans="1:22" ht="15" customHeight="1">
      <c r="A103" s="1630"/>
      <c r="B103" s="1630"/>
      <c r="C103" s="1630"/>
      <c r="D103" s="1630"/>
      <c r="E103" s="1630"/>
      <c r="F103" s="1630"/>
      <c r="G103" s="1630"/>
      <c r="H103" s="1630"/>
      <c r="I103" s="1630"/>
      <c r="J103" s="1630"/>
      <c r="K103" s="1630"/>
      <c r="L103" s="1630"/>
      <c r="M103" s="1630"/>
      <c r="N103" s="1630"/>
      <c r="O103" s="1630"/>
      <c r="P103" s="1630"/>
      <c r="Q103" s="1630"/>
      <c r="R103" s="1630"/>
      <c r="S103" s="1630"/>
      <c r="T103" s="1630"/>
      <c r="U103" s="1630"/>
      <c r="V103" s="1630"/>
    </row>
    <row r="104" spans="1:22" ht="15" customHeight="1">
      <c r="A104" s="1630" t="s">
        <v>1954</v>
      </c>
      <c r="B104" s="1630"/>
      <c r="C104" s="1630"/>
      <c r="D104" s="1630"/>
      <c r="E104" s="1630"/>
      <c r="F104" s="1630"/>
      <c r="G104" s="1630"/>
      <c r="H104" s="1630"/>
      <c r="I104" s="1630"/>
      <c r="J104" s="1630"/>
      <c r="K104" s="1630"/>
      <c r="L104" s="1630"/>
      <c r="M104" s="1630"/>
      <c r="N104" s="1630"/>
      <c r="O104" s="1630"/>
      <c r="P104" s="1630"/>
      <c r="Q104" s="1630"/>
      <c r="R104" s="1630"/>
      <c r="S104" s="1630"/>
      <c r="T104" s="1630"/>
      <c r="U104" s="1630"/>
      <c r="V104" s="1630"/>
    </row>
    <row r="105" spans="1:22" ht="15" customHeight="1">
      <c r="A105" s="1630"/>
      <c r="B105" s="1630"/>
      <c r="C105" s="1630"/>
      <c r="D105" s="1630"/>
      <c r="E105" s="1630"/>
      <c r="F105" s="1630"/>
      <c r="G105" s="1630"/>
      <c r="H105" s="1630"/>
      <c r="I105" s="1630"/>
      <c r="J105" s="1630"/>
      <c r="K105" s="1630"/>
      <c r="L105" s="1630"/>
      <c r="M105" s="1630"/>
      <c r="N105" s="1630"/>
      <c r="O105" s="1630"/>
      <c r="P105" s="1630"/>
      <c r="Q105" s="1630"/>
      <c r="R105" s="1630"/>
      <c r="S105" s="1630"/>
      <c r="T105" s="1630"/>
      <c r="U105" s="1630"/>
      <c r="V105" s="1630"/>
    </row>
    <row r="106" spans="1:22" ht="15" customHeight="1">
      <c r="A106" s="1630"/>
      <c r="B106" s="1630"/>
      <c r="C106" s="1630"/>
      <c r="D106" s="1630"/>
      <c r="E106" s="1630"/>
      <c r="F106" s="1630"/>
      <c r="G106" s="1630"/>
      <c r="H106" s="1630"/>
      <c r="I106" s="1630"/>
      <c r="J106" s="1630"/>
      <c r="K106" s="1630"/>
      <c r="L106" s="1630"/>
      <c r="M106" s="1630"/>
      <c r="N106" s="1630"/>
      <c r="O106" s="1630"/>
      <c r="P106" s="1630"/>
      <c r="Q106" s="1630"/>
      <c r="R106" s="1630"/>
      <c r="S106" s="1630"/>
      <c r="T106" s="1630"/>
      <c r="U106" s="1630"/>
      <c r="V106" s="1630"/>
    </row>
    <row r="107" spans="1:22" ht="15" customHeight="1">
      <c r="A107" s="1581" t="s">
        <v>1885</v>
      </c>
      <c r="B107" s="1581"/>
      <c r="C107" s="1581"/>
      <c r="D107" s="1581"/>
      <c r="E107" s="1581"/>
      <c r="F107" s="1581"/>
      <c r="G107" s="1581"/>
      <c r="H107" s="1581"/>
      <c r="I107" s="1581"/>
      <c r="J107" s="1581"/>
      <c r="K107" s="1581"/>
      <c r="L107" s="1581"/>
      <c r="M107" s="1581"/>
      <c r="N107" s="1581"/>
      <c r="O107" s="1581"/>
      <c r="P107" s="1581"/>
      <c r="Q107" s="1581"/>
      <c r="R107" s="1581"/>
      <c r="S107" s="1581"/>
      <c r="T107" s="1581"/>
      <c r="U107" s="1581"/>
      <c r="V107" s="1581"/>
    </row>
    <row r="108" spans="1:22" ht="15" customHeight="1">
      <c r="A108" s="1581" t="s">
        <v>1991</v>
      </c>
      <c r="B108" s="1581"/>
      <c r="C108" s="1581"/>
      <c r="D108" s="1581"/>
      <c r="E108" s="1581"/>
      <c r="F108" s="1581"/>
      <c r="G108" s="1581"/>
      <c r="H108" s="1581"/>
      <c r="I108" s="1581"/>
      <c r="J108" s="1581"/>
      <c r="K108" s="1581"/>
      <c r="L108" s="1581"/>
      <c r="M108" s="1581"/>
      <c r="N108" s="1581"/>
      <c r="O108" s="1581"/>
      <c r="P108" s="1581"/>
      <c r="Q108" s="1581"/>
      <c r="R108" s="1581"/>
      <c r="S108" s="1581"/>
      <c r="T108" s="1581"/>
      <c r="U108" s="1581"/>
      <c r="V108" s="1581"/>
    </row>
    <row r="109" spans="1:22" ht="15" customHeight="1">
      <c r="A109" s="923"/>
      <c r="B109" s="923"/>
      <c r="C109" s="923"/>
      <c r="D109" s="923"/>
      <c r="E109" s="923"/>
      <c r="F109" s="923"/>
      <c r="G109" s="923"/>
      <c r="H109" s="923"/>
      <c r="I109" s="923"/>
      <c r="J109" s="923"/>
      <c r="K109" s="923"/>
      <c r="L109" s="923"/>
      <c r="M109" s="923"/>
      <c r="N109" s="923"/>
      <c r="O109" s="923"/>
      <c r="P109" s="923"/>
      <c r="Q109" s="923"/>
      <c r="R109" s="923"/>
      <c r="S109" s="923"/>
      <c r="T109" s="923"/>
      <c r="U109" s="923"/>
      <c r="V109" s="923"/>
    </row>
    <row r="110" spans="1:22" ht="15" customHeight="1">
      <c r="A110" s="1091"/>
      <c r="B110" s="1091"/>
      <c r="C110" s="1091"/>
      <c r="D110" s="1091"/>
      <c r="E110" s="1091"/>
      <c r="F110" s="1091"/>
      <c r="G110" s="1091"/>
      <c r="H110" s="1091"/>
      <c r="I110" s="1091"/>
      <c r="J110" s="1091"/>
      <c r="K110" s="1091"/>
      <c r="L110" s="1091"/>
      <c r="M110" s="1091"/>
      <c r="N110" s="1091"/>
      <c r="O110" s="1091"/>
      <c r="P110" s="1091"/>
      <c r="Q110" s="1091"/>
      <c r="R110" s="1091"/>
      <c r="S110" s="1091"/>
      <c r="T110" s="1091"/>
      <c r="U110" s="1091"/>
      <c r="V110" s="1091"/>
    </row>
    <row r="111" spans="1:22">
      <c r="A111" s="1091"/>
      <c r="B111" s="1091"/>
      <c r="C111" s="1091"/>
      <c r="D111" s="1091"/>
      <c r="E111" s="1091"/>
      <c r="F111" s="1091"/>
      <c r="G111" s="1091"/>
      <c r="H111" s="1091"/>
      <c r="I111" s="1091"/>
      <c r="J111" s="1091"/>
      <c r="K111" s="1091"/>
      <c r="L111" s="1091"/>
      <c r="M111" s="1091"/>
      <c r="N111" s="1091"/>
      <c r="O111" s="1091"/>
      <c r="P111" s="1091"/>
      <c r="Q111" s="1091"/>
      <c r="R111" s="1091"/>
      <c r="S111" s="1091"/>
      <c r="T111" s="1091"/>
      <c r="U111" s="1091"/>
      <c r="V111" s="1091"/>
    </row>
    <row r="112" spans="1:22" ht="15">
      <c r="A112" s="1758" t="s">
        <v>197</v>
      </c>
      <c r="B112" s="1758"/>
      <c r="C112" s="1758"/>
      <c r="D112" s="1758"/>
      <c r="E112" s="1758"/>
      <c r="F112" s="1758"/>
      <c r="G112" s="1758"/>
      <c r="H112" s="1758"/>
      <c r="I112" s="1758"/>
      <c r="J112" s="1758"/>
      <c r="K112" s="1758"/>
      <c r="L112" s="1758"/>
      <c r="M112" s="1758"/>
      <c r="N112" s="1758"/>
      <c r="O112" s="1758"/>
      <c r="P112" s="1758"/>
      <c r="Q112" s="1758"/>
      <c r="R112" s="1758"/>
      <c r="S112" s="1758"/>
      <c r="T112" s="1758"/>
      <c r="U112" s="1758"/>
    </row>
    <row r="113" spans="1:22" ht="15" customHeight="1" thickBot="1">
      <c r="B113" s="729"/>
      <c r="C113" s="729"/>
      <c r="D113" s="729"/>
      <c r="E113" s="729"/>
      <c r="F113" s="730"/>
      <c r="G113" s="729"/>
      <c r="H113" s="729"/>
      <c r="I113" s="1131"/>
      <c r="J113" s="1131"/>
    </row>
    <row r="114" spans="1:22" ht="30.75" customHeight="1" thickBot="1">
      <c r="A114" s="1821" t="s">
        <v>682</v>
      </c>
      <c r="B114" s="1823" t="s">
        <v>2</v>
      </c>
      <c r="C114" s="1825" t="s">
        <v>327</v>
      </c>
      <c r="D114" s="1826"/>
      <c r="E114" s="1826"/>
      <c r="F114" s="1827"/>
      <c r="G114" s="1828" t="s">
        <v>328</v>
      </c>
      <c r="H114" s="1829" t="s">
        <v>1011</v>
      </c>
      <c r="I114" s="1830"/>
      <c r="J114" s="1828" t="s">
        <v>1014</v>
      </c>
      <c r="K114" s="1829" t="s">
        <v>10</v>
      </c>
      <c r="L114" s="1831"/>
      <c r="M114" s="1834" t="s">
        <v>256</v>
      </c>
      <c r="N114" s="1835"/>
      <c r="O114" s="1835"/>
      <c r="P114" s="1835"/>
      <c r="Q114" s="1835"/>
      <c r="R114" s="1836" t="s">
        <v>1386</v>
      </c>
      <c r="S114" s="1837"/>
      <c r="T114" s="1837"/>
      <c r="U114" s="1838"/>
    </row>
    <row r="115" spans="1:22" ht="28.5" customHeight="1" thickBot="1">
      <c r="A115" s="1822"/>
      <c r="B115" s="1824"/>
      <c r="C115" s="1839" t="s">
        <v>329</v>
      </c>
      <c r="D115" s="1840"/>
      <c r="E115" s="24" t="s">
        <v>330</v>
      </c>
      <c r="F115" s="24" t="s">
        <v>331</v>
      </c>
      <c r="G115" s="1796"/>
      <c r="H115" s="1778"/>
      <c r="I115" s="1738"/>
      <c r="J115" s="1796"/>
      <c r="K115" s="1832"/>
      <c r="L115" s="1833"/>
      <c r="M115" s="1841" t="s">
        <v>257</v>
      </c>
      <c r="N115" s="1842"/>
      <c r="O115" s="1132" t="s">
        <v>185</v>
      </c>
      <c r="P115" s="1843" t="s">
        <v>1387</v>
      </c>
      <c r="Q115" s="1844"/>
      <c r="R115" s="256" t="s">
        <v>2</v>
      </c>
      <c r="S115" s="257" t="s">
        <v>1252</v>
      </c>
      <c r="T115" s="260" t="s">
        <v>1013</v>
      </c>
      <c r="U115" s="258" t="s">
        <v>1256</v>
      </c>
    </row>
    <row r="116" spans="1:22" ht="28.5" customHeight="1">
      <c r="A116" s="1622">
        <v>1</v>
      </c>
      <c r="B116" s="1623">
        <v>39912</v>
      </c>
      <c r="C116" s="1845" t="s">
        <v>259</v>
      </c>
      <c r="D116" s="1845"/>
      <c r="E116" s="1846" t="s">
        <v>883</v>
      </c>
      <c r="F116" s="1847" t="s">
        <v>884</v>
      </c>
      <c r="G116" s="1848" t="s">
        <v>86</v>
      </c>
      <c r="H116" s="1845" t="s">
        <v>336</v>
      </c>
      <c r="I116" s="1845"/>
      <c r="J116" s="1598">
        <v>3500000000</v>
      </c>
      <c r="K116" s="1849" t="s">
        <v>334</v>
      </c>
      <c r="L116" s="1850"/>
      <c r="M116" s="1851">
        <v>40002</v>
      </c>
      <c r="N116" s="1853">
        <v>3</v>
      </c>
      <c r="O116" s="1598">
        <v>-1000000000</v>
      </c>
      <c r="P116" s="1598">
        <f>O116+J116</f>
        <v>2500000000</v>
      </c>
      <c r="Q116" s="1601"/>
      <c r="R116" s="731">
        <v>40137</v>
      </c>
      <c r="S116" s="732" t="s">
        <v>1235</v>
      </c>
      <c r="T116" s="732" t="s">
        <v>336</v>
      </c>
      <c r="U116" s="733">
        <v>140000000</v>
      </c>
    </row>
    <row r="117" spans="1:22" ht="27.75" customHeight="1">
      <c r="A117" s="1603"/>
      <c r="B117" s="1605"/>
      <c r="C117" s="1607"/>
      <c r="D117" s="1607"/>
      <c r="E117" s="1609"/>
      <c r="F117" s="1611"/>
      <c r="G117" s="1613"/>
      <c r="H117" s="1607"/>
      <c r="I117" s="1607"/>
      <c r="J117" s="1599"/>
      <c r="K117" s="1616"/>
      <c r="L117" s="1617"/>
      <c r="M117" s="1852"/>
      <c r="N117" s="1854"/>
      <c r="O117" s="1599"/>
      <c r="P117" s="1599"/>
      <c r="Q117" s="1602"/>
      <c r="R117" s="734">
        <v>40220</v>
      </c>
      <c r="S117" s="735" t="s">
        <v>1235</v>
      </c>
      <c r="T117" s="735" t="s">
        <v>336</v>
      </c>
      <c r="U117" s="736">
        <v>100000000</v>
      </c>
    </row>
    <row r="118" spans="1:22" ht="27.75" customHeight="1">
      <c r="A118" s="1603"/>
      <c r="B118" s="1605"/>
      <c r="C118" s="1607"/>
      <c r="D118" s="1607"/>
      <c r="E118" s="1609"/>
      <c r="F118" s="1611"/>
      <c r="G118" s="1613"/>
      <c r="H118" s="1607"/>
      <c r="I118" s="1607"/>
      <c r="J118" s="1599"/>
      <c r="K118" s="1616"/>
      <c r="L118" s="1617"/>
      <c r="M118" s="1852"/>
      <c r="N118" s="1854"/>
      <c r="O118" s="1599"/>
      <c r="P118" s="1599"/>
      <c r="Q118" s="1602"/>
      <c r="R118" s="734">
        <v>40241</v>
      </c>
      <c r="S118" s="735" t="s">
        <v>1366</v>
      </c>
      <c r="T118" s="735" t="s">
        <v>1229</v>
      </c>
      <c r="U118" s="736">
        <v>50000000</v>
      </c>
    </row>
    <row r="119" spans="1:22" ht="30" customHeight="1">
      <c r="A119" s="1603"/>
      <c r="B119" s="1605"/>
      <c r="C119" s="1607"/>
      <c r="D119" s="1607"/>
      <c r="E119" s="1609"/>
      <c r="F119" s="1611"/>
      <c r="G119" s="1613"/>
      <c r="H119" s="1607"/>
      <c r="I119" s="1607"/>
      <c r="J119" s="1599"/>
      <c r="K119" s="1616"/>
      <c r="L119" s="1617"/>
      <c r="M119" s="1140"/>
      <c r="N119" s="1141">
        <v>6</v>
      </c>
      <c r="O119" s="1079"/>
      <c r="P119" s="1599">
        <v>290000000</v>
      </c>
      <c r="Q119" s="1602"/>
      <c r="R119" s="734">
        <v>40273</v>
      </c>
      <c r="S119" s="735" t="s">
        <v>1391</v>
      </c>
      <c r="T119" s="735" t="s">
        <v>1234</v>
      </c>
      <c r="U119" s="736">
        <v>56541893</v>
      </c>
    </row>
    <row r="120" spans="1:22" s="225" customFormat="1" ht="30" customHeight="1">
      <c r="A120" s="1603">
        <v>2</v>
      </c>
      <c r="B120" s="1605">
        <v>39912</v>
      </c>
      <c r="C120" s="1607" t="s">
        <v>1044</v>
      </c>
      <c r="D120" s="1607"/>
      <c r="E120" s="1609" t="s">
        <v>883</v>
      </c>
      <c r="F120" s="1611" t="s">
        <v>884</v>
      </c>
      <c r="G120" s="1613" t="s">
        <v>86</v>
      </c>
      <c r="H120" s="1607" t="s">
        <v>336</v>
      </c>
      <c r="I120" s="1607"/>
      <c r="J120" s="1599">
        <v>1500000000</v>
      </c>
      <c r="K120" s="1616" t="s">
        <v>334</v>
      </c>
      <c r="L120" s="1617"/>
      <c r="M120" s="737">
        <v>40002</v>
      </c>
      <c r="N120" s="1141">
        <v>3</v>
      </c>
      <c r="O120" s="261">
        <v>-500000000</v>
      </c>
      <c r="P120" s="1624">
        <f>O120+J120</f>
        <v>1000000000</v>
      </c>
      <c r="Q120" s="1625"/>
      <c r="R120" s="734">
        <v>40246</v>
      </c>
      <c r="S120" s="735" t="s">
        <v>1366</v>
      </c>
      <c r="T120" s="735" t="s">
        <v>1229</v>
      </c>
      <c r="U120" s="736">
        <v>123076734.86</v>
      </c>
      <c r="V120" s="118"/>
    </row>
    <row r="121" spans="1:22" s="225" customFormat="1" ht="15" customHeight="1" thickBot="1">
      <c r="A121" s="1604"/>
      <c r="B121" s="1606"/>
      <c r="C121" s="1608"/>
      <c r="D121" s="1608"/>
      <c r="E121" s="1610"/>
      <c r="F121" s="1612"/>
      <c r="G121" s="1614"/>
      <c r="H121" s="1608"/>
      <c r="I121" s="1608"/>
      <c r="J121" s="1615"/>
      <c r="K121" s="1618"/>
      <c r="L121" s="1619"/>
      <c r="M121" s="738"/>
      <c r="N121" s="739">
        <v>7</v>
      </c>
      <c r="O121" s="201"/>
      <c r="P121" s="1620">
        <v>123076734.86</v>
      </c>
      <c r="Q121" s="1621"/>
      <c r="R121" s="740">
        <v>40275</v>
      </c>
      <c r="S121" s="741" t="s">
        <v>1392</v>
      </c>
      <c r="T121" s="741" t="s">
        <v>1234</v>
      </c>
      <c r="U121" s="742">
        <v>44533053.82</v>
      </c>
      <c r="V121" s="118"/>
    </row>
    <row r="122" spans="1:22" ht="15.75" customHeight="1">
      <c r="B122" s="743"/>
      <c r="C122" s="744"/>
      <c r="D122" s="1090"/>
      <c r="E122" s="1090"/>
      <c r="F122" s="6"/>
      <c r="G122" s="1090"/>
      <c r="H122" s="745"/>
      <c r="I122" s="1072"/>
      <c r="J122" s="1072"/>
      <c r="R122" s="746"/>
      <c r="S122" s="746"/>
      <c r="T122" s="747"/>
      <c r="U122" s="747"/>
    </row>
    <row r="123" spans="1:22" ht="15.75" customHeight="1" thickBot="1">
      <c r="A123" s="1855" t="s">
        <v>187</v>
      </c>
      <c r="B123" s="1855"/>
      <c r="C123" s="1855"/>
      <c r="D123" s="1145">
        <f>SUM(J116:J120)</f>
        <v>5000000000</v>
      </c>
      <c r="E123" s="1090"/>
      <c r="F123" s="6"/>
      <c r="G123" s="1856" t="s">
        <v>186</v>
      </c>
      <c r="H123" s="1856"/>
      <c r="I123" s="1857">
        <v>413076735</v>
      </c>
      <c r="J123" s="1857"/>
      <c r="L123" s="1858" t="s">
        <v>1388</v>
      </c>
      <c r="M123" s="1858"/>
      <c r="N123" s="1859">
        <f>SUM(U116:U118,U120)</f>
        <v>413076734.86000001</v>
      </c>
      <c r="O123" s="1859"/>
      <c r="R123" s="1860" t="s">
        <v>1389</v>
      </c>
      <c r="S123" s="1860"/>
      <c r="T123" s="1860"/>
      <c r="U123" s="1143">
        <f>U119+U121</f>
        <v>101074946.81999999</v>
      </c>
    </row>
    <row r="124" spans="1:22" ht="15.75" thickTop="1">
      <c r="B124" s="1090"/>
      <c r="C124" s="1076"/>
      <c r="D124" s="1090"/>
      <c r="E124" s="1090"/>
      <c r="F124" s="6"/>
      <c r="G124" s="1142"/>
      <c r="H124" s="14"/>
      <c r="J124" s="12"/>
    </row>
    <row r="125" spans="1:22" ht="14.25" customHeight="1">
      <c r="B125" s="1090"/>
      <c r="C125" s="1076"/>
      <c r="D125" s="1090"/>
      <c r="E125" s="1090"/>
      <c r="F125" s="6"/>
      <c r="G125" s="16"/>
      <c r="H125" s="17"/>
      <c r="J125" s="12"/>
    </row>
    <row r="126" spans="1:22" ht="14.25" customHeight="1">
      <c r="A126" s="1581" t="s">
        <v>1184</v>
      </c>
      <c r="B126" s="1581"/>
      <c r="C126" s="1581"/>
      <c r="D126" s="1581"/>
      <c r="E126" s="1581"/>
      <c r="F126" s="1581"/>
      <c r="G126" s="1581"/>
      <c r="H126" s="1581"/>
      <c r="I126" s="1581"/>
      <c r="J126" s="1581"/>
      <c r="K126" s="1581"/>
      <c r="L126" s="1581"/>
      <c r="M126" s="1581"/>
      <c r="N126" s="1581"/>
      <c r="O126" s="1581"/>
      <c r="P126" s="1581"/>
      <c r="Q126" s="1581"/>
      <c r="R126" s="1581"/>
      <c r="S126" s="1581"/>
      <c r="T126" s="1581"/>
      <c r="U126" s="1581"/>
    </row>
    <row r="127" spans="1:22" ht="14.25" customHeight="1">
      <c r="A127" s="1581" t="s">
        <v>1390</v>
      </c>
      <c r="B127" s="1581"/>
      <c r="C127" s="1581"/>
      <c r="D127" s="1581"/>
      <c r="E127" s="1581"/>
      <c r="F127" s="1581"/>
      <c r="G127" s="1581"/>
      <c r="H127" s="1581"/>
      <c r="I127" s="1581"/>
      <c r="J127" s="1581"/>
      <c r="K127" s="1581"/>
      <c r="L127" s="1581"/>
      <c r="M127" s="1581"/>
      <c r="N127" s="1581"/>
      <c r="O127" s="1581"/>
      <c r="P127" s="1581"/>
      <c r="Q127" s="1581"/>
      <c r="R127" s="1581"/>
      <c r="S127" s="1581"/>
      <c r="T127" s="1581"/>
      <c r="U127" s="1581"/>
    </row>
    <row r="128" spans="1:22">
      <c r="A128" s="1600" t="s">
        <v>189</v>
      </c>
      <c r="B128" s="1600"/>
      <c r="C128" s="1600"/>
      <c r="D128" s="1600"/>
      <c r="E128" s="1600"/>
      <c r="F128" s="1600"/>
      <c r="G128" s="1600"/>
      <c r="H128" s="1600"/>
      <c r="I128" s="1600"/>
      <c r="J128" s="1600"/>
      <c r="K128" s="1600"/>
      <c r="L128" s="1600"/>
      <c r="M128" s="1600"/>
      <c r="N128" s="1600"/>
      <c r="O128" s="1600"/>
      <c r="P128" s="1600"/>
      <c r="Q128" s="1600"/>
      <c r="R128" s="1600"/>
      <c r="S128" s="1600"/>
      <c r="T128" s="1600"/>
      <c r="U128" s="1600"/>
    </row>
    <row r="129" spans="1:22" ht="15" customHeight="1">
      <c r="A129" s="1819" t="s">
        <v>1282</v>
      </c>
      <c r="B129" s="1819"/>
      <c r="C129" s="1819"/>
      <c r="D129" s="1819"/>
      <c r="E129" s="1819"/>
      <c r="F129" s="1819"/>
      <c r="G129" s="1819"/>
      <c r="H129" s="1819"/>
      <c r="I129" s="1819"/>
      <c r="J129" s="1819"/>
      <c r="K129" s="1819"/>
      <c r="L129" s="1819"/>
      <c r="M129" s="1819"/>
      <c r="N129" s="1819"/>
      <c r="O129" s="1819"/>
      <c r="P129" s="1819"/>
      <c r="Q129" s="1819"/>
      <c r="R129" s="1819"/>
      <c r="S129" s="1819"/>
      <c r="T129" s="1819"/>
      <c r="U129" s="1819"/>
      <c r="V129" s="1138"/>
    </row>
    <row r="130" spans="1:22" ht="14.25" customHeight="1">
      <c r="A130" s="1580" t="s">
        <v>1367</v>
      </c>
      <c r="B130" s="1580"/>
      <c r="C130" s="1580"/>
      <c r="D130" s="1580"/>
      <c r="E130" s="1580"/>
      <c r="F130" s="1580"/>
      <c r="G130" s="1580"/>
      <c r="H130" s="1580"/>
      <c r="I130" s="1580"/>
      <c r="J130" s="1580"/>
      <c r="K130" s="1580"/>
      <c r="L130" s="1580"/>
      <c r="M130" s="1580"/>
      <c r="N130" s="1580"/>
      <c r="O130" s="1580"/>
      <c r="P130" s="1580"/>
      <c r="Q130" s="1580"/>
      <c r="R130" s="1580"/>
      <c r="S130" s="1580"/>
      <c r="T130" s="1580"/>
      <c r="U130" s="1580"/>
    </row>
    <row r="131" spans="1:22" ht="15" customHeight="1">
      <c r="A131" s="1600" t="s">
        <v>1437</v>
      </c>
      <c r="B131" s="1600"/>
      <c r="C131" s="1600"/>
      <c r="D131" s="1600"/>
      <c r="E131" s="1600"/>
      <c r="F131" s="1600"/>
      <c r="G131" s="1600"/>
      <c r="H131" s="1600"/>
      <c r="I131" s="1600"/>
      <c r="J131" s="1600"/>
      <c r="K131" s="1600"/>
      <c r="L131" s="1600"/>
      <c r="M131" s="1600"/>
      <c r="N131" s="1600"/>
      <c r="O131" s="1600"/>
      <c r="P131" s="1600"/>
      <c r="Q131" s="1600"/>
      <c r="R131" s="1600"/>
      <c r="S131" s="1600"/>
      <c r="T131" s="1600"/>
      <c r="U131" s="1600"/>
    </row>
    <row r="132" spans="1:22" ht="15" customHeight="1">
      <c r="A132" s="1600" t="s">
        <v>1436</v>
      </c>
      <c r="B132" s="1600"/>
      <c r="C132" s="1600"/>
      <c r="D132" s="1600"/>
      <c r="E132" s="1600"/>
      <c r="F132" s="1600"/>
      <c r="G132" s="1600"/>
      <c r="H132" s="1600"/>
      <c r="I132" s="1600"/>
      <c r="J132" s="1600"/>
      <c r="K132" s="1600"/>
      <c r="L132" s="1600"/>
      <c r="M132" s="1600"/>
      <c r="N132" s="1600"/>
      <c r="O132" s="1600"/>
      <c r="P132" s="1600"/>
      <c r="Q132" s="1600"/>
      <c r="R132" s="1600"/>
      <c r="S132" s="1600"/>
      <c r="T132" s="1600"/>
      <c r="U132" s="1600"/>
    </row>
    <row r="133" spans="1:22" ht="15" customHeight="1">
      <c r="A133" s="1080"/>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row>
    <row r="134" spans="1:22">
      <c r="A134" s="1090"/>
      <c r="B134" s="1090"/>
      <c r="C134" s="1090"/>
      <c r="D134" s="1090"/>
      <c r="E134" s="1090"/>
      <c r="F134" s="1090"/>
      <c r="G134" s="1090"/>
      <c r="H134" s="1090"/>
      <c r="I134" s="1090"/>
      <c r="J134" s="1090"/>
      <c r="K134" s="1090"/>
      <c r="L134" s="1090"/>
      <c r="M134" s="1090"/>
      <c r="N134" s="1090"/>
      <c r="O134" s="1090"/>
      <c r="P134" s="1090"/>
      <c r="Q134" s="1090"/>
      <c r="R134" s="1090"/>
      <c r="S134" s="1090"/>
      <c r="T134" s="1090"/>
      <c r="U134" s="1090"/>
    </row>
    <row r="135" spans="1:22" ht="15">
      <c r="A135" s="1090"/>
      <c r="B135" s="1090"/>
      <c r="C135" s="1090"/>
      <c r="D135" s="6"/>
      <c r="E135" s="6"/>
      <c r="F135" s="1142"/>
      <c r="G135" s="29"/>
      <c r="H135" s="29"/>
      <c r="I135" s="29"/>
      <c r="J135" s="29"/>
      <c r="K135" s="28"/>
      <c r="L135" s="28"/>
      <c r="M135" s="1144"/>
      <c r="N135" s="1144"/>
      <c r="O135" s="1144"/>
      <c r="P135" s="1144"/>
      <c r="Q135" s="1144"/>
      <c r="R135" s="1144"/>
      <c r="S135" s="1144"/>
      <c r="T135" s="1144"/>
    </row>
    <row r="136" spans="1:22" ht="15">
      <c r="A136" s="1090"/>
      <c r="B136" s="1090"/>
      <c r="C136" s="1090"/>
      <c r="D136" s="6"/>
      <c r="E136" s="6"/>
      <c r="F136" s="1142"/>
      <c r="G136" s="29"/>
      <c r="H136" s="29"/>
      <c r="I136" s="29"/>
      <c r="J136" s="29"/>
      <c r="K136" s="28"/>
      <c r="L136" s="28"/>
      <c r="M136" s="1144"/>
      <c r="N136" s="1144"/>
      <c r="O136" s="1144"/>
      <c r="P136" s="1144"/>
      <c r="Q136" s="1144"/>
      <c r="R136" s="1144"/>
      <c r="S136" s="1144"/>
      <c r="T136" s="1144"/>
    </row>
    <row r="137" spans="1:22" ht="15">
      <c r="A137" s="1090"/>
      <c r="B137" s="1090"/>
      <c r="C137" s="1090"/>
      <c r="D137" s="6"/>
      <c r="E137" s="6"/>
      <c r="F137" s="1142"/>
      <c r="G137" s="29"/>
      <c r="H137" s="29"/>
      <c r="I137" s="29"/>
      <c r="J137" s="29"/>
      <c r="K137" s="28"/>
      <c r="L137" s="28"/>
      <c r="M137" s="1144"/>
      <c r="N137" s="1144"/>
      <c r="O137" s="1144"/>
      <c r="P137" s="1144"/>
      <c r="Q137" s="1144"/>
      <c r="R137" s="1144"/>
      <c r="S137" s="1144"/>
      <c r="T137" s="1144"/>
    </row>
    <row r="138" spans="1:22" ht="15">
      <c r="A138" s="1090"/>
      <c r="B138" s="1090"/>
      <c r="C138" s="1090"/>
      <c r="D138" s="6"/>
      <c r="E138" s="6"/>
      <c r="F138" s="1142"/>
      <c r="G138" s="29"/>
      <c r="H138" s="29"/>
      <c r="I138" s="29"/>
      <c r="J138" s="29"/>
      <c r="K138" s="28"/>
      <c r="L138" s="28"/>
      <c r="M138" s="1144"/>
      <c r="N138" s="1144"/>
      <c r="O138" s="1144"/>
      <c r="P138" s="1144"/>
      <c r="Q138" s="1144"/>
      <c r="R138" s="1144"/>
      <c r="S138" s="1144"/>
      <c r="T138" s="1144"/>
    </row>
    <row r="139" spans="1:22" ht="15">
      <c r="A139" s="1090"/>
      <c r="B139" s="1090"/>
      <c r="C139" s="1090"/>
      <c r="D139" s="6"/>
      <c r="E139" s="6"/>
      <c r="F139" s="1142"/>
      <c r="G139" s="29"/>
      <c r="H139" s="29"/>
      <c r="I139" s="29"/>
      <c r="J139" s="29"/>
      <c r="K139" s="28"/>
      <c r="L139" s="28"/>
      <c r="M139" s="1144"/>
      <c r="N139" s="1144"/>
      <c r="O139" s="1144"/>
      <c r="P139" s="1144"/>
      <c r="Q139" s="1144"/>
      <c r="R139" s="1144"/>
      <c r="S139" s="1144"/>
      <c r="T139" s="1144"/>
    </row>
    <row r="140" spans="1:22" ht="15">
      <c r="A140" s="1090"/>
      <c r="B140" s="1090"/>
      <c r="C140" s="1090"/>
      <c r="D140" s="6"/>
      <c r="E140" s="6"/>
      <c r="F140" s="1142"/>
      <c r="G140" s="29"/>
      <c r="H140" s="29"/>
      <c r="I140" s="29"/>
      <c r="J140" s="29"/>
      <c r="K140" s="28"/>
      <c r="L140" s="28"/>
      <c r="M140" s="1144"/>
      <c r="N140" s="1144"/>
      <c r="O140" s="1144"/>
      <c r="P140" s="1144"/>
      <c r="Q140" s="1144"/>
      <c r="R140" s="1144"/>
      <c r="S140" s="1144"/>
      <c r="T140" s="1144"/>
    </row>
    <row r="141" spans="1:22" ht="15">
      <c r="A141" s="1090"/>
      <c r="B141" s="1090"/>
      <c r="C141" s="1090"/>
      <c r="D141" s="6"/>
      <c r="E141" s="6"/>
      <c r="F141" s="1142"/>
      <c r="G141" s="29"/>
      <c r="H141" s="29"/>
      <c r="I141" s="29"/>
      <c r="J141" s="29"/>
      <c r="K141" s="28"/>
      <c r="L141" s="28"/>
      <c r="M141" s="1144"/>
      <c r="N141" s="1144"/>
      <c r="O141" s="1144"/>
      <c r="P141" s="1144"/>
      <c r="Q141" s="1144"/>
      <c r="R141" s="1144"/>
      <c r="S141" s="1144"/>
      <c r="T141" s="1144"/>
    </row>
    <row r="142" spans="1:22" ht="15">
      <c r="A142" s="1090"/>
      <c r="B142" s="1090"/>
      <c r="C142" s="1090"/>
      <c r="D142" s="6"/>
      <c r="E142" s="6"/>
      <c r="F142" s="1142"/>
      <c r="G142" s="29"/>
      <c r="H142" s="29"/>
      <c r="I142" s="29"/>
      <c r="J142" s="29"/>
      <c r="K142" s="28"/>
      <c r="L142" s="28"/>
      <c r="M142" s="1144"/>
      <c r="N142" s="1144"/>
      <c r="O142" s="1144"/>
      <c r="P142" s="1144"/>
      <c r="Q142" s="1144"/>
      <c r="R142" s="1144"/>
      <c r="S142" s="1144"/>
      <c r="T142" s="1144"/>
    </row>
    <row r="143" spans="1:22" ht="15">
      <c r="A143" s="1090"/>
      <c r="B143" s="1090"/>
      <c r="C143" s="1090"/>
      <c r="D143" s="6"/>
      <c r="E143" s="6"/>
      <c r="F143" s="1142"/>
      <c r="G143" s="29"/>
      <c r="H143" s="29"/>
      <c r="I143" s="29"/>
      <c r="J143" s="29"/>
      <c r="K143" s="28"/>
      <c r="L143" s="28"/>
      <c r="M143" s="1144"/>
      <c r="N143" s="1144"/>
      <c r="O143" s="1144"/>
      <c r="P143" s="1144"/>
      <c r="Q143" s="1144"/>
      <c r="R143" s="1144"/>
      <c r="S143" s="1144"/>
      <c r="T143" s="1144"/>
    </row>
    <row r="144" spans="1:22" ht="15">
      <c r="A144" s="1090"/>
      <c r="B144" s="1090"/>
      <c r="C144" s="1090"/>
      <c r="D144" s="6"/>
      <c r="E144" s="6"/>
      <c r="F144" s="1142"/>
      <c r="G144" s="29"/>
      <c r="H144" s="29"/>
      <c r="I144" s="29"/>
      <c r="J144" s="29"/>
      <c r="K144" s="28"/>
      <c r="L144" s="28"/>
      <c r="M144" s="1144"/>
      <c r="N144" s="1144"/>
      <c r="O144" s="1144"/>
      <c r="P144" s="1144"/>
      <c r="Q144" s="1144"/>
      <c r="R144" s="1144"/>
      <c r="S144" s="1144"/>
      <c r="T144" s="1144"/>
    </row>
    <row r="145" spans="1:20" ht="15">
      <c r="A145" s="1090"/>
      <c r="B145" s="1090"/>
      <c r="C145" s="1090"/>
      <c r="D145" s="6"/>
      <c r="E145" s="6"/>
      <c r="F145" s="1142"/>
      <c r="G145" s="29"/>
      <c r="H145" s="29"/>
      <c r="I145" s="29"/>
      <c r="J145" s="29"/>
      <c r="K145" s="28"/>
      <c r="L145" s="28"/>
      <c r="M145" s="1144"/>
      <c r="N145" s="1144"/>
      <c r="O145" s="1144"/>
      <c r="P145" s="1144"/>
      <c r="Q145" s="1144"/>
      <c r="R145" s="1144"/>
      <c r="S145" s="1144"/>
      <c r="T145" s="1144"/>
    </row>
    <row r="146" spans="1:20" ht="15">
      <c r="A146" s="1090"/>
      <c r="B146" s="1090"/>
      <c r="C146" s="1090"/>
      <c r="D146" s="6"/>
      <c r="E146" s="6"/>
      <c r="F146" s="1142"/>
      <c r="G146" s="29"/>
      <c r="H146" s="29"/>
      <c r="I146" s="29"/>
      <c r="J146" s="29"/>
      <c r="K146" s="28"/>
      <c r="L146" s="28"/>
      <c r="M146" s="1144"/>
      <c r="N146" s="1144"/>
      <c r="O146" s="1144"/>
      <c r="P146" s="1144"/>
      <c r="Q146" s="1144"/>
      <c r="R146" s="1144"/>
      <c r="S146" s="1144"/>
      <c r="T146" s="1144"/>
    </row>
    <row r="147" spans="1:20" ht="15">
      <c r="A147" s="1090"/>
      <c r="B147" s="1090"/>
      <c r="C147" s="1090"/>
      <c r="D147" s="6"/>
      <c r="E147" s="6"/>
      <c r="F147" s="1142"/>
      <c r="G147" s="29"/>
      <c r="H147" s="29"/>
      <c r="I147" s="29"/>
      <c r="J147" s="29"/>
      <c r="K147" s="28"/>
      <c r="L147" s="28"/>
      <c r="M147" s="1144"/>
      <c r="N147" s="1144"/>
      <c r="O147" s="1144"/>
      <c r="P147" s="1144"/>
      <c r="Q147" s="1144"/>
      <c r="R147" s="1144"/>
      <c r="S147" s="1144"/>
      <c r="T147" s="1144"/>
    </row>
    <row r="148" spans="1:20" ht="15">
      <c r="A148" s="1090"/>
      <c r="B148" s="1090"/>
      <c r="C148" s="1090"/>
      <c r="D148" s="6"/>
      <c r="E148" s="6"/>
      <c r="F148" s="1142"/>
      <c r="G148" s="29"/>
      <c r="H148" s="29"/>
      <c r="I148" s="29"/>
      <c r="J148" s="29"/>
      <c r="K148" s="28"/>
      <c r="L148" s="28"/>
      <c r="M148" s="1144"/>
      <c r="N148" s="1144"/>
      <c r="O148" s="1144"/>
      <c r="P148" s="1144"/>
      <c r="Q148" s="1144"/>
      <c r="R148" s="1144"/>
      <c r="S148" s="1144"/>
      <c r="T148" s="1144"/>
    </row>
    <row r="149" spans="1:20" ht="15">
      <c r="A149" s="1090"/>
      <c r="B149" s="1090"/>
      <c r="C149" s="1090"/>
      <c r="D149" s="6"/>
      <c r="E149" s="6"/>
      <c r="F149" s="1142"/>
      <c r="G149" s="29"/>
      <c r="H149" s="29"/>
      <c r="I149" s="29"/>
      <c r="J149" s="29"/>
      <c r="K149" s="28"/>
      <c r="L149" s="28"/>
      <c r="M149" s="1144"/>
      <c r="N149" s="1144"/>
      <c r="O149" s="1144"/>
      <c r="P149" s="1144"/>
      <c r="Q149" s="1144"/>
      <c r="R149" s="1144"/>
      <c r="S149" s="1144"/>
      <c r="T149" s="1144"/>
    </row>
    <row r="150" spans="1:20" ht="15">
      <c r="A150" s="1090"/>
      <c r="B150" s="1090"/>
      <c r="C150" s="1090"/>
      <c r="D150" s="6"/>
      <c r="E150" s="6"/>
      <c r="F150" s="1142"/>
      <c r="G150" s="29"/>
      <c r="H150" s="29"/>
      <c r="I150" s="29"/>
      <c r="J150" s="29"/>
      <c r="K150" s="28"/>
      <c r="L150" s="28"/>
      <c r="M150" s="1144"/>
      <c r="N150" s="1144"/>
      <c r="O150" s="1144"/>
      <c r="P150" s="1144"/>
      <c r="Q150" s="1144"/>
      <c r="R150" s="1144"/>
      <c r="S150" s="1144"/>
      <c r="T150" s="1144"/>
    </row>
    <row r="151" spans="1:20" ht="15">
      <c r="A151" s="1090"/>
      <c r="B151" s="1090"/>
      <c r="C151" s="1090"/>
      <c r="D151" s="6"/>
      <c r="E151" s="6"/>
      <c r="F151" s="1142"/>
      <c r="G151" s="29"/>
      <c r="H151" s="29"/>
      <c r="I151" s="29"/>
      <c r="J151" s="29"/>
      <c r="K151" s="28"/>
      <c r="L151" s="28"/>
      <c r="M151" s="1144"/>
      <c r="N151" s="1144"/>
      <c r="O151" s="1144"/>
      <c r="P151" s="1144"/>
      <c r="Q151" s="1144"/>
      <c r="R151" s="1144"/>
      <c r="S151" s="1144"/>
      <c r="T151" s="1144"/>
    </row>
    <row r="152" spans="1:20" ht="15">
      <c r="A152" s="1090"/>
      <c r="B152" s="1090"/>
      <c r="C152" s="1090"/>
      <c r="D152" s="6"/>
      <c r="E152" s="6"/>
      <c r="F152" s="1142"/>
      <c r="G152" s="29"/>
      <c r="H152" s="29"/>
      <c r="I152" s="29"/>
      <c r="J152" s="29"/>
      <c r="K152" s="28"/>
      <c r="L152" s="28"/>
      <c r="M152" s="1144"/>
      <c r="N152" s="1144"/>
      <c r="O152" s="1144"/>
      <c r="P152" s="1144"/>
      <c r="Q152" s="1144"/>
      <c r="R152" s="1144"/>
      <c r="S152" s="1144"/>
      <c r="T152" s="1144"/>
    </row>
    <row r="153" spans="1:20" ht="15">
      <c r="A153" s="1090"/>
      <c r="B153" s="1090"/>
      <c r="C153" s="1090"/>
      <c r="D153" s="6"/>
      <c r="E153" s="6"/>
      <c r="F153" s="1142"/>
      <c r="G153" s="29"/>
      <c r="H153" s="29"/>
      <c r="I153" s="29"/>
      <c r="J153" s="29"/>
      <c r="K153" s="28"/>
      <c r="L153" s="28"/>
      <c r="M153" s="1144"/>
      <c r="N153" s="1144"/>
      <c r="O153" s="1144"/>
      <c r="P153" s="1144"/>
      <c r="Q153" s="1144"/>
      <c r="R153" s="1144"/>
      <c r="S153" s="1144"/>
      <c r="T153" s="1144"/>
    </row>
    <row r="154" spans="1:20" ht="15">
      <c r="A154" s="1090"/>
      <c r="B154" s="1090"/>
      <c r="C154" s="1090"/>
      <c r="D154" s="6"/>
      <c r="E154" s="6"/>
      <c r="F154" s="1142"/>
      <c r="G154" s="29"/>
      <c r="H154" s="29"/>
      <c r="I154" s="29"/>
      <c r="J154" s="29"/>
      <c r="K154" s="28"/>
      <c r="L154" s="28"/>
      <c r="M154" s="1144"/>
      <c r="N154" s="1144"/>
      <c r="O154" s="1144"/>
      <c r="P154" s="1144"/>
      <c r="Q154" s="1144"/>
      <c r="R154" s="1144"/>
      <c r="S154" s="1144"/>
      <c r="T154" s="1144"/>
    </row>
    <row r="155" spans="1:20" ht="15">
      <c r="A155" s="1090"/>
      <c r="B155" s="1090"/>
      <c r="C155" s="1090"/>
      <c r="D155" s="6"/>
      <c r="E155" s="6"/>
      <c r="F155" s="1142"/>
      <c r="G155" s="29"/>
      <c r="H155" s="29"/>
      <c r="I155" s="29"/>
      <c r="J155" s="29"/>
      <c r="K155" s="28"/>
      <c r="L155" s="28"/>
      <c r="M155" s="1144"/>
      <c r="N155" s="1144"/>
      <c r="O155" s="1144"/>
      <c r="P155" s="1144"/>
      <c r="Q155" s="1144"/>
      <c r="R155" s="1144"/>
      <c r="S155" s="1144"/>
      <c r="T155" s="1144"/>
    </row>
    <row r="156" spans="1:20" ht="15">
      <c r="A156" s="1090"/>
      <c r="B156" s="1090"/>
      <c r="C156" s="1090"/>
      <c r="D156" s="6"/>
      <c r="E156" s="6"/>
      <c r="F156" s="1142"/>
      <c r="G156" s="29"/>
      <c r="H156" s="29"/>
      <c r="I156" s="29"/>
      <c r="J156" s="29"/>
      <c r="K156" s="28"/>
      <c r="L156" s="28"/>
      <c r="M156" s="1144"/>
      <c r="N156" s="1144"/>
      <c r="O156" s="1144"/>
      <c r="P156" s="1144"/>
      <c r="Q156" s="1144"/>
      <c r="R156" s="1144"/>
      <c r="S156" s="1144"/>
      <c r="T156" s="1144"/>
    </row>
    <row r="157" spans="1:20" ht="15">
      <c r="A157" s="1090"/>
      <c r="B157" s="1090"/>
      <c r="C157" s="1090"/>
      <c r="D157" s="6"/>
      <c r="E157" s="6"/>
      <c r="F157" s="1142"/>
      <c r="G157" s="29"/>
      <c r="H157" s="29"/>
      <c r="I157" s="29"/>
      <c r="J157" s="29"/>
      <c r="K157" s="28"/>
      <c r="L157" s="28"/>
      <c r="M157" s="1144"/>
      <c r="N157" s="1144"/>
      <c r="O157" s="1144"/>
      <c r="P157" s="1144"/>
      <c r="Q157" s="1144"/>
      <c r="R157" s="1144"/>
      <c r="S157" s="1144"/>
      <c r="T157" s="1144"/>
    </row>
    <row r="158" spans="1:20" ht="15">
      <c r="A158" s="1090"/>
      <c r="B158" s="1090"/>
      <c r="C158" s="1090"/>
      <c r="D158" s="6"/>
      <c r="E158" s="6"/>
      <c r="F158" s="1142"/>
      <c r="G158" s="29"/>
      <c r="H158" s="29"/>
      <c r="I158" s="29"/>
      <c r="J158" s="29"/>
      <c r="K158" s="28"/>
      <c r="L158" s="28"/>
      <c r="M158" s="1144"/>
      <c r="N158" s="1144"/>
      <c r="O158" s="1144"/>
      <c r="P158" s="1144"/>
      <c r="Q158" s="1144"/>
      <c r="R158" s="1144"/>
      <c r="S158" s="1144"/>
      <c r="T158" s="1144"/>
    </row>
    <row r="159" spans="1:20" ht="15">
      <c r="A159" s="1090"/>
      <c r="B159" s="1090"/>
      <c r="C159" s="1090"/>
      <c r="D159" s="6"/>
      <c r="E159" s="6"/>
      <c r="F159" s="1142"/>
      <c r="G159" s="29"/>
      <c r="H159" s="29"/>
      <c r="I159" s="29"/>
      <c r="J159" s="29"/>
      <c r="K159" s="28"/>
      <c r="L159" s="28"/>
      <c r="M159" s="1144"/>
      <c r="N159" s="1144"/>
      <c r="O159" s="1144"/>
      <c r="P159" s="1144"/>
      <c r="Q159" s="1144"/>
      <c r="R159" s="1144"/>
      <c r="S159" s="1144"/>
      <c r="T159" s="1144"/>
    </row>
    <row r="160" spans="1:20" ht="15">
      <c r="A160" s="1090"/>
      <c r="B160" s="1090"/>
      <c r="C160" s="1090"/>
      <c r="D160" s="6"/>
      <c r="E160" s="6"/>
      <c r="F160" s="1142"/>
      <c r="G160" s="29"/>
      <c r="H160" s="29"/>
      <c r="I160" s="29"/>
      <c r="J160" s="29"/>
      <c r="K160" s="28"/>
      <c r="L160" s="28"/>
      <c r="M160" s="1144"/>
      <c r="N160" s="1144"/>
      <c r="O160" s="1144"/>
      <c r="P160" s="1144"/>
      <c r="Q160" s="1144"/>
      <c r="R160" s="1144"/>
      <c r="S160" s="1144"/>
      <c r="T160" s="1144"/>
    </row>
    <row r="161" spans="1:22" ht="15">
      <c r="A161" s="1090"/>
      <c r="B161" s="1090"/>
      <c r="C161" s="1090"/>
      <c r="D161" s="6"/>
      <c r="E161" s="6"/>
      <c r="F161" s="1142"/>
      <c r="G161" s="29"/>
      <c r="H161" s="29"/>
      <c r="I161" s="29"/>
      <c r="J161" s="29"/>
      <c r="K161" s="28"/>
      <c r="L161" s="28"/>
      <c r="M161" s="1144"/>
      <c r="N161" s="1144"/>
      <c r="O161" s="1144"/>
      <c r="P161" s="1144"/>
      <c r="Q161" s="1144"/>
      <c r="R161" s="1144"/>
      <c r="S161" s="1144"/>
      <c r="T161" s="1144"/>
    </row>
    <row r="162" spans="1:22" ht="15">
      <c r="A162" s="1090"/>
      <c r="B162" s="1090"/>
      <c r="C162" s="1090"/>
      <c r="D162" s="6"/>
      <c r="E162" s="6"/>
      <c r="F162" s="1142"/>
      <c r="G162" s="29"/>
      <c r="H162" s="29"/>
      <c r="I162" s="29"/>
      <c r="J162" s="29"/>
      <c r="K162" s="28"/>
      <c r="L162" s="28"/>
      <c r="M162" s="1144"/>
      <c r="N162" s="1144"/>
      <c r="O162" s="1144"/>
      <c r="P162" s="1144"/>
      <c r="Q162" s="1144"/>
      <c r="R162" s="1144"/>
      <c r="S162" s="1144"/>
      <c r="T162" s="1144"/>
    </row>
    <row r="163" spans="1:22" ht="15">
      <c r="A163" s="1090"/>
      <c r="B163" s="1090"/>
      <c r="C163" s="1090"/>
      <c r="D163" s="6"/>
      <c r="E163" s="6"/>
      <c r="F163" s="1142"/>
      <c r="G163" s="29"/>
      <c r="H163" s="29"/>
      <c r="I163" s="29"/>
      <c r="J163" s="29"/>
      <c r="K163" s="28"/>
      <c r="L163" s="28"/>
      <c r="M163" s="1144"/>
      <c r="N163" s="1144"/>
      <c r="O163" s="1144"/>
      <c r="P163" s="1144"/>
      <c r="Q163" s="1144"/>
      <c r="R163" s="1144"/>
      <c r="S163" s="1144"/>
      <c r="T163" s="1144"/>
    </row>
    <row r="164" spans="1:22" ht="15">
      <c r="A164" s="1090"/>
      <c r="B164" s="1090"/>
      <c r="C164" s="1090"/>
      <c r="D164" s="6"/>
      <c r="E164" s="6"/>
      <c r="F164" s="1142"/>
      <c r="G164" s="29"/>
      <c r="H164" s="29"/>
      <c r="I164" s="29"/>
      <c r="J164" s="29"/>
      <c r="K164" s="28"/>
      <c r="L164" s="28"/>
      <c r="M164" s="1144"/>
      <c r="N164" s="1144"/>
      <c r="O164" s="1144"/>
      <c r="P164" s="1144"/>
      <c r="Q164" s="1144"/>
      <c r="R164" s="1144"/>
      <c r="S164" s="1144"/>
      <c r="T164" s="1144"/>
    </row>
    <row r="166" spans="1:22">
      <c r="A166" s="1600"/>
      <c r="B166" s="1600"/>
      <c r="C166" s="1600"/>
      <c r="D166" s="1600"/>
      <c r="E166" s="1600"/>
      <c r="F166" s="1600"/>
      <c r="G166" s="1600"/>
      <c r="H166" s="1600"/>
      <c r="I166" s="1600"/>
      <c r="J166" s="1600"/>
      <c r="K166" s="1600"/>
      <c r="L166" s="1600"/>
      <c r="M166" s="1600"/>
      <c r="N166" s="1600"/>
      <c r="O166" s="1600"/>
      <c r="P166" s="1600"/>
      <c r="Q166" s="1600"/>
      <c r="R166" s="1600"/>
      <c r="S166" s="1600"/>
      <c r="T166" s="1600"/>
      <c r="U166" s="1600"/>
      <c r="V166" s="1600"/>
    </row>
    <row r="167" spans="1:22">
      <c r="A167" s="1077"/>
      <c r="B167" s="1077"/>
      <c r="C167" s="1077"/>
      <c r="D167" s="1077"/>
      <c r="E167" s="1077"/>
      <c r="F167" s="1077"/>
      <c r="G167" s="1077"/>
      <c r="H167" s="1077"/>
      <c r="I167" s="1077"/>
      <c r="J167" s="1077"/>
      <c r="K167" s="1077"/>
      <c r="L167" s="1077"/>
      <c r="M167" s="1091"/>
      <c r="N167" s="1077"/>
      <c r="O167" s="1077"/>
      <c r="P167" s="1077"/>
      <c r="Q167" s="1077"/>
      <c r="R167" s="1077"/>
      <c r="S167" s="1077"/>
      <c r="T167" s="1077"/>
      <c r="U167" s="1077"/>
      <c r="V167" s="1077"/>
    </row>
    <row r="168" spans="1:22">
      <c r="A168" s="1600"/>
      <c r="B168" s="1600"/>
      <c r="C168" s="1600"/>
      <c r="D168" s="1600"/>
      <c r="E168" s="1600"/>
      <c r="F168" s="1600"/>
      <c r="G168" s="1600"/>
      <c r="H168" s="1600"/>
      <c r="I168" s="1600"/>
      <c r="J168" s="1600"/>
      <c r="K168" s="1600"/>
      <c r="L168" s="1600"/>
      <c r="M168" s="1600"/>
      <c r="N168" s="1600"/>
      <c r="O168" s="1600"/>
      <c r="P168" s="1600"/>
      <c r="Q168" s="1600"/>
      <c r="R168" s="1600"/>
      <c r="S168" s="1600"/>
      <c r="T168" s="1600"/>
      <c r="U168" s="1600"/>
      <c r="V168" s="1600"/>
    </row>
    <row r="169" spans="1:22">
      <c r="A169" s="1080"/>
      <c r="B169" s="1080"/>
      <c r="C169" s="1080"/>
      <c r="D169" s="1080"/>
      <c r="E169" s="1080"/>
      <c r="F169" s="1080"/>
      <c r="G169" s="1080"/>
      <c r="H169" s="1080"/>
      <c r="I169" s="1080"/>
      <c r="J169" s="1080"/>
      <c r="K169" s="1080"/>
      <c r="L169" s="1080"/>
      <c r="M169" s="37"/>
      <c r="N169" s="1080"/>
      <c r="O169" s="1080"/>
      <c r="P169" s="1080"/>
      <c r="Q169" s="1080"/>
      <c r="R169" s="1080"/>
      <c r="S169" s="1080"/>
      <c r="T169" s="1080"/>
      <c r="U169" s="1080"/>
      <c r="V169" s="1080"/>
    </row>
    <row r="170" spans="1:22">
      <c r="A170" s="1600"/>
      <c r="B170" s="1600"/>
      <c r="C170" s="1600"/>
      <c r="D170" s="1600"/>
      <c r="E170" s="1600"/>
      <c r="F170" s="1600"/>
      <c r="G170" s="1600"/>
      <c r="H170" s="1600"/>
      <c r="I170" s="1600"/>
      <c r="J170" s="1600"/>
      <c r="K170" s="1600"/>
      <c r="L170" s="1600"/>
      <c r="M170" s="1600"/>
      <c r="N170" s="1600"/>
      <c r="O170" s="1600"/>
      <c r="P170" s="1600"/>
      <c r="Q170" s="1600"/>
      <c r="R170" s="1600"/>
      <c r="S170" s="1600"/>
      <c r="T170" s="1600"/>
      <c r="U170" s="1600"/>
      <c r="V170" s="1600"/>
    </row>
    <row r="171" spans="1:22">
      <c r="A171" s="1581"/>
      <c r="B171" s="1581"/>
      <c r="C171" s="1581"/>
      <c r="D171" s="1581"/>
      <c r="E171" s="1581"/>
      <c r="F171" s="1581"/>
      <c r="G171" s="1581"/>
      <c r="H171" s="1581"/>
      <c r="I171" s="1581"/>
      <c r="J171" s="1581"/>
      <c r="K171" s="1581"/>
      <c r="L171" s="1581"/>
      <c r="M171" s="1581"/>
      <c r="N171" s="1581"/>
      <c r="O171" s="1581"/>
      <c r="P171" s="1581"/>
      <c r="Q171" s="1581"/>
      <c r="R171" s="1581"/>
      <c r="S171" s="1581"/>
      <c r="T171" s="1581"/>
      <c r="U171" s="1581"/>
      <c r="V171" s="1581"/>
    </row>
    <row r="172" spans="1:22">
      <c r="A172" s="1581"/>
      <c r="B172" s="1581"/>
      <c r="C172" s="1581"/>
      <c r="D172" s="1581"/>
      <c r="E172" s="1581"/>
      <c r="F172" s="1581"/>
      <c r="G172" s="1581"/>
      <c r="H172" s="1581"/>
      <c r="I172" s="1581"/>
      <c r="J172" s="1581"/>
      <c r="K172" s="1581"/>
      <c r="L172" s="1581"/>
      <c r="M172" s="1581"/>
      <c r="N172" s="1581"/>
      <c r="O172" s="1581"/>
      <c r="P172" s="1581"/>
      <c r="Q172" s="1581"/>
      <c r="R172" s="1581"/>
      <c r="S172" s="1581"/>
      <c r="T172" s="1581"/>
      <c r="U172" s="1581"/>
      <c r="V172" s="1581"/>
    </row>
    <row r="173" spans="1:22">
      <c r="A173" s="1581"/>
      <c r="B173" s="1581"/>
      <c r="C173" s="1581"/>
      <c r="D173" s="1581"/>
      <c r="E173" s="1581"/>
      <c r="F173" s="1581"/>
      <c r="G173" s="1581"/>
      <c r="H173" s="1581"/>
      <c r="I173" s="1581"/>
      <c r="J173" s="1581"/>
      <c r="K173" s="1581"/>
      <c r="L173" s="1581"/>
      <c r="M173" s="1581"/>
      <c r="N173" s="1581"/>
      <c r="O173" s="1581"/>
      <c r="P173" s="1581"/>
      <c r="Q173" s="1581"/>
      <c r="R173" s="1581"/>
      <c r="S173" s="1581"/>
      <c r="T173" s="1581"/>
      <c r="U173" s="1581"/>
      <c r="V173" s="1581"/>
    </row>
    <row r="174" spans="1:22">
      <c r="A174" s="1077"/>
      <c r="B174" s="1077"/>
      <c r="C174" s="1077"/>
      <c r="D174" s="1077"/>
      <c r="E174" s="1077"/>
      <c r="F174" s="1077"/>
      <c r="G174" s="1077"/>
      <c r="H174" s="1077"/>
      <c r="I174" s="1077"/>
      <c r="J174" s="1077"/>
      <c r="K174" s="1077"/>
      <c r="L174" s="1077"/>
      <c r="M174" s="1091"/>
      <c r="N174" s="1077"/>
      <c r="O174" s="1077"/>
      <c r="P174" s="1077"/>
      <c r="Q174" s="1077"/>
      <c r="R174" s="1077"/>
      <c r="S174" s="1077"/>
      <c r="T174" s="1077"/>
      <c r="U174" s="1077"/>
      <c r="V174" s="1077"/>
    </row>
    <row r="175" spans="1:22">
      <c r="A175" s="1581"/>
      <c r="B175" s="1581"/>
      <c r="C175" s="1581"/>
      <c r="D175" s="1581"/>
      <c r="E175" s="1581"/>
      <c r="F175" s="1581"/>
      <c r="G175" s="1581"/>
      <c r="H175" s="1581"/>
      <c r="I175" s="1581"/>
      <c r="J175" s="1581"/>
      <c r="K175" s="1581"/>
      <c r="L175" s="1581"/>
      <c r="M175" s="1581"/>
      <c r="N175" s="1581"/>
      <c r="O175" s="1581"/>
      <c r="P175" s="1581"/>
      <c r="Q175" s="1581"/>
      <c r="R175" s="1581"/>
      <c r="S175" s="1581"/>
      <c r="T175" s="1581"/>
      <c r="U175" s="1581"/>
      <c r="V175" s="1581"/>
    </row>
    <row r="176" spans="1:22">
      <c r="A176" s="1581"/>
      <c r="B176" s="1581"/>
      <c r="C176" s="1581"/>
      <c r="D176" s="1581"/>
      <c r="E176" s="1581"/>
      <c r="F176" s="1581"/>
      <c r="G176" s="1581"/>
      <c r="H176" s="1581"/>
      <c r="I176" s="1581"/>
      <c r="J176" s="1581"/>
      <c r="K176" s="1581"/>
      <c r="L176" s="1581"/>
      <c r="M176" s="1581"/>
      <c r="N176" s="1581"/>
      <c r="O176" s="1581"/>
      <c r="P176" s="1581"/>
      <c r="Q176" s="1581"/>
      <c r="R176" s="1581"/>
      <c r="S176" s="1581"/>
      <c r="T176" s="1581"/>
      <c r="U176" s="1581"/>
      <c r="V176" s="1581"/>
    </row>
    <row r="177" spans="1:22">
      <c r="A177" s="1581"/>
      <c r="B177" s="1581"/>
      <c r="C177" s="1581"/>
      <c r="D177" s="1581"/>
      <c r="E177" s="1581"/>
      <c r="F177" s="1581"/>
      <c r="G177" s="1581"/>
      <c r="H177" s="1581"/>
      <c r="I177" s="1581"/>
      <c r="J177" s="1581"/>
      <c r="K177" s="1581"/>
      <c r="L177" s="1581"/>
      <c r="M177" s="1581"/>
      <c r="N177" s="1581"/>
      <c r="O177" s="1581"/>
      <c r="P177" s="1581"/>
      <c r="Q177" s="1581"/>
      <c r="R177" s="1581"/>
      <c r="S177" s="1581"/>
      <c r="T177" s="1581"/>
      <c r="U177" s="1581"/>
      <c r="V177" s="1581"/>
    </row>
    <row r="178" spans="1:22">
      <c r="A178" s="1080"/>
      <c r="B178" s="1080"/>
      <c r="C178" s="1080"/>
      <c r="D178" s="1080"/>
      <c r="E178" s="1080"/>
      <c r="F178" s="1080"/>
      <c r="G178" s="1080"/>
      <c r="H178" s="1080"/>
      <c r="I178" s="1080"/>
      <c r="J178" s="1080"/>
      <c r="K178" s="1080"/>
      <c r="L178" s="1080"/>
      <c r="M178" s="37"/>
      <c r="N178" s="1080"/>
      <c r="O178" s="1080"/>
      <c r="P178" s="1080"/>
      <c r="Q178" s="1080"/>
      <c r="R178" s="1080"/>
      <c r="S178" s="1080"/>
      <c r="T178" s="1080"/>
      <c r="U178" s="1080"/>
      <c r="V178" s="1080"/>
    </row>
    <row r="179" spans="1:22">
      <c r="A179" s="1600"/>
      <c r="B179" s="1600"/>
      <c r="C179" s="1600"/>
      <c r="D179" s="1600"/>
      <c r="E179" s="1600"/>
      <c r="F179" s="1600"/>
      <c r="G179" s="1600"/>
      <c r="H179" s="1600"/>
      <c r="I179" s="1600"/>
      <c r="J179" s="1600"/>
      <c r="K179" s="1600"/>
      <c r="L179" s="1600"/>
      <c r="M179" s="1600"/>
      <c r="N179" s="1600"/>
      <c r="O179" s="1600"/>
      <c r="P179" s="1600"/>
      <c r="Q179" s="1600"/>
      <c r="R179" s="1600"/>
      <c r="S179" s="1600"/>
      <c r="T179" s="1600"/>
      <c r="U179" s="1600"/>
      <c r="V179" s="1600"/>
    </row>
    <row r="180" spans="1:22">
      <c r="A180" s="1581"/>
      <c r="B180" s="1581"/>
      <c r="C180" s="1581"/>
      <c r="D180" s="1581"/>
      <c r="E180" s="1581"/>
      <c r="F180" s="1581"/>
      <c r="G180" s="1581"/>
      <c r="H180" s="1581"/>
      <c r="I180" s="1581"/>
      <c r="J180" s="1581"/>
      <c r="K180" s="1581"/>
      <c r="L180" s="1581"/>
      <c r="M180" s="1581"/>
      <c r="N180" s="1581"/>
      <c r="O180" s="1581"/>
      <c r="P180" s="1581"/>
      <c r="Q180" s="1581"/>
      <c r="R180" s="1581"/>
      <c r="S180" s="1581"/>
      <c r="T180" s="1581"/>
      <c r="U180" s="1581"/>
      <c r="V180" s="1581"/>
    </row>
    <row r="181" spans="1:22">
      <c r="A181" s="1581"/>
      <c r="B181" s="1581"/>
      <c r="C181" s="1581"/>
      <c r="D181" s="1581"/>
      <c r="E181" s="1581"/>
      <c r="F181" s="1581"/>
      <c r="G181" s="1581"/>
      <c r="H181" s="1581"/>
      <c r="I181" s="1581"/>
      <c r="J181" s="1581"/>
      <c r="K181" s="1581"/>
      <c r="L181" s="1581"/>
      <c r="M181" s="1581"/>
      <c r="N181" s="1581"/>
      <c r="O181" s="1581"/>
      <c r="P181" s="1581"/>
      <c r="Q181" s="1581"/>
      <c r="R181" s="1581"/>
      <c r="S181" s="1581"/>
      <c r="T181" s="1581"/>
      <c r="U181" s="1581"/>
      <c r="V181" s="1581"/>
    </row>
    <row r="182" spans="1:22">
      <c r="A182" s="1077"/>
      <c r="B182" s="1077"/>
      <c r="C182" s="1077"/>
      <c r="D182" s="1077"/>
      <c r="E182" s="1077"/>
      <c r="F182" s="1077"/>
      <c r="G182" s="1077"/>
      <c r="H182" s="1077"/>
      <c r="I182" s="1077"/>
      <c r="J182" s="1077"/>
      <c r="K182" s="1077"/>
      <c r="L182" s="1077"/>
      <c r="M182" s="1091"/>
      <c r="N182" s="1077"/>
      <c r="O182" s="1077"/>
      <c r="P182" s="1077"/>
      <c r="Q182" s="1077"/>
      <c r="R182" s="1077"/>
      <c r="S182" s="1077"/>
      <c r="T182" s="1077"/>
      <c r="U182" s="1077"/>
      <c r="V182" s="1077"/>
    </row>
    <row r="183" spans="1:22">
      <c r="A183" s="1581"/>
      <c r="B183" s="1581"/>
      <c r="C183" s="1581"/>
      <c r="D183" s="1581"/>
      <c r="E183" s="1581"/>
      <c r="F183" s="1581"/>
      <c r="G183" s="1581"/>
      <c r="H183" s="1581"/>
      <c r="I183" s="1581"/>
      <c r="J183" s="1581"/>
      <c r="K183" s="1581"/>
      <c r="L183" s="1581"/>
      <c r="M183" s="1581"/>
      <c r="N183" s="1581"/>
      <c r="O183" s="1581"/>
      <c r="P183" s="1581"/>
      <c r="Q183" s="1581"/>
      <c r="R183" s="1581"/>
      <c r="S183" s="1581"/>
      <c r="T183" s="1581"/>
      <c r="U183" s="1581"/>
      <c r="V183" s="1581"/>
    </row>
    <row r="184" spans="1:22">
      <c r="A184" s="1077"/>
      <c r="B184" s="1077"/>
      <c r="C184" s="1077"/>
      <c r="D184" s="1077"/>
      <c r="E184" s="1077"/>
      <c r="F184" s="1077"/>
      <c r="G184" s="1077"/>
      <c r="H184" s="1077"/>
      <c r="I184" s="1077"/>
      <c r="J184" s="1077"/>
      <c r="K184" s="1077"/>
      <c r="L184" s="1077"/>
      <c r="M184" s="1091"/>
      <c r="N184" s="1077"/>
      <c r="O184" s="1077"/>
      <c r="P184" s="1077"/>
      <c r="Q184" s="1077"/>
      <c r="R184" s="1077"/>
      <c r="S184" s="1077"/>
      <c r="T184" s="1077"/>
      <c r="U184" s="1077"/>
      <c r="V184" s="1077"/>
    </row>
    <row r="185" spans="1:22">
      <c r="A185" s="1581"/>
      <c r="B185" s="1581"/>
      <c r="C185" s="1581"/>
      <c r="D185" s="1581"/>
      <c r="E185" s="1581"/>
      <c r="F185" s="1581"/>
      <c r="G185" s="1581"/>
      <c r="H185" s="1581"/>
      <c r="I185" s="1581"/>
      <c r="J185" s="1581"/>
      <c r="K185" s="1581"/>
      <c r="L185" s="1581"/>
      <c r="M185" s="1581"/>
      <c r="N185" s="1581"/>
      <c r="O185" s="1581"/>
      <c r="P185" s="1581"/>
      <c r="Q185" s="1581"/>
      <c r="R185" s="1581"/>
      <c r="S185" s="1581"/>
      <c r="T185" s="1581"/>
      <c r="U185" s="1581"/>
      <c r="V185" s="1581"/>
    </row>
    <row r="186" spans="1:22">
      <c r="A186" s="1581"/>
      <c r="B186" s="1581"/>
      <c r="C186" s="1581"/>
      <c r="D186" s="1581"/>
      <c r="E186" s="1581"/>
      <c r="F186" s="1581"/>
      <c r="G186" s="1581"/>
      <c r="H186" s="1581"/>
      <c r="I186" s="1581"/>
      <c r="J186" s="1581"/>
      <c r="K186" s="1581"/>
      <c r="L186" s="1581"/>
      <c r="M186" s="1581"/>
      <c r="N186" s="1581"/>
      <c r="O186" s="1581"/>
      <c r="P186" s="1581"/>
      <c r="Q186" s="1581"/>
      <c r="R186" s="1581"/>
      <c r="S186" s="1581"/>
      <c r="T186" s="1581"/>
      <c r="U186" s="1581"/>
      <c r="V186" s="1581"/>
    </row>
    <row r="187" spans="1:22">
      <c r="A187" s="1077"/>
      <c r="B187" s="1077"/>
      <c r="C187" s="1077"/>
      <c r="D187" s="1077"/>
      <c r="E187" s="1077"/>
      <c r="F187" s="1077"/>
      <c r="G187" s="1077"/>
      <c r="H187" s="1077"/>
      <c r="I187" s="1077"/>
      <c r="J187" s="1077"/>
      <c r="K187" s="1077"/>
      <c r="L187" s="1077"/>
      <c r="M187" s="1091"/>
      <c r="N187" s="1077"/>
      <c r="O187" s="1077"/>
      <c r="P187" s="1077"/>
      <c r="Q187" s="1077"/>
      <c r="R187" s="1077"/>
      <c r="S187" s="1077"/>
      <c r="T187" s="1077"/>
      <c r="U187" s="1077"/>
      <c r="V187" s="1077"/>
    </row>
    <row r="188" spans="1:22">
      <c r="A188" s="1581"/>
      <c r="B188" s="1581"/>
      <c r="C188" s="1581"/>
      <c r="D188" s="1581"/>
      <c r="E188" s="1581"/>
      <c r="F188" s="1581"/>
      <c r="G188" s="1581"/>
      <c r="H188" s="1581"/>
      <c r="I188" s="1581"/>
      <c r="J188" s="1581"/>
      <c r="K188" s="1581"/>
      <c r="L188" s="1581"/>
      <c r="M188" s="1581"/>
      <c r="N188" s="1581"/>
      <c r="O188" s="1581"/>
      <c r="P188" s="1581"/>
      <c r="Q188" s="1581"/>
      <c r="R188" s="1581"/>
      <c r="S188" s="1581"/>
      <c r="T188" s="1581"/>
      <c r="U188" s="1581"/>
      <c r="V188" s="1581"/>
    </row>
    <row r="788" spans="4:9">
      <c r="D788" s="1089"/>
      <c r="E788" s="1089"/>
      <c r="F788" s="1089" t="s">
        <v>1399</v>
      </c>
      <c r="H788" s="1089"/>
      <c r="I788" s="1089"/>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80" customWidth="1"/>
    <col min="2" max="2" width="12" style="780" bestFit="1" customWidth="1"/>
    <col min="3" max="3" width="25.140625" style="780" bestFit="1" customWidth="1"/>
    <col min="4" max="4" width="9.85546875" style="780" bestFit="1" customWidth="1"/>
    <col min="5" max="5" width="6.28515625" style="780" bestFit="1" customWidth="1"/>
    <col min="6" max="6" width="16.7109375" style="780" bestFit="1" customWidth="1"/>
    <col min="7" max="7" width="24.28515625" style="780" customWidth="1"/>
    <col min="8" max="8" width="23.85546875" style="780" bestFit="1" customWidth="1"/>
    <col min="9" max="9" width="15.42578125" style="780" customWidth="1"/>
    <col min="10" max="10" width="17.85546875" style="780" customWidth="1"/>
    <col min="11" max="11" width="2.28515625" style="780" bestFit="1" customWidth="1"/>
    <col min="12" max="12" width="20.28515625" style="780" customWidth="1"/>
    <col min="13" max="13" width="18.5703125" style="780" bestFit="1" customWidth="1"/>
    <col min="14" max="14" width="26.7109375" style="780" customWidth="1"/>
    <col min="15" max="15" width="23.28515625" style="780" customWidth="1"/>
    <col min="16" max="16" width="2.5703125" style="780" bestFit="1" customWidth="1"/>
    <col min="17" max="17" width="17.140625" style="780" bestFit="1" customWidth="1"/>
    <col min="18" max="18" width="20.140625" style="780" bestFit="1" customWidth="1"/>
    <col min="19" max="19" width="11.5703125" style="780" bestFit="1" customWidth="1"/>
    <col min="20" max="20" width="27.5703125" style="780" customWidth="1"/>
    <col min="21" max="21" width="17.85546875" style="780" bestFit="1" customWidth="1"/>
    <col min="22" max="22" width="22.42578125" style="780" customWidth="1"/>
    <col min="23" max="23" width="16.5703125" style="780" bestFit="1" customWidth="1"/>
    <col min="24" max="16384" width="9.140625" style="780"/>
  </cols>
  <sheetData>
    <row r="1" spans="1:22" s="785" customFormat="1" ht="15">
      <c r="A1" s="1861" t="s">
        <v>326</v>
      </c>
      <c r="B1" s="1861"/>
      <c r="C1" s="1861"/>
      <c r="D1" s="1861"/>
      <c r="E1" s="1861"/>
      <c r="F1" s="1861"/>
      <c r="G1" s="1861"/>
      <c r="H1" s="1861"/>
      <c r="I1" s="1861"/>
      <c r="J1" s="1861"/>
      <c r="K1" s="1861"/>
      <c r="L1" s="1861"/>
      <c r="M1" s="1861"/>
      <c r="N1" s="1861"/>
      <c r="O1" s="1861"/>
      <c r="P1" s="1861"/>
      <c r="Q1" s="1861"/>
      <c r="R1" s="1861"/>
    </row>
    <row r="2" spans="1:22" s="785" customFormat="1" ht="15" thickBot="1"/>
    <row r="3" spans="1:22" s="785" customFormat="1" ht="30" customHeight="1" thickBot="1">
      <c r="A3" s="1592" t="s">
        <v>682</v>
      </c>
      <c r="B3" s="1863" t="s">
        <v>327</v>
      </c>
      <c r="C3" s="1594"/>
      <c r="D3" s="1594"/>
      <c r="E3" s="1595"/>
      <c r="F3" s="1863" t="s">
        <v>328</v>
      </c>
      <c r="G3" s="1594" t="s">
        <v>1068</v>
      </c>
      <c r="H3" s="1594" t="s">
        <v>1014</v>
      </c>
      <c r="I3" s="1595" t="s">
        <v>10</v>
      </c>
      <c r="J3" s="1867" t="s">
        <v>1015</v>
      </c>
      <c r="K3" s="1868"/>
      <c r="L3" s="1869"/>
      <c r="M3" s="1867" t="s">
        <v>1316</v>
      </c>
      <c r="N3" s="1869"/>
      <c r="O3" s="1867" t="s">
        <v>1018</v>
      </c>
      <c r="P3" s="1868"/>
      <c r="Q3" s="1868"/>
      <c r="R3" s="1869"/>
    </row>
    <row r="4" spans="1:22" s="785" customFormat="1" ht="45.75" thickBot="1">
      <c r="A4" s="1862"/>
      <c r="B4" s="782" t="s">
        <v>2</v>
      </c>
      <c r="C4" s="779" t="s">
        <v>329</v>
      </c>
      <c r="D4" s="779" t="s">
        <v>330</v>
      </c>
      <c r="E4" s="789" t="s">
        <v>331</v>
      </c>
      <c r="F4" s="1864"/>
      <c r="G4" s="1865"/>
      <c r="H4" s="1865"/>
      <c r="I4" s="1866"/>
      <c r="J4" s="784" t="s">
        <v>1016</v>
      </c>
      <c r="K4" s="531"/>
      <c r="L4" s="789" t="s">
        <v>1298</v>
      </c>
      <c r="M4" s="787" t="s">
        <v>1017</v>
      </c>
      <c r="N4" s="786" t="s">
        <v>1299</v>
      </c>
      <c r="O4" s="782" t="s">
        <v>1019</v>
      </c>
      <c r="P4" s="532">
        <v>3</v>
      </c>
      <c r="Q4" s="778" t="s">
        <v>1315</v>
      </c>
      <c r="R4" s="789" t="s">
        <v>1055</v>
      </c>
      <c r="T4" s="774"/>
      <c r="U4" s="775"/>
    </row>
    <row r="5" spans="1:22" ht="28.5">
      <c r="A5" s="533">
        <v>1</v>
      </c>
      <c r="B5" s="534">
        <v>39813</v>
      </c>
      <c r="C5" s="425" t="s">
        <v>494</v>
      </c>
      <c r="D5" s="43" t="s">
        <v>84</v>
      </c>
      <c r="E5" s="152" t="s">
        <v>85</v>
      </c>
      <c r="F5" s="535" t="s">
        <v>86</v>
      </c>
      <c r="G5" s="425" t="s">
        <v>1200</v>
      </c>
      <c r="H5" s="536">
        <v>20000000000</v>
      </c>
      <c r="I5" s="152" t="s">
        <v>322</v>
      </c>
      <c r="J5" s="537">
        <v>40170</v>
      </c>
      <c r="K5" s="538">
        <v>2</v>
      </c>
      <c r="L5" s="539">
        <v>20000000000</v>
      </c>
      <c r="M5" s="41">
        <v>0</v>
      </c>
      <c r="N5" s="540" t="s">
        <v>1021</v>
      </c>
      <c r="O5" s="249">
        <v>40568</v>
      </c>
      <c r="P5" s="792" t="s">
        <v>1286</v>
      </c>
      <c r="Q5" s="777" t="s">
        <v>1021</v>
      </c>
      <c r="R5" s="793">
        <v>190386428.13999999</v>
      </c>
      <c r="T5" s="773"/>
      <c r="U5" s="776"/>
    </row>
    <row r="6" spans="1:22" ht="29.25" thickBot="1">
      <c r="A6" s="542"/>
      <c r="B6" s="543">
        <v>39829</v>
      </c>
      <c r="C6" s="167" t="s">
        <v>497</v>
      </c>
      <c r="D6" s="544" t="s">
        <v>419</v>
      </c>
      <c r="E6" s="171" t="s">
        <v>445</v>
      </c>
      <c r="F6" s="545" t="s">
        <v>86</v>
      </c>
      <c r="G6" s="167" t="s">
        <v>190</v>
      </c>
      <c r="H6" s="546">
        <v>20000000000</v>
      </c>
      <c r="I6" s="171" t="s">
        <v>322</v>
      </c>
      <c r="J6" s="547">
        <v>40156</v>
      </c>
      <c r="K6" s="548">
        <v>2</v>
      </c>
      <c r="L6" s="549">
        <v>20000000000</v>
      </c>
      <c r="M6" s="40">
        <v>0</v>
      </c>
      <c r="N6" s="550" t="s">
        <v>1021</v>
      </c>
      <c r="O6" s="551">
        <v>40240</v>
      </c>
      <c r="P6" s="552" t="s">
        <v>1286</v>
      </c>
      <c r="Q6" s="172" t="s">
        <v>1021</v>
      </c>
      <c r="R6" s="549">
        <v>1255639099</v>
      </c>
      <c r="U6" s="773"/>
    </row>
    <row r="7" spans="1:22">
      <c r="H7" s="553"/>
    </row>
    <row r="8" spans="1:22" ht="15.75" thickBot="1">
      <c r="G8" s="783" t="s">
        <v>82</v>
      </c>
      <c r="H8" s="495">
        <f>SUM(H5:H6)</f>
        <v>40000000000</v>
      </c>
      <c r="I8" s="1861" t="s">
        <v>1330</v>
      </c>
      <c r="J8" s="1861"/>
      <c r="K8" s="1861"/>
      <c r="L8" s="495">
        <f>L5+L6</f>
        <v>40000000000</v>
      </c>
      <c r="O8" s="1861" t="s">
        <v>1287</v>
      </c>
      <c r="P8" s="1861"/>
      <c r="Q8" s="1861"/>
      <c r="R8" s="554">
        <f>SUM(R5:R6)</f>
        <v>1446025527.1399999</v>
      </c>
    </row>
    <row r="9" spans="1:22" ht="15" thickTop="1"/>
    <row r="10" spans="1:22" ht="15.75" thickBot="1">
      <c r="H10" s="1818" t="s">
        <v>1301</v>
      </c>
      <c r="I10" s="1818"/>
      <c r="J10" s="1818"/>
      <c r="K10" s="555"/>
      <c r="L10" s="42">
        <v>0</v>
      </c>
    </row>
    <row r="11" spans="1:22" ht="15" thickTop="1"/>
    <row r="12" spans="1:22" ht="12.75" customHeight="1">
      <c r="A12" s="1627" t="s">
        <v>1327</v>
      </c>
      <c r="B12" s="1627"/>
      <c r="C12" s="1627"/>
      <c r="D12" s="1627"/>
      <c r="E12" s="1627"/>
      <c r="F12" s="1627"/>
      <c r="G12" s="1627"/>
      <c r="H12" s="1627"/>
      <c r="I12" s="1627"/>
      <c r="J12" s="1627"/>
      <c r="K12" s="1627"/>
      <c r="L12" s="1627"/>
      <c r="M12" s="1627"/>
      <c r="N12" s="1627"/>
      <c r="O12" s="1627"/>
      <c r="P12" s="1627"/>
      <c r="Q12" s="1627"/>
      <c r="R12" s="1627"/>
    </row>
    <row r="13" spans="1:22" ht="12.75" customHeight="1">
      <c r="A13" s="1627"/>
      <c r="B13" s="1627"/>
      <c r="C13" s="1627"/>
      <c r="D13" s="1627"/>
      <c r="E13" s="1627"/>
      <c r="F13" s="1627"/>
      <c r="G13" s="1627"/>
      <c r="H13" s="1627"/>
      <c r="I13" s="1627"/>
      <c r="J13" s="1627"/>
      <c r="K13" s="1627"/>
      <c r="L13" s="1627"/>
      <c r="M13" s="1627"/>
      <c r="N13" s="1627"/>
      <c r="O13" s="1627"/>
      <c r="P13" s="1627"/>
      <c r="Q13" s="1627"/>
      <c r="R13" s="1627"/>
    </row>
    <row r="14" spans="1:22">
      <c r="A14" s="1511" t="s">
        <v>1328</v>
      </c>
      <c r="B14" s="1511"/>
      <c r="C14" s="1511"/>
      <c r="D14" s="1511"/>
      <c r="E14" s="1511"/>
      <c r="F14" s="1511"/>
      <c r="G14" s="1511"/>
      <c r="H14" s="1511"/>
      <c r="I14" s="1511"/>
      <c r="J14" s="1511"/>
      <c r="K14" s="1511"/>
      <c r="L14" s="1511"/>
      <c r="M14" s="1511"/>
      <c r="N14" s="1511"/>
      <c r="O14" s="1511"/>
      <c r="P14" s="1511"/>
      <c r="Q14" s="1511"/>
      <c r="R14" s="1511"/>
      <c r="S14" s="1511"/>
      <c r="T14" s="781"/>
      <c r="U14" s="781"/>
      <c r="V14" s="781"/>
    </row>
    <row r="15" spans="1:22">
      <c r="A15" s="1512" t="s">
        <v>1361</v>
      </c>
      <c r="B15" s="1512"/>
      <c r="C15" s="1512"/>
      <c r="D15" s="1512"/>
      <c r="E15" s="1512"/>
      <c r="F15" s="1512"/>
      <c r="G15" s="1512"/>
      <c r="H15" s="1512"/>
      <c r="I15" s="1512"/>
      <c r="J15" s="1512"/>
      <c r="K15" s="1512"/>
      <c r="L15" s="1512"/>
      <c r="M15" s="1512"/>
      <c r="N15" s="1512"/>
      <c r="O15" s="1512"/>
      <c r="P15" s="1512"/>
      <c r="Q15" s="1512"/>
      <c r="R15" s="1512"/>
      <c r="S15" s="1512"/>
    </row>
    <row r="17" spans="1:23" ht="15">
      <c r="A17" s="1861" t="s">
        <v>1326</v>
      </c>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row>
    <row r="18" spans="1:23" ht="15" thickBot="1"/>
    <row r="19" spans="1:23" ht="13.5" customHeight="1" thickBot="1">
      <c r="A19" s="1872" t="s">
        <v>682</v>
      </c>
      <c r="B19" s="1867" t="s">
        <v>1262</v>
      </c>
      <c r="C19" s="1868"/>
      <c r="D19" s="1868"/>
      <c r="E19" s="1868"/>
      <c r="F19" s="1868"/>
      <c r="G19" s="1868"/>
      <c r="H19" s="1868"/>
      <c r="I19" s="1867" t="s">
        <v>1318</v>
      </c>
      <c r="J19" s="1868"/>
      <c r="K19" s="1869"/>
      <c r="L19" s="1867" t="s">
        <v>1261</v>
      </c>
      <c r="M19" s="1868"/>
      <c r="N19" s="1868"/>
      <c r="O19" s="1868"/>
      <c r="P19" s="1868"/>
      <c r="Q19" s="1869"/>
      <c r="R19" s="1867" t="s">
        <v>1324</v>
      </c>
      <c r="S19" s="1868"/>
      <c r="T19" s="1868"/>
      <c r="U19" s="1868"/>
      <c r="V19" s="1868"/>
      <c r="W19" s="1869"/>
    </row>
    <row r="20" spans="1:23" ht="13.5" customHeight="1" thickBot="1">
      <c r="A20" s="1873"/>
      <c r="B20" s="1867" t="s">
        <v>327</v>
      </c>
      <c r="C20" s="1868"/>
      <c r="D20" s="1868"/>
      <c r="E20" s="1875"/>
      <c r="F20" s="1828" t="s">
        <v>1252</v>
      </c>
      <c r="G20" s="1828" t="s">
        <v>1254</v>
      </c>
      <c r="H20" s="1876" t="s">
        <v>496</v>
      </c>
      <c r="I20" s="1885" t="s">
        <v>1254</v>
      </c>
      <c r="J20" s="1823" t="s">
        <v>1256</v>
      </c>
      <c r="K20" s="1883"/>
      <c r="L20" s="1885" t="s">
        <v>682</v>
      </c>
      <c r="M20" s="1593" t="s">
        <v>2</v>
      </c>
      <c r="N20" s="1593" t="s">
        <v>1252</v>
      </c>
      <c r="O20" s="1593" t="s">
        <v>1254</v>
      </c>
      <c r="P20" s="1823" t="s">
        <v>1256</v>
      </c>
      <c r="Q20" s="1883"/>
      <c r="R20" s="1592" t="s">
        <v>682</v>
      </c>
      <c r="S20" s="1594" t="s">
        <v>2</v>
      </c>
      <c r="T20" s="1594" t="s">
        <v>1252</v>
      </c>
      <c r="U20" s="1594" t="s">
        <v>1256</v>
      </c>
      <c r="V20" s="1594" t="s">
        <v>1322</v>
      </c>
      <c r="W20" s="1595" t="s">
        <v>1323</v>
      </c>
    </row>
    <row r="21" spans="1:23" ht="15" customHeight="1" thickBot="1">
      <c r="A21" s="1874"/>
      <c r="B21" s="782" t="s">
        <v>2</v>
      </c>
      <c r="C21" s="779" t="s">
        <v>329</v>
      </c>
      <c r="D21" s="779" t="s">
        <v>330</v>
      </c>
      <c r="E21" s="788" t="s">
        <v>331</v>
      </c>
      <c r="F21" s="1796"/>
      <c r="G21" s="1796"/>
      <c r="H21" s="1877"/>
      <c r="I21" s="1886"/>
      <c r="J21" s="1824"/>
      <c r="K21" s="1884"/>
      <c r="L21" s="1887"/>
      <c r="M21" s="1792"/>
      <c r="N21" s="1792"/>
      <c r="O21" s="1792"/>
      <c r="P21" s="1824"/>
      <c r="Q21" s="1884"/>
      <c r="R21" s="1870"/>
      <c r="S21" s="1794"/>
      <c r="T21" s="1794"/>
      <c r="U21" s="1794"/>
      <c r="V21" s="1794"/>
      <c r="W21" s="1882"/>
    </row>
    <row r="22" spans="1:23" ht="29.25" customHeight="1">
      <c r="A22" s="1897">
        <v>1</v>
      </c>
      <c r="B22" s="1900">
        <v>39829</v>
      </c>
      <c r="C22" s="1732" t="s">
        <v>494</v>
      </c>
      <c r="D22" s="1888" t="s">
        <v>84</v>
      </c>
      <c r="E22" s="1888" t="s">
        <v>85</v>
      </c>
      <c r="F22" s="1888" t="s">
        <v>495</v>
      </c>
      <c r="G22" s="1732" t="s">
        <v>1320</v>
      </c>
      <c r="H22" s="1903">
        <v>5000000000</v>
      </c>
      <c r="I22" s="1906" t="s">
        <v>190</v>
      </c>
      <c r="J22" s="1909">
        <v>4034000000</v>
      </c>
      <c r="K22" s="1910"/>
      <c r="L22" s="556">
        <v>2</v>
      </c>
      <c r="M22" s="557">
        <v>39973</v>
      </c>
      <c r="N22" s="558" t="s">
        <v>1319</v>
      </c>
      <c r="O22" s="558" t="s">
        <v>1200</v>
      </c>
      <c r="P22" s="1878">
        <v>4034000000</v>
      </c>
      <c r="Q22" s="1879"/>
      <c r="R22" s="556">
        <v>3</v>
      </c>
      <c r="S22" s="557">
        <v>40170</v>
      </c>
      <c r="T22" s="558" t="s">
        <v>1331</v>
      </c>
      <c r="U22" s="559">
        <v>-1800000000</v>
      </c>
      <c r="V22" s="558" t="s">
        <v>1200</v>
      </c>
      <c r="W22" s="560">
        <v>2234000000</v>
      </c>
    </row>
    <row r="23" spans="1:23" ht="42.75" customHeight="1">
      <c r="A23" s="1898"/>
      <c r="B23" s="1901"/>
      <c r="C23" s="1637"/>
      <c r="D23" s="1635"/>
      <c r="E23" s="1635"/>
      <c r="F23" s="1635"/>
      <c r="G23" s="1637"/>
      <c r="H23" s="1904"/>
      <c r="I23" s="1907"/>
      <c r="J23" s="1911"/>
      <c r="K23" s="1912"/>
      <c r="L23" s="1891">
        <v>4</v>
      </c>
      <c r="M23" s="1889">
        <v>40450</v>
      </c>
      <c r="N23" s="1520" t="s">
        <v>1587</v>
      </c>
      <c r="O23" s="1520" t="s">
        <v>1200</v>
      </c>
      <c r="P23" s="1893">
        <v>2246000000</v>
      </c>
      <c r="Q23" s="1894"/>
      <c r="R23" s="768">
        <v>5</v>
      </c>
      <c r="S23" s="769">
        <v>40451</v>
      </c>
      <c r="T23" s="770" t="s">
        <v>1590</v>
      </c>
      <c r="U23" s="771">
        <v>2246000000</v>
      </c>
      <c r="V23" s="772" t="s">
        <v>1021</v>
      </c>
      <c r="W23" s="580">
        <v>0</v>
      </c>
    </row>
    <row r="24" spans="1:23" ht="29.25" customHeight="1">
      <c r="A24" s="1899"/>
      <c r="B24" s="1902"/>
      <c r="C24" s="1489"/>
      <c r="D24" s="1636"/>
      <c r="E24" s="1636"/>
      <c r="F24" s="1636"/>
      <c r="G24" s="1489"/>
      <c r="H24" s="1905"/>
      <c r="I24" s="1908"/>
      <c r="J24" s="1895"/>
      <c r="K24" s="1896"/>
      <c r="L24" s="1892"/>
      <c r="M24" s="1890"/>
      <c r="N24" s="1521"/>
      <c r="O24" s="1521"/>
      <c r="P24" s="1895"/>
      <c r="Q24" s="1896"/>
      <c r="R24" s="794"/>
      <c r="S24" s="795">
        <v>40568</v>
      </c>
      <c r="T24" s="796" t="s">
        <v>1651</v>
      </c>
      <c r="U24" s="797">
        <v>67197045.280000001</v>
      </c>
      <c r="V24" s="798" t="s">
        <v>1234</v>
      </c>
      <c r="W24" s="799">
        <v>0</v>
      </c>
    </row>
    <row r="25" spans="1:23" ht="28.5" customHeight="1" thickBot="1">
      <c r="A25" s="561">
        <v>3</v>
      </c>
      <c r="B25" s="551">
        <v>40170</v>
      </c>
      <c r="C25" s="167" t="s">
        <v>494</v>
      </c>
      <c r="D25" s="544" t="s">
        <v>84</v>
      </c>
      <c r="E25" s="497" t="s">
        <v>85</v>
      </c>
      <c r="F25" s="545" t="s">
        <v>1317</v>
      </c>
      <c r="G25" s="167" t="s">
        <v>1321</v>
      </c>
      <c r="H25" s="562">
        <v>-5000000000</v>
      </c>
      <c r="I25" s="563"/>
      <c r="J25" s="1880"/>
      <c r="K25" s="1881"/>
      <c r="L25" s="563"/>
      <c r="M25" s="167"/>
      <c r="N25" s="167"/>
      <c r="O25" s="167"/>
      <c r="P25" s="1880"/>
      <c r="Q25" s="1881"/>
      <c r="R25" s="563"/>
      <c r="S25" s="167"/>
      <c r="T25" s="167"/>
      <c r="U25" s="546"/>
      <c r="V25" s="167"/>
      <c r="W25" s="564"/>
    </row>
    <row r="27" spans="1:23" ht="15.75" thickBot="1">
      <c r="G27" s="783" t="s">
        <v>82</v>
      </c>
      <c r="H27" s="39">
        <v>0</v>
      </c>
      <c r="T27" s="565" t="s">
        <v>1591</v>
      </c>
      <c r="U27" s="566">
        <f>SUM(U23:U24)</f>
        <v>2313197045.2800002</v>
      </c>
    </row>
    <row r="28" spans="1:23" ht="15" thickTop="1"/>
    <row r="29" spans="1:23">
      <c r="A29" s="1819" t="s">
        <v>1145</v>
      </c>
      <c r="B29" s="1819"/>
      <c r="C29" s="1819"/>
      <c r="D29" s="1819"/>
      <c r="E29" s="1819"/>
      <c r="F29" s="1819"/>
      <c r="G29" s="1819"/>
      <c r="H29" s="1819"/>
      <c r="I29" s="1819"/>
      <c r="J29" s="1819"/>
      <c r="K29" s="1819"/>
      <c r="L29" s="1819"/>
      <c r="M29" s="1819"/>
      <c r="N29" s="1819"/>
      <c r="O29" s="1819"/>
      <c r="P29" s="1819"/>
      <c r="Q29" s="1819"/>
      <c r="R29" s="1819"/>
      <c r="S29" s="1819"/>
      <c r="T29" s="1819"/>
      <c r="U29" s="1819"/>
      <c r="V29" s="1819"/>
    </row>
    <row r="30" spans="1:23" ht="14.25" customHeight="1">
      <c r="A30" s="1627" t="s">
        <v>1325</v>
      </c>
      <c r="B30" s="1627"/>
      <c r="C30" s="1627"/>
      <c r="D30" s="1627"/>
      <c r="E30" s="1627"/>
      <c r="F30" s="1627"/>
      <c r="G30" s="1627"/>
      <c r="H30" s="1627"/>
      <c r="I30" s="1627"/>
      <c r="J30" s="1627"/>
      <c r="K30" s="1627"/>
      <c r="L30" s="1627"/>
      <c r="M30" s="1627"/>
      <c r="N30" s="1627"/>
      <c r="O30" s="1627"/>
      <c r="P30" s="1627"/>
      <c r="Q30" s="1627"/>
      <c r="R30" s="1627"/>
      <c r="S30" s="1627"/>
      <c r="T30" s="1627"/>
      <c r="U30" s="1627"/>
      <c r="V30" s="1627"/>
      <c r="W30" s="1627"/>
    </row>
    <row r="31" spans="1:23" ht="14.25" customHeight="1">
      <c r="A31" s="1627"/>
      <c r="B31" s="1627"/>
      <c r="C31" s="1627"/>
      <c r="D31" s="1627"/>
      <c r="E31" s="1627"/>
      <c r="F31" s="1627"/>
      <c r="G31" s="1627"/>
      <c r="H31" s="1627"/>
      <c r="I31" s="1627"/>
      <c r="J31" s="1627"/>
      <c r="K31" s="1627"/>
      <c r="L31" s="1627"/>
      <c r="M31" s="1627"/>
      <c r="N31" s="1627"/>
      <c r="O31" s="1627"/>
      <c r="P31" s="1627"/>
      <c r="Q31" s="1627"/>
      <c r="R31" s="1627"/>
      <c r="S31" s="1627"/>
      <c r="T31" s="1627"/>
      <c r="U31" s="1627"/>
      <c r="V31" s="1627"/>
      <c r="W31" s="1627"/>
    </row>
    <row r="32" spans="1:23" ht="14.25" customHeight="1">
      <c r="A32" s="1627" t="s">
        <v>1332</v>
      </c>
      <c r="B32" s="1627"/>
      <c r="C32" s="1627"/>
      <c r="D32" s="1627"/>
      <c r="E32" s="1627"/>
      <c r="F32" s="1627"/>
      <c r="G32" s="1627"/>
      <c r="H32" s="1627"/>
      <c r="I32" s="1627"/>
      <c r="J32" s="1627"/>
      <c r="K32" s="1627"/>
      <c r="L32" s="1627"/>
      <c r="M32" s="1627"/>
      <c r="N32" s="1627"/>
      <c r="O32" s="1627"/>
      <c r="P32" s="1627"/>
      <c r="Q32" s="1627"/>
      <c r="R32" s="1627"/>
      <c r="S32" s="1627"/>
      <c r="T32" s="1627"/>
      <c r="U32" s="1627"/>
      <c r="V32" s="1627"/>
      <c r="W32" s="1627"/>
    </row>
    <row r="33" spans="1:23">
      <c r="A33" s="1627"/>
      <c r="B33" s="1627"/>
      <c r="C33" s="1627"/>
      <c r="D33" s="1627"/>
      <c r="E33" s="1627"/>
      <c r="F33" s="1627"/>
      <c r="G33" s="1627"/>
      <c r="H33" s="1627"/>
      <c r="I33" s="1627"/>
      <c r="J33" s="1627"/>
      <c r="K33" s="1627"/>
      <c r="L33" s="1627"/>
      <c r="M33" s="1627"/>
      <c r="N33" s="1627"/>
      <c r="O33" s="1627"/>
      <c r="P33" s="1627"/>
      <c r="Q33" s="1627"/>
      <c r="R33" s="1627"/>
      <c r="S33" s="1627"/>
      <c r="T33" s="1627"/>
      <c r="U33" s="1627"/>
      <c r="V33" s="1627"/>
      <c r="W33" s="1627"/>
    </row>
    <row r="34" spans="1:23">
      <c r="A34" s="1628" t="s">
        <v>1599</v>
      </c>
      <c r="B34" s="1628"/>
      <c r="C34" s="1628"/>
      <c r="D34" s="1628"/>
      <c r="E34" s="1628"/>
      <c r="F34" s="1628"/>
      <c r="G34" s="1628"/>
      <c r="H34" s="1628"/>
      <c r="I34" s="1628"/>
      <c r="J34" s="1628"/>
      <c r="K34" s="1628"/>
      <c r="L34" s="1628"/>
      <c r="M34" s="1628"/>
      <c r="N34" s="1628"/>
      <c r="O34" s="1628"/>
      <c r="P34" s="1628"/>
      <c r="Q34" s="1628"/>
      <c r="R34" s="1628"/>
      <c r="S34" s="1628"/>
      <c r="T34" s="1628"/>
      <c r="U34" s="1628"/>
      <c r="V34" s="1628"/>
      <c r="W34" s="1628"/>
    </row>
    <row r="35" spans="1:23">
      <c r="A35" s="1820" t="s">
        <v>1597</v>
      </c>
      <c r="B35" s="1820"/>
      <c r="C35" s="1820"/>
      <c r="D35" s="1820"/>
      <c r="E35" s="1820"/>
      <c r="F35" s="1820"/>
      <c r="G35" s="1820"/>
      <c r="H35" s="1820"/>
      <c r="I35" s="1820"/>
      <c r="J35" s="1820"/>
      <c r="K35" s="1820"/>
      <c r="L35" s="1820"/>
      <c r="M35" s="1820"/>
      <c r="N35" s="1820"/>
      <c r="O35" s="1820"/>
      <c r="P35" s="1820"/>
      <c r="Q35" s="1820"/>
      <c r="R35" s="1820"/>
      <c r="S35" s="1820"/>
      <c r="T35" s="1820"/>
      <c r="U35" s="1820"/>
      <c r="V35" s="1820"/>
      <c r="W35" s="1820"/>
    </row>
    <row r="760" spans="6:6" ht="28.5">
      <c r="F760" s="780" t="s">
        <v>1399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topLeftCell="F19" zoomScale="85" zoomScaleNormal="100" zoomScaleSheetLayoutView="85" workbookViewId="0">
      <selection activeCell="H38" sqref="H38:I40"/>
    </sheetView>
  </sheetViews>
  <sheetFormatPr defaultColWidth="9.140625" defaultRowHeight="14.25"/>
  <cols>
    <col min="1" max="1" width="14.140625" style="1205" bestFit="1" customWidth="1"/>
    <col min="2" max="2" width="18.42578125" style="1205" bestFit="1" customWidth="1"/>
    <col min="3" max="3" width="31.85546875" style="1205" bestFit="1" customWidth="1"/>
    <col min="4" max="4" width="18.140625" style="1205" bestFit="1" customWidth="1"/>
    <col min="5" max="5" width="6.28515625" style="1205" customWidth="1"/>
    <col min="6" max="6" width="13.7109375" style="1211" customWidth="1"/>
    <col min="7" max="7" width="10.5703125" style="1205" customWidth="1"/>
    <col min="8" max="8" width="27.28515625" style="1205" customWidth="1"/>
    <col min="9" max="9" width="40.7109375" style="1205" customWidth="1"/>
    <col min="10" max="10" width="22.5703125" style="12" customWidth="1"/>
    <col min="11" max="11" width="2.140625" style="12" bestFit="1" customWidth="1"/>
    <col min="12" max="12" width="20.5703125" style="1205" customWidth="1"/>
    <col min="13" max="13" width="20.140625" style="1205" bestFit="1" customWidth="1"/>
    <col min="14" max="14" width="28.42578125" style="1205" customWidth="1"/>
    <col min="15" max="15" width="4.42578125" style="1205" customWidth="1"/>
    <col min="16" max="16" width="18.140625" style="1205" bestFit="1" customWidth="1"/>
    <col min="17" max="17" width="18.28515625" style="1205" customWidth="1"/>
    <col min="18" max="18" width="3.28515625" style="1205" customWidth="1"/>
    <col min="19" max="16384" width="9.140625" style="1205"/>
  </cols>
  <sheetData>
    <row r="1" spans="1:17" ht="15" customHeight="1">
      <c r="A1" s="1976" t="s">
        <v>1329</v>
      </c>
      <c r="B1" s="1976"/>
      <c r="C1" s="1976"/>
      <c r="D1" s="1976"/>
      <c r="E1" s="1976"/>
      <c r="F1" s="1976"/>
      <c r="G1" s="1976"/>
      <c r="H1" s="1976"/>
      <c r="I1" s="1976"/>
      <c r="J1" s="1976"/>
      <c r="K1" s="1976"/>
      <c r="L1" s="1976"/>
      <c r="M1" s="1976"/>
      <c r="N1" s="1976"/>
      <c r="O1" s="1976"/>
      <c r="P1" s="1976"/>
      <c r="Q1" s="1976"/>
    </row>
    <row r="2" spans="1:17" ht="15" customHeight="1">
      <c r="A2" s="1976" t="s">
        <v>1630</v>
      </c>
      <c r="B2" s="1976"/>
      <c r="C2" s="1976"/>
      <c r="D2" s="1976"/>
      <c r="E2" s="1976"/>
      <c r="F2" s="1976"/>
      <c r="G2" s="1976"/>
      <c r="H2" s="1976"/>
      <c r="I2" s="1976"/>
      <c r="J2" s="1976"/>
      <c r="K2" s="1976"/>
      <c r="L2" s="1976"/>
      <c r="M2" s="1976"/>
      <c r="N2" s="1976"/>
      <c r="O2" s="1976"/>
      <c r="P2" s="1976"/>
      <c r="Q2" s="1976"/>
    </row>
    <row r="3" spans="1:17" ht="15" thickBot="1"/>
    <row r="4" spans="1:17" ht="15">
      <c r="A4" s="1821" t="s">
        <v>1368</v>
      </c>
      <c r="B4" s="1977" t="s">
        <v>5</v>
      </c>
      <c r="C4" s="929" t="s">
        <v>4</v>
      </c>
      <c r="D4" s="930"/>
      <c r="E4" s="931"/>
      <c r="F4" s="1825" t="s">
        <v>1010</v>
      </c>
      <c r="G4" s="1826"/>
      <c r="H4" s="1826"/>
      <c r="I4" s="1826"/>
      <c r="J4" s="1826"/>
      <c r="K4" s="1979"/>
      <c r="L4" s="1544" t="s">
        <v>1631</v>
      </c>
      <c r="M4" s="1545"/>
      <c r="N4" s="1545"/>
      <c r="O4" s="1545"/>
      <c r="P4" s="1545"/>
      <c r="Q4" s="1546"/>
    </row>
    <row r="5" spans="1:17" ht="30.75" thickBot="1">
      <c r="A5" s="1822"/>
      <c r="B5" s="1978"/>
      <c r="C5" s="932" t="s">
        <v>6</v>
      </c>
      <c r="D5" s="932" t="s">
        <v>7</v>
      </c>
      <c r="E5" s="932" t="s">
        <v>8</v>
      </c>
      <c r="F5" s="933" t="s">
        <v>9</v>
      </c>
      <c r="G5" s="1980" t="s">
        <v>1011</v>
      </c>
      <c r="H5" s="1981"/>
      <c r="I5" s="934" t="s">
        <v>1014</v>
      </c>
      <c r="J5" s="1982" t="s">
        <v>10</v>
      </c>
      <c r="K5" s="1983"/>
      <c r="L5" s="935" t="s">
        <v>1069</v>
      </c>
      <c r="M5" s="936" t="s">
        <v>328</v>
      </c>
      <c r="N5" s="1984" t="s">
        <v>1068</v>
      </c>
      <c r="O5" s="1985"/>
      <c r="P5" s="936" t="s">
        <v>1256</v>
      </c>
      <c r="Q5" s="937" t="s">
        <v>10</v>
      </c>
    </row>
    <row r="6" spans="1:17" ht="28.5">
      <c r="A6" s="1970">
        <v>1</v>
      </c>
      <c r="B6" s="1972">
        <v>39777</v>
      </c>
      <c r="C6" s="1974" t="s">
        <v>83</v>
      </c>
      <c r="D6" s="1974" t="s">
        <v>84</v>
      </c>
      <c r="E6" s="1986" t="s">
        <v>85</v>
      </c>
      <c r="F6" s="1996" t="s">
        <v>86</v>
      </c>
      <c r="G6" s="1988" t="s">
        <v>1632</v>
      </c>
      <c r="H6" s="1989"/>
      <c r="I6" s="1992">
        <v>40000000000</v>
      </c>
      <c r="J6" s="1994" t="s">
        <v>322</v>
      </c>
      <c r="K6" s="1998"/>
      <c r="L6" s="938">
        <v>39920</v>
      </c>
      <c r="M6" s="939" t="s">
        <v>1067</v>
      </c>
      <c r="N6" s="767" t="s">
        <v>1633</v>
      </c>
      <c r="O6" s="1054">
        <v>1</v>
      </c>
      <c r="P6" s="940">
        <v>40000000000</v>
      </c>
      <c r="Q6" s="941" t="s">
        <v>13</v>
      </c>
    </row>
    <row r="7" spans="1:17" ht="15" customHeight="1">
      <c r="A7" s="1971"/>
      <c r="B7" s="1973"/>
      <c r="C7" s="1975"/>
      <c r="D7" s="1975"/>
      <c r="E7" s="1987"/>
      <c r="F7" s="1997"/>
      <c r="G7" s="1990"/>
      <c r="H7" s="1991"/>
      <c r="I7" s="1993"/>
      <c r="J7" s="1995"/>
      <c r="K7" s="1999"/>
      <c r="L7" s="2000" t="s">
        <v>1634</v>
      </c>
      <c r="M7" s="2001"/>
      <c r="N7" s="2001"/>
      <c r="O7" s="2001"/>
      <c r="P7" s="2001"/>
      <c r="Q7" s="2002"/>
    </row>
    <row r="8" spans="1:17" s="225" customFormat="1" ht="30" customHeight="1" thickBot="1">
      <c r="A8" s="759" t="s">
        <v>280</v>
      </c>
      <c r="B8" s="942">
        <v>39920</v>
      </c>
      <c r="C8" s="943" t="s">
        <v>83</v>
      </c>
      <c r="D8" s="944" t="s">
        <v>84</v>
      </c>
      <c r="E8" s="945" t="s">
        <v>85</v>
      </c>
      <c r="F8" s="946" t="s">
        <v>86</v>
      </c>
      <c r="G8" s="2006" t="s">
        <v>1635</v>
      </c>
      <c r="H8" s="2007"/>
      <c r="I8" s="947">
        <v>29835000000</v>
      </c>
      <c r="J8" s="948" t="s">
        <v>322</v>
      </c>
      <c r="K8" s="949">
        <v>2</v>
      </c>
      <c r="L8" s="2003"/>
      <c r="M8" s="2004"/>
      <c r="N8" s="2004"/>
      <c r="O8" s="2004"/>
      <c r="P8" s="2004"/>
      <c r="Q8" s="2005"/>
    </row>
    <row r="9" spans="1:17" ht="15" customHeight="1">
      <c r="A9" s="1022"/>
      <c r="B9" s="950"/>
      <c r="C9" s="951"/>
      <c r="D9" s="951"/>
      <c r="E9" s="952"/>
      <c r="F9" s="953"/>
      <c r="G9" s="954"/>
      <c r="H9" s="954"/>
      <c r="I9" s="955"/>
      <c r="J9" s="952"/>
      <c r="K9" s="952"/>
      <c r="L9" s="2011" t="s">
        <v>1018</v>
      </c>
      <c r="M9" s="2012"/>
      <c r="N9" s="2012"/>
      <c r="O9" s="2012"/>
      <c r="P9" s="2012"/>
      <c r="Q9" s="2013"/>
    </row>
    <row r="10" spans="1:17" ht="30" customHeight="1" thickBot="1">
      <c r="A10" s="1022"/>
      <c r="B10" s="950"/>
      <c r="C10" s="951"/>
      <c r="D10" s="951"/>
      <c r="E10" s="952"/>
      <c r="F10" s="953"/>
      <c r="G10" s="954"/>
      <c r="H10" s="1208" t="s">
        <v>82</v>
      </c>
      <c r="I10" s="1209">
        <f>SUM(P6+I8)</f>
        <v>69835000000</v>
      </c>
      <c r="J10" s="952"/>
      <c r="K10" s="952"/>
      <c r="L10" s="956" t="s">
        <v>2</v>
      </c>
      <c r="M10" s="1212" t="s">
        <v>1636</v>
      </c>
      <c r="N10" s="957" t="s">
        <v>328</v>
      </c>
      <c r="O10" s="2014" t="s">
        <v>1637</v>
      </c>
      <c r="P10" s="2014"/>
      <c r="Q10" s="958" t="s">
        <v>10</v>
      </c>
    </row>
    <row r="11" spans="1:17" ht="30" customHeight="1" thickTop="1">
      <c r="A11" s="1022"/>
      <c r="B11" s="950"/>
      <c r="C11" s="951"/>
      <c r="D11" s="951"/>
      <c r="E11" s="952"/>
      <c r="F11" s="953"/>
      <c r="G11" s="954"/>
      <c r="H11" s="954"/>
      <c r="I11" s="955"/>
      <c r="J11" s="952"/>
      <c r="K11" s="952"/>
      <c r="L11" s="959"/>
      <c r="M11" s="960" t="s">
        <v>1638</v>
      </c>
      <c r="N11" s="960"/>
      <c r="O11" s="2015"/>
      <c r="P11" s="2016"/>
      <c r="Q11" s="961"/>
    </row>
    <row r="12" spans="1:17" ht="30" customHeight="1" thickBot="1">
      <c r="A12" s="1022"/>
      <c r="B12" s="950"/>
      <c r="C12" s="951"/>
      <c r="D12" s="951"/>
      <c r="E12" s="952"/>
      <c r="F12" s="953"/>
      <c r="G12" s="951"/>
      <c r="H12" s="951"/>
      <c r="I12" s="962"/>
      <c r="J12" s="952"/>
      <c r="K12" s="952"/>
      <c r="L12" s="760"/>
      <c r="M12" s="761" t="s">
        <v>1639</v>
      </c>
      <c r="N12" s="761"/>
      <c r="O12" s="2008"/>
      <c r="P12" s="2009"/>
      <c r="Q12" s="762"/>
    </row>
    <row r="13" spans="1:17" ht="18" customHeight="1">
      <c r="A13" s="1022"/>
      <c r="B13" s="963"/>
      <c r="C13" s="951"/>
      <c r="D13" s="951"/>
      <c r="E13" s="951"/>
      <c r="F13" s="953"/>
      <c r="H13" s="1208"/>
      <c r="J13" s="952"/>
      <c r="K13" s="952"/>
      <c r="P13" s="763"/>
    </row>
    <row r="14" spans="1:17" ht="30" customHeight="1" thickBot="1">
      <c r="A14" s="1022"/>
      <c r="B14" s="963"/>
      <c r="C14" s="951"/>
      <c r="D14" s="951"/>
      <c r="E14" s="951"/>
      <c r="F14" s="953"/>
      <c r="G14" s="951"/>
      <c r="H14" s="951"/>
      <c r="I14" s="962"/>
      <c r="J14" s="952"/>
      <c r="K14" s="952"/>
      <c r="N14" s="1210" t="s">
        <v>1640</v>
      </c>
      <c r="O14" s="2010"/>
      <c r="P14" s="2010"/>
    </row>
    <row r="15" spans="1:17" ht="15" thickTop="1">
      <c r="J15" s="1205"/>
      <c r="K15" s="1205"/>
    </row>
    <row r="16" spans="1:17">
      <c r="J16" s="1205"/>
      <c r="K16" s="1205"/>
    </row>
    <row r="17" spans="1:18" ht="14.25" customHeight="1">
      <c r="A17" s="1580" t="s">
        <v>1887</v>
      </c>
      <c r="B17" s="1580"/>
      <c r="C17" s="1580"/>
      <c r="D17" s="1580"/>
      <c r="E17" s="1580"/>
      <c r="F17" s="1580"/>
      <c r="G17" s="1580"/>
      <c r="H17" s="1580"/>
      <c r="I17" s="1580"/>
      <c r="J17" s="1580"/>
      <c r="K17" s="1580"/>
      <c r="L17" s="1580"/>
      <c r="M17" s="1580"/>
      <c r="N17" s="1580"/>
      <c r="O17" s="1580"/>
      <c r="P17" s="1580"/>
      <c r="Q17" s="1580"/>
    </row>
    <row r="18" spans="1:18" ht="14.25" customHeight="1">
      <c r="A18" s="1580"/>
      <c r="B18" s="1580"/>
      <c r="C18" s="1580"/>
      <c r="D18" s="1580"/>
      <c r="E18" s="1580"/>
      <c r="F18" s="1580"/>
      <c r="G18" s="1580"/>
      <c r="H18" s="1580"/>
      <c r="I18" s="1580"/>
      <c r="J18" s="1580"/>
      <c r="K18" s="1580"/>
      <c r="L18" s="1580"/>
      <c r="M18" s="1580"/>
      <c r="N18" s="1580"/>
      <c r="O18" s="1580"/>
      <c r="P18" s="1580"/>
      <c r="Q18" s="1580"/>
    </row>
    <row r="19" spans="1:18" ht="14.25" customHeight="1">
      <c r="A19" s="1580" t="s">
        <v>1889</v>
      </c>
      <c r="B19" s="1580"/>
      <c r="C19" s="1580"/>
      <c r="D19" s="1580"/>
      <c r="E19" s="1580"/>
      <c r="F19" s="1580"/>
      <c r="G19" s="1580"/>
      <c r="H19" s="1580"/>
      <c r="I19" s="1580"/>
      <c r="J19" s="1580"/>
      <c r="K19" s="1580"/>
      <c r="L19" s="1580"/>
      <c r="M19" s="1580"/>
      <c r="N19" s="1580"/>
      <c r="O19" s="1580"/>
      <c r="P19" s="1580"/>
      <c r="Q19" s="1580"/>
    </row>
    <row r="20" spans="1:18" ht="14.25" customHeight="1">
      <c r="A20" s="1630" t="s">
        <v>1888</v>
      </c>
      <c r="B20" s="1630"/>
      <c r="C20" s="1630"/>
      <c r="D20" s="1630"/>
      <c r="E20" s="1630"/>
      <c r="F20" s="1630"/>
      <c r="G20" s="1630"/>
      <c r="H20" s="1630"/>
      <c r="I20" s="1630"/>
      <c r="J20" s="1630"/>
      <c r="K20" s="1630"/>
      <c r="L20" s="1630"/>
      <c r="M20" s="1630"/>
      <c r="N20" s="1630"/>
      <c r="O20" s="1630"/>
      <c r="P20" s="1630"/>
      <c r="Q20" s="1630"/>
    </row>
    <row r="21" spans="1:18">
      <c r="A21" s="1630"/>
      <c r="B21" s="1630"/>
      <c r="C21" s="1630"/>
      <c r="D21" s="1630"/>
      <c r="E21" s="1630"/>
      <c r="F21" s="1630"/>
      <c r="G21" s="1630"/>
      <c r="H21" s="1630"/>
      <c r="I21" s="1630"/>
      <c r="J21" s="1630"/>
      <c r="K21" s="1630"/>
      <c r="L21" s="1630"/>
      <c r="M21" s="1630"/>
      <c r="N21" s="1630"/>
      <c r="O21" s="1630"/>
      <c r="P21" s="1630"/>
      <c r="Q21" s="1630"/>
    </row>
    <row r="23" spans="1:18" ht="15">
      <c r="A23" s="1976" t="s">
        <v>1641</v>
      </c>
      <c r="B23" s="1976"/>
      <c r="C23" s="1976"/>
      <c r="D23" s="1976"/>
      <c r="E23" s="1976"/>
      <c r="F23" s="1976"/>
      <c r="G23" s="1976"/>
      <c r="H23" s="1976"/>
      <c r="I23" s="1976"/>
      <c r="J23" s="1976"/>
      <c r="K23" s="1976"/>
      <c r="L23" s="1976"/>
      <c r="M23" s="1976"/>
      <c r="N23" s="1976"/>
      <c r="O23" s="1976"/>
      <c r="P23" s="1976"/>
      <c r="Q23" s="1976"/>
    </row>
    <row r="24" spans="1:18" ht="15.75" thickBot="1">
      <c r="A24" s="764"/>
    </row>
    <row r="25" spans="1:18" ht="18" customHeight="1">
      <c r="A25" s="2017" t="s">
        <v>1642</v>
      </c>
      <c r="B25" s="1826"/>
      <c r="C25" s="1826"/>
      <c r="D25" s="1826"/>
      <c r="E25" s="1826"/>
      <c r="F25" s="1826"/>
      <c r="G25" s="1979"/>
      <c r="H25" s="2017" t="s">
        <v>1643</v>
      </c>
      <c r="I25" s="1826"/>
      <c r="J25" s="1826"/>
      <c r="K25" s="1826"/>
      <c r="L25" s="2018" t="s">
        <v>1018</v>
      </c>
      <c r="M25" s="2019"/>
      <c r="N25" s="2019"/>
      <c r="O25" s="2019"/>
      <c r="P25" s="2019"/>
      <c r="Q25" s="2019"/>
      <c r="R25" s="2020"/>
    </row>
    <row r="26" spans="1:18" ht="45.75" customHeight="1" thickBot="1">
      <c r="A26" s="765" t="s">
        <v>1368</v>
      </c>
      <c r="B26" s="766" t="s">
        <v>2</v>
      </c>
      <c r="C26" s="1207" t="s">
        <v>1068</v>
      </c>
      <c r="D26" s="1839" t="s">
        <v>328</v>
      </c>
      <c r="E26" s="1840"/>
      <c r="F26" s="1839" t="s">
        <v>10</v>
      </c>
      <c r="G26" s="2021"/>
      <c r="H26" s="2022" t="s">
        <v>1068</v>
      </c>
      <c r="I26" s="1840"/>
      <c r="J26" s="1839" t="s">
        <v>1879</v>
      </c>
      <c r="K26" s="2021"/>
      <c r="L26" s="964" t="s">
        <v>2</v>
      </c>
      <c r="M26" s="965" t="s">
        <v>328</v>
      </c>
      <c r="N26" s="2023" t="s">
        <v>1891</v>
      </c>
      <c r="O26" s="2023"/>
      <c r="P26" s="966" t="s">
        <v>10</v>
      </c>
      <c r="Q26" s="1864" t="s">
        <v>1878</v>
      </c>
      <c r="R26" s="1866"/>
    </row>
    <row r="27" spans="1:18" ht="18" customHeight="1">
      <c r="A27" s="1954">
        <v>4</v>
      </c>
      <c r="B27" s="1956">
        <v>40557</v>
      </c>
      <c r="C27" s="1957" t="s">
        <v>1644</v>
      </c>
      <c r="D27" s="1960" t="s">
        <v>1067</v>
      </c>
      <c r="E27" s="1961"/>
      <c r="F27" s="1962" t="s">
        <v>322</v>
      </c>
      <c r="G27" s="1963"/>
      <c r="H27" s="1968" t="s">
        <v>1645</v>
      </c>
      <c r="I27" s="1969"/>
      <c r="J27" s="1178">
        <v>2000000000</v>
      </c>
      <c r="K27" s="1179"/>
      <c r="L27" s="187">
        <v>40690</v>
      </c>
      <c r="M27" s="967" t="s">
        <v>1892</v>
      </c>
      <c r="N27" s="1966">
        <v>0</v>
      </c>
      <c r="O27" s="1966"/>
      <c r="P27" s="570" t="s">
        <v>334</v>
      </c>
      <c r="Q27" s="1202">
        <v>0</v>
      </c>
      <c r="R27" s="968">
        <v>10</v>
      </c>
    </row>
    <row r="28" spans="1:18" ht="18" customHeight="1">
      <c r="A28" s="1955"/>
      <c r="B28" s="1365"/>
      <c r="C28" s="1958"/>
      <c r="D28" s="1675" t="s">
        <v>1067</v>
      </c>
      <c r="E28" s="1946"/>
      <c r="F28" s="1675" t="s">
        <v>334</v>
      </c>
      <c r="G28" s="1692"/>
      <c r="H28" s="1921" t="s">
        <v>1646</v>
      </c>
      <c r="I28" s="1922"/>
      <c r="J28" s="1927">
        <v>16916603567.65</v>
      </c>
      <c r="K28" s="1930">
        <v>7</v>
      </c>
      <c r="L28" s="2">
        <v>40588</v>
      </c>
      <c r="M28" s="250" t="s">
        <v>1654</v>
      </c>
      <c r="N28" s="1967">
        <v>185726191.94</v>
      </c>
      <c r="O28" s="1967"/>
      <c r="P28" s="116" t="s">
        <v>322</v>
      </c>
      <c r="Q28" s="1913">
        <v>0</v>
      </c>
      <c r="R28" s="1916">
        <v>8</v>
      </c>
    </row>
    <row r="29" spans="1:18" ht="18.75" customHeight="1">
      <c r="A29" s="1955"/>
      <c r="B29" s="1365"/>
      <c r="C29" s="1958"/>
      <c r="D29" s="1947"/>
      <c r="E29" s="1948"/>
      <c r="F29" s="1947"/>
      <c r="G29" s="1950"/>
      <c r="H29" s="1923"/>
      <c r="I29" s="1924"/>
      <c r="J29" s="1928"/>
      <c r="K29" s="1931"/>
      <c r="L29" s="2">
        <v>40610</v>
      </c>
      <c r="M29" s="250" t="s">
        <v>1654</v>
      </c>
      <c r="N29" s="1919">
        <v>5511067613.79</v>
      </c>
      <c r="O29" s="1920"/>
      <c r="P29" s="116" t="s">
        <v>322</v>
      </c>
      <c r="Q29" s="1914"/>
      <c r="R29" s="1917"/>
    </row>
    <row r="30" spans="1:18" ht="18.75" customHeight="1">
      <c r="A30" s="1955"/>
      <c r="B30" s="1365"/>
      <c r="C30" s="1958"/>
      <c r="D30" s="1947"/>
      <c r="E30" s="1948"/>
      <c r="F30" s="1947"/>
      <c r="G30" s="1950"/>
      <c r="H30" s="1923"/>
      <c r="I30" s="1924"/>
      <c r="J30" s="1928"/>
      <c r="K30" s="1931"/>
      <c r="L30" s="2">
        <v>40617</v>
      </c>
      <c r="M30" s="250" t="s">
        <v>1654</v>
      </c>
      <c r="N30" s="1919">
        <v>55833333.329999998</v>
      </c>
      <c r="O30" s="1920"/>
      <c r="P30" s="116" t="s">
        <v>322</v>
      </c>
      <c r="Q30" s="1914"/>
      <c r="R30" s="1917"/>
    </row>
    <row r="31" spans="1:18" ht="18.75" customHeight="1">
      <c r="A31" s="1955"/>
      <c r="B31" s="1365"/>
      <c r="C31" s="1958"/>
      <c r="D31" s="1947"/>
      <c r="E31" s="1948"/>
      <c r="F31" s="1947"/>
      <c r="G31" s="1950"/>
      <c r="H31" s="1923"/>
      <c r="I31" s="1924"/>
      <c r="J31" s="1928"/>
      <c r="K31" s="1931"/>
      <c r="L31" s="3">
        <v>40772</v>
      </c>
      <c r="M31" s="250" t="s">
        <v>1654</v>
      </c>
      <c r="N31" s="1919">
        <v>97008351.170000002</v>
      </c>
      <c r="O31" s="1920"/>
      <c r="P31" s="116" t="s">
        <v>322</v>
      </c>
      <c r="Q31" s="1914"/>
      <c r="R31" s="1917"/>
    </row>
    <row r="32" spans="1:18" ht="18.75" customHeight="1">
      <c r="A32" s="1955"/>
      <c r="B32" s="1365"/>
      <c r="C32" s="1958"/>
      <c r="D32" s="1947"/>
      <c r="E32" s="1948"/>
      <c r="F32" s="1947"/>
      <c r="G32" s="1950"/>
      <c r="H32" s="1923"/>
      <c r="I32" s="1924"/>
      <c r="J32" s="1928"/>
      <c r="K32" s="1931"/>
      <c r="L32" s="3">
        <v>40773</v>
      </c>
      <c r="M32" s="250" t="s">
        <v>1654</v>
      </c>
      <c r="N32" s="1919">
        <v>2153520000</v>
      </c>
      <c r="O32" s="1920"/>
      <c r="P32" s="116" t="s">
        <v>322</v>
      </c>
      <c r="Q32" s="1914"/>
      <c r="R32" s="1917"/>
    </row>
    <row r="33" spans="1:18" ht="18.75" customHeight="1">
      <c r="A33" s="1955"/>
      <c r="B33" s="1365"/>
      <c r="C33" s="1958"/>
      <c r="D33" s="1947"/>
      <c r="E33" s="1948"/>
      <c r="F33" s="1947"/>
      <c r="G33" s="1950"/>
      <c r="H33" s="1923"/>
      <c r="I33" s="1924"/>
      <c r="J33" s="1928"/>
      <c r="K33" s="1931"/>
      <c r="L33" s="3">
        <v>40788</v>
      </c>
      <c r="M33" s="250" t="s">
        <v>1654</v>
      </c>
      <c r="N33" s="1919">
        <v>55885302.439999998</v>
      </c>
      <c r="O33" s="1920"/>
      <c r="P33" s="116" t="s">
        <v>322</v>
      </c>
      <c r="Q33" s="1914"/>
      <c r="R33" s="1917"/>
    </row>
    <row r="34" spans="1:18" ht="18.75" customHeight="1">
      <c r="A34" s="1955"/>
      <c r="B34" s="1365"/>
      <c r="C34" s="1958"/>
      <c r="D34" s="1947"/>
      <c r="E34" s="1948"/>
      <c r="F34" s="1947"/>
      <c r="G34" s="1950"/>
      <c r="H34" s="1923"/>
      <c r="I34" s="1924"/>
      <c r="J34" s="1928"/>
      <c r="K34" s="1931"/>
      <c r="L34" s="3">
        <v>40848</v>
      </c>
      <c r="M34" s="250" t="s">
        <v>1654</v>
      </c>
      <c r="N34" s="1919">
        <v>971506765.26999998</v>
      </c>
      <c r="O34" s="1920"/>
      <c r="P34" s="116" t="s">
        <v>322</v>
      </c>
      <c r="Q34" s="1914"/>
      <c r="R34" s="1917"/>
    </row>
    <row r="35" spans="1:18" ht="18.75" customHeight="1">
      <c r="A35" s="1955"/>
      <c r="B35" s="1365"/>
      <c r="C35" s="1958"/>
      <c r="D35" s="1947"/>
      <c r="E35" s="1948"/>
      <c r="F35" s="1947"/>
      <c r="G35" s="1950"/>
      <c r="H35" s="1923"/>
      <c r="I35" s="1924"/>
      <c r="J35" s="1928"/>
      <c r="K35" s="1931"/>
      <c r="L35" s="3">
        <v>40976</v>
      </c>
      <c r="M35" s="250" t="s">
        <v>1654</v>
      </c>
      <c r="N35" s="1919">
        <v>5576121382.04</v>
      </c>
      <c r="O35" s="1920"/>
      <c r="P35" s="116" t="s">
        <v>322</v>
      </c>
      <c r="Q35" s="1914"/>
      <c r="R35" s="1917"/>
    </row>
    <row r="36" spans="1:18" ht="18.75" customHeight="1">
      <c r="A36" s="1955"/>
      <c r="B36" s="1365"/>
      <c r="C36" s="1958"/>
      <c r="D36" s="1947"/>
      <c r="E36" s="1948"/>
      <c r="F36" s="1947"/>
      <c r="G36" s="1950"/>
      <c r="H36" s="1923"/>
      <c r="I36" s="1924"/>
      <c r="J36" s="1928"/>
      <c r="K36" s="1931"/>
      <c r="L36" s="3">
        <v>40983</v>
      </c>
      <c r="M36" s="250" t="s">
        <v>1654</v>
      </c>
      <c r="N36" s="1919">
        <v>1521632095.9100001</v>
      </c>
      <c r="O36" s="1920"/>
      <c r="P36" s="116" t="s">
        <v>322</v>
      </c>
      <c r="Q36" s="1914"/>
      <c r="R36" s="1917"/>
    </row>
    <row r="37" spans="1:18" ht="18.75" customHeight="1">
      <c r="A37" s="1955"/>
      <c r="B37" s="1365"/>
      <c r="C37" s="1958"/>
      <c r="D37" s="1947"/>
      <c r="E37" s="1948"/>
      <c r="F37" s="1947"/>
      <c r="G37" s="1950"/>
      <c r="H37" s="1925"/>
      <c r="I37" s="1926"/>
      <c r="J37" s="1929"/>
      <c r="K37" s="1932"/>
      <c r="L37" s="3">
        <v>40990</v>
      </c>
      <c r="M37" s="250" t="s">
        <v>1654</v>
      </c>
      <c r="N37" s="1919">
        <v>1493250339.48</v>
      </c>
      <c r="O37" s="1920"/>
      <c r="P37" s="116" t="s">
        <v>322</v>
      </c>
      <c r="Q37" s="1915"/>
      <c r="R37" s="1918"/>
    </row>
    <row r="38" spans="1:18" ht="18" customHeight="1">
      <c r="A38" s="1955"/>
      <c r="B38" s="1365"/>
      <c r="C38" s="1958"/>
      <c r="D38" s="1947"/>
      <c r="E38" s="1948"/>
      <c r="F38" s="1947"/>
      <c r="G38" s="1950"/>
      <c r="H38" s="1921" t="s">
        <v>1647</v>
      </c>
      <c r="I38" s="1922"/>
      <c r="J38" s="1927">
        <v>3375328432.3499999</v>
      </c>
      <c r="K38" s="1930">
        <v>7</v>
      </c>
      <c r="L38" s="3">
        <v>40588</v>
      </c>
      <c r="M38" s="250" t="s">
        <v>1654</v>
      </c>
      <c r="N38" s="1967">
        <v>2009932072.0599999</v>
      </c>
      <c r="O38" s="1967"/>
      <c r="P38" s="116" t="s">
        <v>322</v>
      </c>
      <c r="Q38" s="1913">
        <v>0</v>
      </c>
      <c r="R38" s="1916">
        <v>8</v>
      </c>
    </row>
    <row r="39" spans="1:18" ht="18" customHeight="1">
      <c r="A39" s="1955"/>
      <c r="B39" s="1365"/>
      <c r="C39" s="1958"/>
      <c r="D39" s="1947"/>
      <c r="E39" s="1948"/>
      <c r="F39" s="1947"/>
      <c r="G39" s="1950"/>
      <c r="H39" s="1923"/>
      <c r="I39" s="1924"/>
      <c r="J39" s="1928"/>
      <c r="K39" s="1931"/>
      <c r="L39" s="3">
        <v>40610</v>
      </c>
      <c r="M39" s="250" t="s">
        <v>1654</v>
      </c>
      <c r="N39" s="1919">
        <v>1383888037.0499995</v>
      </c>
      <c r="O39" s="1920"/>
      <c r="P39" s="116" t="s">
        <v>322</v>
      </c>
      <c r="Q39" s="1914"/>
      <c r="R39" s="1917"/>
    </row>
    <row r="40" spans="1:18" ht="18" customHeight="1">
      <c r="A40" s="1955"/>
      <c r="B40" s="1365"/>
      <c r="C40" s="1958"/>
      <c r="D40" s="1676"/>
      <c r="E40" s="1949"/>
      <c r="F40" s="1676"/>
      <c r="G40" s="1693"/>
      <c r="H40" s="1925"/>
      <c r="I40" s="1926"/>
      <c r="J40" s="1929"/>
      <c r="K40" s="1932"/>
      <c r="L40" s="3">
        <v>40983</v>
      </c>
      <c r="M40" s="250" t="s">
        <v>1654</v>
      </c>
      <c r="N40" s="1919">
        <v>44941843</v>
      </c>
      <c r="O40" s="1920"/>
      <c r="P40" s="116" t="s">
        <v>322</v>
      </c>
      <c r="Q40" s="1915"/>
      <c r="R40" s="1918"/>
    </row>
    <row r="41" spans="1:18" ht="18" customHeight="1">
      <c r="A41" s="1491"/>
      <c r="B41" s="1366"/>
      <c r="C41" s="1959"/>
      <c r="D41" s="1964" t="s">
        <v>1067</v>
      </c>
      <c r="E41" s="1965"/>
      <c r="F41" s="1675" t="s">
        <v>334</v>
      </c>
      <c r="G41" s="1692"/>
      <c r="H41" s="1921" t="s">
        <v>1244</v>
      </c>
      <c r="I41" s="1922"/>
      <c r="J41" s="2036">
        <v>167623733</v>
      </c>
      <c r="K41" s="2038"/>
      <c r="L41" s="1933">
        <v>40687</v>
      </c>
      <c r="M41" s="1936" t="s">
        <v>1877</v>
      </c>
      <c r="N41" s="1939">
        <v>5800000000</v>
      </c>
      <c r="O41" s="1940"/>
      <c r="P41" s="1392" t="s">
        <v>334</v>
      </c>
      <c r="Q41" s="2034">
        <v>1455037962</v>
      </c>
      <c r="R41" s="1916">
        <v>9</v>
      </c>
    </row>
    <row r="42" spans="1:18" ht="18" customHeight="1">
      <c r="A42" s="1490">
        <v>5</v>
      </c>
      <c r="B42" s="1605">
        <v>40557</v>
      </c>
      <c r="C42" s="2031" t="s">
        <v>1648</v>
      </c>
      <c r="D42" s="1611" t="s">
        <v>1067</v>
      </c>
      <c r="E42" s="1611"/>
      <c r="F42" s="1947"/>
      <c r="G42" s="1950"/>
      <c r="H42" s="1923"/>
      <c r="I42" s="1924"/>
      <c r="J42" s="2037"/>
      <c r="K42" s="2038"/>
      <c r="L42" s="1934"/>
      <c r="M42" s="1937"/>
      <c r="N42" s="1941"/>
      <c r="O42" s="1942"/>
      <c r="P42" s="1418"/>
      <c r="Q42" s="2035"/>
      <c r="R42" s="1917"/>
    </row>
    <row r="43" spans="1:18" ht="18" customHeight="1" thickBot="1">
      <c r="A43" s="1491"/>
      <c r="B43" s="1605"/>
      <c r="C43" s="2032"/>
      <c r="D43" s="1611"/>
      <c r="E43" s="1611"/>
      <c r="F43" s="1947"/>
      <c r="G43" s="1950"/>
      <c r="H43" s="1923"/>
      <c r="I43" s="1924"/>
      <c r="J43" s="2039">
        <v>924546133</v>
      </c>
      <c r="K43" s="2041"/>
      <c r="L43" s="1935"/>
      <c r="M43" s="1938"/>
      <c r="N43" s="1943"/>
      <c r="O43" s="1944"/>
      <c r="P43" s="1945"/>
      <c r="Q43" s="928">
        <v>0.77</v>
      </c>
      <c r="R43" s="1953"/>
    </row>
    <row r="44" spans="1:18" ht="18" customHeight="1">
      <c r="A44" s="1490">
        <v>6</v>
      </c>
      <c r="B44" s="1364">
        <v>40557</v>
      </c>
      <c r="C44" s="1936" t="s">
        <v>1649</v>
      </c>
      <c r="D44" s="1675" t="s">
        <v>1429</v>
      </c>
      <c r="E44" s="1946"/>
      <c r="F44" s="1947"/>
      <c r="G44" s="1950"/>
      <c r="H44" s="1923"/>
      <c r="I44" s="1924"/>
      <c r="J44" s="2040"/>
      <c r="K44" s="2041"/>
      <c r="L44" s="1933">
        <v>40976</v>
      </c>
      <c r="M44" s="1936" t="s">
        <v>1877</v>
      </c>
      <c r="N44" s="1939">
        <v>6000000008</v>
      </c>
      <c r="O44" s="1940"/>
      <c r="P44" s="1392" t="s">
        <v>334</v>
      </c>
      <c r="Q44" s="2034">
        <v>1248141410</v>
      </c>
      <c r="R44" s="1916">
        <v>11</v>
      </c>
    </row>
    <row r="45" spans="1:18" ht="18" customHeight="1">
      <c r="A45" s="1955"/>
      <c r="B45" s="1365"/>
      <c r="C45" s="1937"/>
      <c r="D45" s="1947"/>
      <c r="E45" s="1948"/>
      <c r="F45" s="1947"/>
      <c r="G45" s="1950"/>
      <c r="H45" s="1923"/>
      <c r="I45" s="1924"/>
      <c r="J45" s="2039">
        <v>562868096</v>
      </c>
      <c r="K45" s="2043"/>
      <c r="L45" s="1934"/>
      <c r="M45" s="1937"/>
      <c r="N45" s="1941"/>
      <c r="O45" s="1942"/>
      <c r="P45" s="1418"/>
      <c r="Q45" s="2035"/>
      <c r="R45" s="1917"/>
    </row>
    <row r="46" spans="1:18" ht="18" customHeight="1" thickBot="1">
      <c r="A46" s="2030"/>
      <c r="B46" s="2029"/>
      <c r="C46" s="1938"/>
      <c r="D46" s="2025"/>
      <c r="E46" s="2033"/>
      <c r="F46" s="2025"/>
      <c r="G46" s="2026"/>
      <c r="H46" s="2027"/>
      <c r="I46" s="2028"/>
      <c r="J46" s="2042"/>
      <c r="K46" s="2044"/>
      <c r="L46" s="1935"/>
      <c r="M46" s="1938"/>
      <c r="N46" s="1943"/>
      <c r="O46" s="1944"/>
      <c r="P46" s="1945"/>
      <c r="Q46" s="928">
        <v>0.7</v>
      </c>
      <c r="R46" s="1953"/>
    </row>
    <row r="47" spans="1:18" ht="15.75" customHeight="1">
      <c r="A47" s="1203"/>
      <c r="B47" s="1203"/>
      <c r="C47" s="1206"/>
      <c r="D47" s="1203"/>
      <c r="E47" s="1206"/>
      <c r="F47" s="1204"/>
      <c r="G47" s="1204"/>
      <c r="H47" s="1204"/>
      <c r="I47" s="271"/>
    </row>
    <row r="48" spans="1:18" ht="15.75" customHeight="1" thickBot="1">
      <c r="A48" s="1203"/>
      <c r="B48" s="1203"/>
      <c r="C48" s="1206"/>
      <c r="D48" s="1203"/>
      <c r="E48" s="1206"/>
      <c r="F48" s="1204"/>
      <c r="G48" s="1204"/>
      <c r="H48" s="1204"/>
      <c r="I48" s="271"/>
      <c r="M48" s="1210" t="s">
        <v>1640</v>
      </c>
      <c r="N48" s="2024">
        <f>SUM(N27:O46)</f>
        <v>32860313335.48</v>
      </c>
      <c r="O48" s="2024"/>
      <c r="P48" s="813"/>
    </row>
    <row r="49" spans="1:18" ht="15" thickTop="1"/>
    <row r="50" spans="1:18" ht="14.25" customHeight="1">
      <c r="A50" s="1952" t="s">
        <v>1650</v>
      </c>
      <c r="B50" s="1952"/>
      <c r="C50" s="1952"/>
      <c r="D50" s="1952"/>
      <c r="E50" s="1952"/>
      <c r="F50" s="1952"/>
      <c r="G50" s="1952"/>
      <c r="H50" s="1952"/>
      <c r="I50" s="1952"/>
      <c r="J50" s="1952"/>
      <c r="K50" s="1952"/>
      <c r="L50" s="1952"/>
      <c r="M50" s="1952"/>
      <c r="N50" s="1952"/>
      <c r="O50" s="1952"/>
      <c r="P50" s="1952"/>
      <c r="Q50" s="1952"/>
      <c r="R50" s="1952"/>
    </row>
    <row r="51" spans="1:18">
      <c r="A51" s="1952"/>
      <c r="B51" s="1952"/>
      <c r="C51" s="1952"/>
      <c r="D51" s="1952"/>
      <c r="E51" s="1952"/>
      <c r="F51" s="1952"/>
      <c r="G51" s="1952"/>
      <c r="H51" s="1952"/>
      <c r="I51" s="1952"/>
      <c r="J51" s="1952"/>
      <c r="K51" s="1952"/>
      <c r="L51" s="1952"/>
      <c r="M51" s="1952"/>
      <c r="N51" s="1952"/>
      <c r="O51" s="1952"/>
      <c r="P51" s="1952"/>
      <c r="Q51" s="1952"/>
      <c r="R51" s="1952"/>
    </row>
    <row r="52" spans="1:18" ht="14.25" customHeight="1">
      <c r="A52" s="1952" t="s">
        <v>1653</v>
      </c>
      <c r="B52" s="1952"/>
      <c r="C52" s="1952"/>
      <c r="D52" s="1952"/>
      <c r="E52" s="1952"/>
      <c r="F52" s="1952"/>
      <c r="G52" s="1952"/>
      <c r="H52" s="1952"/>
      <c r="I52" s="1952"/>
      <c r="J52" s="1952"/>
      <c r="K52" s="1952"/>
      <c r="L52" s="1952"/>
      <c r="M52" s="1952"/>
      <c r="N52" s="1952"/>
      <c r="O52" s="1952"/>
      <c r="P52" s="1952"/>
      <c r="Q52" s="1952"/>
      <c r="R52" s="1952"/>
    </row>
    <row r="53" spans="1:18" ht="14.25" customHeight="1">
      <c r="A53" s="1952" t="s">
        <v>1671</v>
      </c>
      <c r="B53" s="1952"/>
      <c r="C53" s="1952"/>
      <c r="D53" s="1952"/>
      <c r="E53" s="1952"/>
      <c r="F53" s="1952"/>
      <c r="G53" s="1952"/>
      <c r="H53" s="1952"/>
      <c r="I53" s="1952"/>
      <c r="J53" s="1952"/>
      <c r="K53" s="1952"/>
      <c r="L53" s="1952"/>
      <c r="M53" s="1952"/>
      <c r="N53" s="1952"/>
      <c r="O53" s="1952"/>
      <c r="P53" s="1952"/>
      <c r="Q53" s="1952"/>
      <c r="R53" s="1952"/>
    </row>
    <row r="54" spans="1:18">
      <c r="A54" s="1952"/>
      <c r="B54" s="1952"/>
      <c r="C54" s="1952"/>
      <c r="D54" s="1952"/>
      <c r="E54" s="1952"/>
      <c r="F54" s="1952"/>
      <c r="G54" s="1952"/>
      <c r="H54" s="1952"/>
      <c r="I54" s="1952"/>
      <c r="J54" s="1952"/>
      <c r="K54" s="1952"/>
      <c r="L54" s="1952"/>
      <c r="M54" s="1952"/>
      <c r="N54" s="1952"/>
      <c r="O54" s="1952"/>
      <c r="P54" s="1952"/>
      <c r="Q54" s="1952"/>
      <c r="R54" s="1952"/>
    </row>
    <row r="55" spans="1:18">
      <c r="A55" s="1952" t="s">
        <v>1661</v>
      </c>
      <c r="B55" s="1952"/>
      <c r="C55" s="1952"/>
      <c r="D55" s="1952"/>
      <c r="E55" s="1952"/>
      <c r="F55" s="1952"/>
      <c r="G55" s="1952"/>
      <c r="H55" s="1952"/>
      <c r="I55" s="1952"/>
      <c r="J55" s="1952"/>
      <c r="K55" s="1952"/>
      <c r="L55" s="1952"/>
      <c r="M55" s="1952"/>
      <c r="N55" s="1952"/>
      <c r="O55" s="1952"/>
      <c r="P55" s="1952"/>
      <c r="Q55" s="1952"/>
      <c r="R55" s="1952"/>
    </row>
    <row r="56" spans="1:18">
      <c r="A56" s="1952" t="s">
        <v>1660</v>
      </c>
      <c r="B56" s="1952"/>
      <c r="C56" s="1952"/>
      <c r="D56" s="1952"/>
      <c r="E56" s="1952"/>
      <c r="F56" s="1952"/>
      <c r="G56" s="1952"/>
      <c r="H56" s="1952"/>
      <c r="I56" s="1952"/>
      <c r="J56" s="1952"/>
      <c r="K56" s="1952"/>
      <c r="L56" s="1952"/>
      <c r="M56" s="1952"/>
      <c r="N56" s="1952"/>
      <c r="O56" s="1952"/>
      <c r="P56" s="1952"/>
      <c r="Q56" s="1952"/>
      <c r="R56" s="1952"/>
    </row>
    <row r="57" spans="1:18">
      <c r="A57" s="1951" t="s">
        <v>1890</v>
      </c>
      <c r="B57" s="1951"/>
      <c r="C57" s="1951"/>
      <c r="D57" s="1951"/>
      <c r="E57" s="1951"/>
      <c r="F57" s="1951"/>
      <c r="G57" s="1951"/>
      <c r="H57" s="1951"/>
      <c r="I57" s="1951"/>
      <c r="J57" s="1951"/>
      <c r="K57" s="1951"/>
      <c r="L57" s="1951"/>
      <c r="M57" s="1951"/>
      <c r="N57" s="1951"/>
      <c r="O57" s="1951"/>
      <c r="P57" s="1951"/>
      <c r="Q57" s="1951"/>
      <c r="R57" s="1951"/>
    </row>
    <row r="58" spans="1:18">
      <c r="A58" s="1951" t="s">
        <v>1886</v>
      </c>
      <c r="B58" s="1951"/>
      <c r="C58" s="1951"/>
      <c r="D58" s="1951"/>
      <c r="E58" s="1951"/>
      <c r="F58" s="1951"/>
      <c r="G58" s="1951"/>
      <c r="H58" s="1951"/>
      <c r="I58" s="1951"/>
      <c r="J58" s="1951"/>
      <c r="K58" s="1951"/>
      <c r="L58" s="1951"/>
      <c r="M58" s="1951"/>
      <c r="N58" s="1951"/>
      <c r="O58" s="1951"/>
      <c r="P58" s="1951"/>
      <c r="Q58" s="1951"/>
      <c r="R58" s="1951"/>
    </row>
    <row r="59" spans="1:18">
      <c r="A59" s="1205" t="s">
        <v>2025</v>
      </c>
    </row>
    <row r="763" spans="6:6" ht="42.75">
      <c r="F763" s="1211" t="s">
        <v>1399</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6" bestFit="1" customWidth="1"/>
    <col min="2" max="2" width="18.42578125" style="346" bestFit="1" customWidth="1"/>
    <col min="3" max="3" width="28.28515625" style="346" bestFit="1" customWidth="1"/>
    <col min="4" max="4" width="18.140625" style="346" bestFit="1" customWidth="1"/>
    <col min="5" max="5" width="6.28515625" style="346" customWidth="1"/>
    <col min="6" max="6" width="13.7109375" style="26" customWidth="1"/>
    <col min="7" max="7" width="32.5703125" style="346" customWidth="1"/>
    <col min="8" max="8" width="40.7109375" style="346" bestFit="1" customWidth="1"/>
    <col min="9" max="9" width="22.5703125" style="12" customWidth="1"/>
    <col min="10" max="10" width="2" style="12" customWidth="1"/>
    <col min="11" max="11" width="20" style="346" customWidth="1"/>
    <col min="12" max="12" width="2.140625" style="346" bestFit="1" customWidth="1"/>
    <col min="13" max="13" width="18.85546875" style="346" bestFit="1" customWidth="1"/>
    <col min="14" max="14" width="28.42578125" style="346" customWidth="1"/>
    <col min="15" max="15" width="4.42578125" style="346" customWidth="1"/>
    <col min="16" max="16" width="17.5703125" style="346" customWidth="1"/>
    <col min="17" max="17" width="13.140625" style="346" customWidth="1"/>
    <col min="18" max="18" width="18.42578125" style="346" bestFit="1" customWidth="1"/>
    <col min="19" max="16384" width="9.140625" style="346"/>
  </cols>
  <sheetData>
    <row r="1" spans="1:17" ht="18" customHeight="1">
      <c r="A1" s="1858" t="s">
        <v>881</v>
      </c>
      <c r="B1" s="1858"/>
      <c r="C1" s="1858"/>
      <c r="D1" s="1858"/>
      <c r="E1" s="1858"/>
      <c r="F1" s="1858"/>
      <c r="G1" s="1858"/>
      <c r="H1" s="1858"/>
      <c r="I1" s="1858"/>
      <c r="J1" s="344"/>
    </row>
    <row r="2" spans="1:17" ht="15.75" thickBot="1">
      <c r="B2" s="21"/>
      <c r="C2" s="21"/>
      <c r="D2" s="21"/>
      <c r="E2" s="21"/>
      <c r="F2" s="22"/>
      <c r="G2" s="21"/>
      <c r="H2" s="21"/>
      <c r="I2" s="347"/>
      <c r="J2" s="347"/>
    </row>
    <row r="3" spans="1:17" ht="15">
      <c r="A3" s="1821" t="s">
        <v>682</v>
      </c>
      <c r="B3" s="1823" t="s">
        <v>2</v>
      </c>
      <c r="C3" s="1825" t="s">
        <v>327</v>
      </c>
      <c r="D3" s="1826"/>
      <c r="E3" s="1827"/>
      <c r="F3" s="1823" t="s">
        <v>328</v>
      </c>
      <c r="G3" s="2052" t="s">
        <v>1011</v>
      </c>
      <c r="H3" s="1823" t="s">
        <v>1014</v>
      </c>
      <c r="I3" s="348"/>
      <c r="J3" s="349"/>
      <c r="K3" s="2018" t="s">
        <v>1440</v>
      </c>
      <c r="L3" s="1826"/>
      <c r="M3" s="2020"/>
    </row>
    <row r="4" spans="1:17" ht="15.75" thickBot="1">
      <c r="A4" s="1822"/>
      <c r="B4" s="1824"/>
      <c r="C4" s="24" t="s">
        <v>329</v>
      </c>
      <c r="D4" s="24" t="s">
        <v>330</v>
      </c>
      <c r="E4" s="24" t="s">
        <v>331</v>
      </c>
      <c r="F4" s="1824"/>
      <c r="G4" s="2053"/>
      <c r="H4" s="1824"/>
      <c r="I4" s="2048" t="s">
        <v>10</v>
      </c>
      <c r="J4" s="2049"/>
      <c r="K4" s="2022" t="s">
        <v>2</v>
      </c>
      <c r="L4" s="1840"/>
      <c r="M4" s="246" t="s">
        <v>1256</v>
      </c>
      <c r="N4" s="2045"/>
      <c r="O4" s="2046"/>
    </row>
    <row r="5" spans="1:17" ht="43.5" customHeight="1" thickBot="1">
      <c r="A5" s="8">
        <v>1</v>
      </c>
      <c r="B5" s="18">
        <v>39875</v>
      </c>
      <c r="C5" s="11" t="s">
        <v>882</v>
      </c>
      <c r="D5" s="19" t="s">
        <v>883</v>
      </c>
      <c r="E5" s="9" t="s">
        <v>884</v>
      </c>
      <c r="F5" s="10" t="s">
        <v>86</v>
      </c>
      <c r="G5" s="11" t="s">
        <v>336</v>
      </c>
      <c r="H5" s="339">
        <v>20000000000</v>
      </c>
      <c r="I5" s="2050" t="s">
        <v>334</v>
      </c>
      <c r="J5" s="2051"/>
      <c r="K5" s="350">
        <v>40378</v>
      </c>
      <c r="L5" s="351">
        <v>2</v>
      </c>
      <c r="M5" s="352">
        <v>4300000000</v>
      </c>
      <c r="N5" s="2047"/>
      <c r="O5" s="2047"/>
    </row>
    <row r="6" spans="1:17">
      <c r="B6" s="20"/>
      <c r="C6" s="341"/>
      <c r="D6" s="4"/>
      <c r="E6" s="4"/>
      <c r="F6" s="6"/>
      <c r="G6" s="341"/>
      <c r="H6" s="15"/>
      <c r="I6" s="340"/>
      <c r="J6" s="340"/>
    </row>
    <row r="7" spans="1:17" ht="15.75" thickBot="1">
      <c r="B7" s="345"/>
      <c r="C7" s="341"/>
      <c r="D7" s="345"/>
      <c r="E7" s="345"/>
      <c r="F7" s="6"/>
      <c r="G7" s="343" t="s">
        <v>82</v>
      </c>
      <c r="H7" s="13">
        <f>SUM(M5)</f>
        <v>4300000000</v>
      </c>
    </row>
    <row r="8" spans="1:17" ht="15.75" thickTop="1">
      <c r="B8" s="345"/>
      <c r="C8" s="341"/>
      <c r="D8" s="345"/>
      <c r="E8" s="345"/>
      <c r="F8" s="6"/>
      <c r="G8" s="343"/>
      <c r="H8" s="14"/>
    </row>
    <row r="10" spans="1:17" ht="17.25" customHeight="1">
      <c r="A10" s="1628" t="s">
        <v>1441</v>
      </c>
      <c r="B10" s="1628"/>
      <c r="C10" s="1628"/>
      <c r="D10" s="1628"/>
      <c r="E10" s="1628"/>
      <c r="F10" s="1628"/>
      <c r="G10" s="1628"/>
      <c r="H10" s="1628"/>
      <c r="I10" s="1628"/>
      <c r="J10" s="1628"/>
      <c r="K10" s="1628"/>
      <c r="L10" s="1628"/>
      <c r="M10" s="1628"/>
      <c r="N10" s="342"/>
      <c r="O10" s="342"/>
      <c r="P10" s="342"/>
      <c r="Q10" s="342"/>
    </row>
    <row r="11" spans="1:17">
      <c r="A11" s="1628" t="s">
        <v>1442</v>
      </c>
      <c r="B11" s="1628"/>
      <c r="C11" s="1628"/>
      <c r="D11" s="1628"/>
      <c r="E11" s="1628"/>
      <c r="F11" s="1628"/>
      <c r="G11" s="1628"/>
      <c r="H11" s="1628"/>
      <c r="I11" s="1628"/>
      <c r="J11" s="1628"/>
      <c r="K11" s="1628"/>
      <c r="L11" s="1628"/>
      <c r="M11" s="1628"/>
    </row>
    <row r="740" spans="6:6" ht="42.75">
      <c r="F740" s="26" t="s">
        <v>1399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6" customWidth="1"/>
    <col min="2" max="3" width="9.140625" style="496"/>
    <col min="4" max="4" width="30.7109375" style="496" customWidth="1"/>
    <col min="5" max="5" width="20" style="496" customWidth="1"/>
    <col min="6" max="6" width="19.85546875" style="496" customWidth="1"/>
    <col min="7" max="7" width="9.85546875" style="496" bestFit="1" customWidth="1"/>
    <col min="8" max="9" width="20" style="496" customWidth="1"/>
    <col min="10" max="10" width="1.28515625" style="496" customWidth="1"/>
    <col min="11" max="11" width="9.140625" style="496"/>
    <col min="12" max="12" width="20" style="496" customWidth="1"/>
    <col min="13" max="13" width="14.42578125" style="496" customWidth="1"/>
    <col min="14" max="14" width="10" style="496" customWidth="1"/>
    <col min="15" max="15" width="18.7109375" style="496" customWidth="1"/>
    <col min="16" max="16" width="17.5703125" style="496" customWidth="1"/>
    <col min="17" max="17" width="18.28515625" style="496" customWidth="1"/>
    <col min="18" max="18" width="18" style="496" customWidth="1"/>
    <col min="19" max="19" width="2" style="496" customWidth="1"/>
    <col min="20" max="20" width="9" style="496" customWidth="1"/>
    <col min="21" max="21" width="17" style="496" customWidth="1"/>
    <col min="22" max="22" width="17.7109375" style="496" customWidth="1"/>
    <col min="23" max="16384" width="9.140625" style="496"/>
  </cols>
  <sheetData>
    <row r="1" spans="1:22" ht="15">
      <c r="A1" s="2074" t="s">
        <v>1380</v>
      </c>
      <c r="B1" s="2074"/>
      <c r="C1" s="2074"/>
      <c r="D1" s="2074"/>
      <c r="E1" s="2074"/>
      <c r="F1" s="2074"/>
      <c r="G1" s="2074"/>
      <c r="H1" s="2074"/>
      <c r="I1" s="2074"/>
      <c r="J1" s="2074"/>
      <c r="K1" s="2074"/>
      <c r="L1" s="2074"/>
      <c r="M1" s="2074"/>
      <c r="N1" s="2074"/>
      <c r="O1" s="2074"/>
      <c r="P1" s="2074"/>
      <c r="Q1" s="2074"/>
      <c r="R1" s="2074"/>
    </row>
    <row r="2" spans="1:22" ht="15">
      <c r="A2" s="2074" t="s">
        <v>1381</v>
      </c>
      <c r="B2" s="2074"/>
      <c r="C2" s="2074"/>
      <c r="D2" s="2074"/>
      <c r="E2" s="2074"/>
      <c r="F2" s="2074"/>
      <c r="G2" s="2074"/>
      <c r="H2" s="2074"/>
      <c r="I2" s="2074"/>
      <c r="J2" s="2074"/>
      <c r="K2" s="2074"/>
      <c r="L2" s="2074"/>
      <c r="M2" s="2074"/>
      <c r="N2" s="2074"/>
      <c r="O2" s="2074"/>
      <c r="P2" s="2074"/>
      <c r="Q2" s="2074"/>
      <c r="R2" s="2074"/>
    </row>
    <row r="3" spans="1:22" ht="15.75" thickBot="1">
      <c r="A3" s="1169"/>
      <c r="B3" s="1169"/>
      <c r="C3" s="1169"/>
      <c r="D3" s="1169"/>
      <c r="E3" s="1169"/>
      <c r="F3" s="995"/>
      <c r="G3" s="1169"/>
      <c r="H3" s="312"/>
      <c r="I3" s="312"/>
      <c r="J3" s="312"/>
      <c r="K3" s="312"/>
      <c r="L3" s="1169"/>
      <c r="M3" s="1169"/>
      <c r="N3" s="1169"/>
      <c r="O3" s="1169"/>
      <c r="P3" s="312"/>
      <c r="Q3" s="1169"/>
      <c r="R3" s="313"/>
    </row>
    <row r="4" spans="1:22" ht="15" customHeight="1">
      <c r="A4" s="1544" t="s">
        <v>1370</v>
      </c>
      <c r="B4" s="1545"/>
      <c r="C4" s="1545"/>
      <c r="D4" s="1545"/>
      <c r="E4" s="1545"/>
      <c r="F4" s="1545"/>
      <c r="G4" s="1546"/>
      <c r="H4" s="1545" t="s">
        <v>1371</v>
      </c>
      <c r="I4" s="1545"/>
      <c r="J4" s="1545"/>
      <c r="K4" s="1545"/>
      <c r="L4" s="1546"/>
      <c r="M4" s="1592" t="s">
        <v>1018</v>
      </c>
      <c r="N4" s="1863"/>
      <c r="O4" s="1863"/>
      <c r="P4" s="1594"/>
      <c r="Q4" s="2075"/>
      <c r="R4" s="1595"/>
    </row>
    <row r="5" spans="1:22" ht="47.25" customHeight="1" thickBot="1">
      <c r="A5" s="267" t="s">
        <v>2</v>
      </c>
      <c r="B5" s="2076" t="s">
        <v>1068</v>
      </c>
      <c r="C5" s="2076"/>
      <c r="D5" s="2077"/>
      <c r="E5" s="266" t="s">
        <v>1397</v>
      </c>
      <c r="F5" s="265" t="s">
        <v>1372</v>
      </c>
      <c r="G5" s="314" t="s">
        <v>1394</v>
      </c>
      <c r="H5" s="1171" t="s">
        <v>1373</v>
      </c>
      <c r="I5" s="278" t="s">
        <v>1412</v>
      </c>
      <c r="J5" s="2078" t="s">
        <v>1394</v>
      </c>
      <c r="K5" s="2077"/>
      <c r="L5" s="1170" t="s">
        <v>1374</v>
      </c>
      <c r="M5" s="315" t="s">
        <v>1369</v>
      </c>
      <c r="N5" s="1171" t="s">
        <v>1895</v>
      </c>
      <c r="O5" s="1171" t="s">
        <v>1902</v>
      </c>
      <c r="P5" s="1171" t="s">
        <v>1903</v>
      </c>
      <c r="Q5" s="976" t="s">
        <v>1904</v>
      </c>
      <c r="R5" s="227" t="s">
        <v>1896</v>
      </c>
    </row>
    <row r="6" spans="1:22" ht="14.25">
      <c r="A6" s="316">
        <v>40256</v>
      </c>
      <c r="B6" s="2079" t="s">
        <v>1375</v>
      </c>
      <c r="C6" s="2079"/>
      <c r="D6" s="2080"/>
      <c r="E6" s="57">
        <v>4070000</v>
      </c>
      <c r="F6" s="228">
        <v>107.75</v>
      </c>
      <c r="G6" s="58" t="s">
        <v>1228</v>
      </c>
      <c r="H6" s="317">
        <v>40261</v>
      </c>
      <c r="I6" s="57">
        <v>4377249.3</v>
      </c>
      <c r="J6" s="2081" t="s">
        <v>1228</v>
      </c>
      <c r="K6" s="2082"/>
      <c r="L6" s="977">
        <v>2184</v>
      </c>
      <c r="M6" s="996">
        <v>40715</v>
      </c>
      <c r="N6" s="997" t="s">
        <v>1228</v>
      </c>
      <c r="O6" s="986">
        <v>4070000</v>
      </c>
      <c r="P6" s="998">
        <v>3151186.31</v>
      </c>
      <c r="Q6" s="999">
        <v>902632.95</v>
      </c>
      <c r="R6" s="188">
        <v>3457746.41</v>
      </c>
      <c r="S6" s="978"/>
      <c r="U6" s="1162"/>
      <c r="V6" s="1156"/>
    </row>
    <row r="7" spans="1:22" ht="14.25">
      <c r="A7" s="319">
        <v>40256</v>
      </c>
      <c r="B7" s="2083" t="s">
        <v>1376</v>
      </c>
      <c r="C7" s="2083"/>
      <c r="D7" s="2069"/>
      <c r="E7" s="422">
        <v>7617617</v>
      </c>
      <c r="F7" s="1051">
        <v>109</v>
      </c>
      <c r="G7" s="320" t="s">
        <v>1228</v>
      </c>
      <c r="H7" s="1052">
        <v>40261</v>
      </c>
      <c r="I7" s="61">
        <v>8279156.3600000003</v>
      </c>
      <c r="J7" s="2055" t="s">
        <v>1228</v>
      </c>
      <c r="K7" s="2056"/>
      <c r="L7" s="264">
        <v>4129.63</v>
      </c>
      <c r="M7" s="322">
        <v>40835</v>
      </c>
      <c r="N7" s="322" t="s">
        <v>1228</v>
      </c>
      <c r="O7" s="987">
        <v>7617617</v>
      </c>
      <c r="P7" s="971">
        <v>5891601.7199999997</v>
      </c>
      <c r="Q7" s="999">
        <v>1685709.52</v>
      </c>
      <c r="R7" s="160">
        <v>6462971.5499999998</v>
      </c>
      <c r="S7" s="978"/>
      <c r="U7" s="1162"/>
      <c r="V7" s="1156"/>
    </row>
    <row r="8" spans="1:22" ht="14.25">
      <c r="A8" s="319">
        <v>40256</v>
      </c>
      <c r="B8" s="2069" t="s">
        <v>1376</v>
      </c>
      <c r="C8" s="2070"/>
      <c r="D8" s="2070"/>
      <c r="E8" s="61">
        <v>8030000</v>
      </c>
      <c r="F8" s="263">
        <v>108.875</v>
      </c>
      <c r="G8" s="320" t="s">
        <v>1228</v>
      </c>
      <c r="H8" s="321">
        <v>40261</v>
      </c>
      <c r="I8" s="61">
        <v>8716264.6199999992</v>
      </c>
      <c r="J8" s="2055" t="s">
        <v>1228</v>
      </c>
      <c r="K8" s="2056"/>
      <c r="L8" s="264">
        <v>4347.74</v>
      </c>
      <c r="M8" s="322">
        <v>40715</v>
      </c>
      <c r="N8" s="322" t="s">
        <v>1228</v>
      </c>
      <c r="O8" s="987">
        <v>8030000</v>
      </c>
      <c r="P8" s="971">
        <v>5964013.1699999999</v>
      </c>
      <c r="Q8" s="999">
        <v>2022652.0399999998</v>
      </c>
      <c r="R8" s="160">
        <v>6555383.1900000004</v>
      </c>
      <c r="S8" s="978"/>
      <c r="U8" s="1162"/>
      <c r="V8" s="1156"/>
    </row>
    <row r="9" spans="1:22" ht="14.25">
      <c r="A9" s="319">
        <v>40276</v>
      </c>
      <c r="B9" s="2071" t="s">
        <v>1393</v>
      </c>
      <c r="C9" s="2071"/>
      <c r="D9" s="2072"/>
      <c r="E9" s="61">
        <v>23500000</v>
      </c>
      <c r="F9" s="263">
        <v>110.502</v>
      </c>
      <c r="G9" s="320" t="s">
        <v>1228</v>
      </c>
      <c r="H9" s="321">
        <v>40326</v>
      </c>
      <c r="I9" s="61">
        <v>26041642.5</v>
      </c>
      <c r="J9" s="2055" t="s">
        <v>1228</v>
      </c>
      <c r="K9" s="2056"/>
      <c r="L9" s="264">
        <v>12983</v>
      </c>
      <c r="M9" s="322">
        <v>40701</v>
      </c>
      <c r="N9" s="322" t="s">
        <v>1228</v>
      </c>
      <c r="O9" s="987">
        <v>23500000</v>
      </c>
      <c r="P9" s="971">
        <v>22350367.079999998</v>
      </c>
      <c r="Q9" s="999">
        <v>1149632.9500000002</v>
      </c>
      <c r="R9" s="160">
        <v>25039988.52</v>
      </c>
      <c r="S9" s="978"/>
      <c r="U9" s="1162"/>
      <c r="V9" s="1156"/>
    </row>
    <row r="10" spans="1:22" ht="14.25">
      <c r="A10" s="319">
        <v>40276</v>
      </c>
      <c r="B10" s="2071" t="s">
        <v>1395</v>
      </c>
      <c r="C10" s="2071"/>
      <c r="D10" s="2072"/>
      <c r="E10" s="61">
        <v>8900014</v>
      </c>
      <c r="F10" s="263">
        <v>107.5</v>
      </c>
      <c r="G10" s="320" t="s">
        <v>1228</v>
      </c>
      <c r="H10" s="321">
        <v>40298</v>
      </c>
      <c r="I10" s="61">
        <v>9598522.9499999993</v>
      </c>
      <c r="J10" s="2055" t="s">
        <v>1228</v>
      </c>
      <c r="K10" s="2056"/>
      <c r="L10" s="264">
        <v>4783</v>
      </c>
      <c r="M10" s="322">
        <v>40701</v>
      </c>
      <c r="N10" s="322" t="s">
        <v>1228</v>
      </c>
      <c r="O10" s="987">
        <v>8900014</v>
      </c>
      <c r="P10" s="971">
        <v>6542218.46</v>
      </c>
      <c r="Q10" s="999">
        <v>2357795.5399999996</v>
      </c>
      <c r="R10" s="160">
        <v>7045773.9299999997</v>
      </c>
      <c r="S10" s="978"/>
      <c r="U10" s="1162"/>
      <c r="V10" s="1156"/>
    </row>
    <row r="11" spans="1:22" ht="14.25">
      <c r="A11" s="319">
        <v>40309</v>
      </c>
      <c r="B11" s="2071" t="s">
        <v>1408</v>
      </c>
      <c r="C11" s="2071"/>
      <c r="D11" s="2072"/>
      <c r="E11" s="61">
        <v>10751382</v>
      </c>
      <c r="F11" s="263">
        <v>106.806</v>
      </c>
      <c r="G11" s="320" t="s">
        <v>1228</v>
      </c>
      <c r="H11" s="321">
        <v>40359</v>
      </c>
      <c r="I11" s="61">
        <v>11511052.25</v>
      </c>
      <c r="J11" s="2055" t="s">
        <v>1228</v>
      </c>
      <c r="K11" s="2056"/>
      <c r="L11" s="264">
        <v>5741</v>
      </c>
      <c r="M11" s="322">
        <v>40701</v>
      </c>
      <c r="N11" s="322" t="s">
        <v>1228</v>
      </c>
      <c r="O11" s="987">
        <v>10751382</v>
      </c>
      <c r="P11" s="971">
        <v>9819269.5399999991</v>
      </c>
      <c r="Q11" s="999">
        <v>932112.47000000009</v>
      </c>
      <c r="R11" s="160">
        <v>10550917.23</v>
      </c>
      <c r="S11" s="978"/>
      <c r="U11" s="1162"/>
      <c r="V11" s="1156"/>
    </row>
    <row r="12" spans="1:22" ht="14.25">
      <c r="A12" s="319">
        <v>40309</v>
      </c>
      <c r="B12" s="2071" t="s">
        <v>1409</v>
      </c>
      <c r="C12" s="2071"/>
      <c r="D12" s="2072"/>
      <c r="E12" s="61">
        <v>12898996</v>
      </c>
      <c r="F12" s="263">
        <v>109.42</v>
      </c>
      <c r="G12" s="320" t="s">
        <v>1228</v>
      </c>
      <c r="H12" s="321">
        <v>40359</v>
      </c>
      <c r="I12" s="61">
        <v>14151228.74</v>
      </c>
      <c r="J12" s="2055" t="s">
        <v>1228</v>
      </c>
      <c r="K12" s="2056"/>
      <c r="L12" s="264">
        <v>7057</v>
      </c>
      <c r="M12" s="322">
        <v>40701</v>
      </c>
      <c r="N12" s="322" t="s">
        <v>1228</v>
      </c>
      <c r="O12" s="987">
        <v>12898996</v>
      </c>
      <c r="P12" s="971">
        <v>12570392.4</v>
      </c>
      <c r="Q12" s="999">
        <v>328603.62</v>
      </c>
      <c r="R12" s="160">
        <v>13886503.76</v>
      </c>
      <c r="S12" s="978"/>
      <c r="U12" s="1162"/>
      <c r="V12" s="1156"/>
    </row>
    <row r="13" spans="1:22" ht="14.25">
      <c r="A13" s="319">
        <v>40309</v>
      </c>
      <c r="B13" s="2054" t="s">
        <v>1410</v>
      </c>
      <c r="C13" s="2054"/>
      <c r="D13" s="2054"/>
      <c r="E13" s="61">
        <v>8744333</v>
      </c>
      <c r="F13" s="263">
        <v>110.798</v>
      </c>
      <c r="G13" s="320" t="s">
        <v>1228</v>
      </c>
      <c r="H13" s="321">
        <v>40359</v>
      </c>
      <c r="I13" s="61">
        <v>9717173.0800000001</v>
      </c>
      <c r="J13" s="2055" t="s">
        <v>1228</v>
      </c>
      <c r="K13" s="2056"/>
      <c r="L13" s="264">
        <v>4844</v>
      </c>
      <c r="M13" s="322">
        <v>40701</v>
      </c>
      <c r="N13" s="322" t="s">
        <v>1228</v>
      </c>
      <c r="O13" s="987">
        <v>8744333</v>
      </c>
      <c r="P13" s="971">
        <v>8483187.5999999996</v>
      </c>
      <c r="Q13" s="999">
        <v>261145.39</v>
      </c>
      <c r="R13" s="160">
        <v>9482247.1899999995</v>
      </c>
      <c r="U13" s="1162"/>
      <c r="V13" s="1156"/>
    </row>
    <row r="14" spans="1:22" ht="14.25">
      <c r="A14" s="319">
        <v>40323</v>
      </c>
      <c r="B14" s="2073" t="s">
        <v>1444</v>
      </c>
      <c r="C14" s="2071"/>
      <c r="D14" s="2072"/>
      <c r="E14" s="61">
        <v>8417817</v>
      </c>
      <c r="F14" s="263">
        <v>110.125</v>
      </c>
      <c r="G14" s="320" t="s">
        <v>1228</v>
      </c>
      <c r="H14" s="321">
        <v>40389</v>
      </c>
      <c r="I14" s="61">
        <v>9294363.1099999994</v>
      </c>
      <c r="J14" s="2055" t="s">
        <v>1228</v>
      </c>
      <c r="K14" s="2056"/>
      <c r="L14" s="264">
        <v>4635</v>
      </c>
      <c r="M14" s="322">
        <v>40701</v>
      </c>
      <c r="N14" s="322" t="s">
        <v>1228</v>
      </c>
      <c r="O14" s="987">
        <v>8417817</v>
      </c>
      <c r="P14" s="971">
        <v>8171159.0499999998</v>
      </c>
      <c r="Q14" s="999">
        <v>246657.92999999996</v>
      </c>
      <c r="R14" s="160">
        <v>8985817.9399999995</v>
      </c>
      <c r="U14" s="1162"/>
      <c r="V14" s="1156"/>
    </row>
    <row r="15" spans="1:22" ht="14.25">
      <c r="A15" s="319">
        <v>40323</v>
      </c>
      <c r="B15" s="2054" t="s">
        <v>1410</v>
      </c>
      <c r="C15" s="2054"/>
      <c r="D15" s="2054"/>
      <c r="E15" s="61">
        <v>17119972</v>
      </c>
      <c r="F15" s="263">
        <v>109.553</v>
      </c>
      <c r="G15" s="320" t="s">
        <v>1228</v>
      </c>
      <c r="H15" s="321">
        <v>40389</v>
      </c>
      <c r="I15" s="61">
        <v>18801712.030000001</v>
      </c>
      <c r="J15" s="2055" t="s">
        <v>1228</v>
      </c>
      <c r="K15" s="2056"/>
      <c r="L15" s="264">
        <v>9377</v>
      </c>
      <c r="M15" s="322">
        <v>40806</v>
      </c>
      <c r="N15" s="322" t="s">
        <v>1228</v>
      </c>
      <c r="O15" s="987">
        <v>17119972</v>
      </c>
      <c r="P15" s="971">
        <v>15030711.91</v>
      </c>
      <c r="Q15" s="999">
        <v>2089260.0899999999</v>
      </c>
      <c r="R15" s="160">
        <v>16658560.560000001</v>
      </c>
      <c r="U15" s="1162"/>
      <c r="V15" s="1156"/>
    </row>
    <row r="16" spans="1:22" ht="14.25">
      <c r="A16" s="319">
        <v>40346</v>
      </c>
      <c r="B16" s="2054" t="s">
        <v>1408</v>
      </c>
      <c r="C16" s="2054"/>
      <c r="D16" s="2054"/>
      <c r="E16" s="61">
        <v>34441059</v>
      </c>
      <c r="F16" s="263">
        <v>110.785</v>
      </c>
      <c r="G16" s="320" t="s">
        <v>1228</v>
      </c>
      <c r="H16" s="321">
        <v>40420</v>
      </c>
      <c r="I16" s="61">
        <v>38273994.890000001</v>
      </c>
      <c r="J16" s="2055" t="s">
        <v>1228</v>
      </c>
      <c r="K16" s="2056"/>
      <c r="L16" s="264">
        <v>19077</v>
      </c>
      <c r="M16" s="322">
        <v>40715</v>
      </c>
      <c r="N16" s="322" t="s">
        <v>1228</v>
      </c>
      <c r="O16" s="987">
        <v>34441059</v>
      </c>
      <c r="P16" s="971">
        <v>32656125.289999999</v>
      </c>
      <c r="Q16" s="999">
        <v>1784933.7200000002</v>
      </c>
      <c r="R16" s="160">
        <v>36072055.770000003</v>
      </c>
      <c r="U16" s="1162"/>
      <c r="V16" s="1156"/>
    </row>
    <row r="17" spans="1:22" ht="14.25">
      <c r="A17" s="319">
        <v>40346</v>
      </c>
      <c r="B17" s="2054" t="s">
        <v>1393</v>
      </c>
      <c r="C17" s="2054"/>
      <c r="D17" s="2054"/>
      <c r="E17" s="61">
        <v>28209085</v>
      </c>
      <c r="F17" s="263">
        <v>112.02800000000001</v>
      </c>
      <c r="G17" s="320" t="s">
        <v>1228</v>
      </c>
      <c r="H17" s="321">
        <v>40420</v>
      </c>
      <c r="I17" s="61">
        <v>31693810.469999999</v>
      </c>
      <c r="J17" s="2055" t="s">
        <v>1228</v>
      </c>
      <c r="K17" s="2056"/>
      <c r="L17" s="264">
        <v>15801</v>
      </c>
      <c r="M17" s="322">
        <v>40806</v>
      </c>
      <c r="N17" s="322" t="s">
        <v>1228</v>
      </c>
      <c r="O17" s="987">
        <v>28209085</v>
      </c>
      <c r="P17" s="971">
        <v>25930432.690000001</v>
      </c>
      <c r="Q17" s="999">
        <v>2278652.31</v>
      </c>
      <c r="R17" s="160">
        <v>29142473.560000002</v>
      </c>
      <c r="U17" s="1162"/>
      <c r="V17" s="1156"/>
    </row>
    <row r="18" spans="1:22" ht="14.25">
      <c r="A18" s="319">
        <v>40373</v>
      </c>
      <c r="B18" s="2054" t="s">
        <v>1408</v>
      </c>
      <c r="C18" s="2054"/>
      <c r="D18" s="2054"/>
      <c r="E18" s="61">
        <v>6004156</v>
      </c>
      <c r="F18" s="263">
        <v>106.625</v>
      </c>
      <c r="G18" s="320" t="s">
        <v>1228</v>
      </c>
      <c r="H18" s="321">
        <v>40451</v>
      </c>
      <c r="I18" s="61">
        <v>6416804.125</v>
      </c>
      <c r="J18" s="2055" t="s">
        <v>1228</v>
      </c>
      <c r="K18" s="2056"/>
      <c r="L18" s="264">
        <v>3200</v>
      </c>
      <c r="M18" s="322">
        <v>40715</v>
      </c>
      <c r="N18" s="322" t="s">
        <v>1228</v>
      </c>
      <c r="O18" s="987">
        <v>6004156</v>
      </c>
      <c r="P18" s="971">
        <v>5656049.2599999998</v>
      </c>
      <c r="Q18" s="999">
        <v>348106.74000000005</v>
      </c>
      <c r="R18" s="160">
        <v>6051772.3899999997</v>
      </c>
      <c r="U18" s="1162"/>
      <c r="V18" s="1156"/>
    </row>
    <row r="19" spans="1:22" ht="14.25">
      <c r="A19" s="319">
        <v>40373</v>
      </c>
      <c r="B19" s="2054" t="s">
        <v>1375</v>
      </c>
      <c r="C19" s="2054"/>
      <c r="D19" s="2054"/>
      <c r="E19" s="61">
        <v>6860835</v>
      </c>
      <c r="F19" s="263">
        <v>108.505</v>
      </c>
      <c r="G19" s="320" t="s">
        <v>1228</v>
      </c>
      <c r="H19" s="321">
        <v>40451</v>
      </c>
      <c r="I19" s="61">
        <v>7462725.5767499991</v>
      </c>
      <c r="J19" s="2055" t="s">
        <v>1228</v>
      </c>
      <c r="K19" s="2056"/>
      <c r="L19" s="264">
        <v>3722</v>
      </c>
      <c r="M19" s="322">
        <v>40835</v>
      </c>
      <c r="N19" s="322" t="s">
        <v>1228</v>
      </c>
      <c r="O19" s="987">
        <v>6860835</v>
      </c>
      <c r="P19" s="971">
        <v>6520875.0700000003</v>
      </c>
      <c r="Q19" s="999">
        <v>339959.93</v>
      </c>
      <c r="R19" s="160">
        <v>7105303.9699999997</v>
      </c>
      <c r="U19" s="1162"/>
      <c r="V19" s="1156"/>
    </row>
    <row r="20" spans="1:22" ht="14.25">
      <c r="A20" s="319">
        <v>40373</v>
      </c>
      <c r="B20" s="2054" t="s">
        <v>1393</v>
      </c>
      <c r="C20" s="2054"/>
      <c r="D20" s="2054"/>
      <c r="E20" s="61">
        <v>13183361</v>
      </c>
      <c r="F20" s="263">
        <v>111.86</v>
      </c>
      <c r="G20" s="320" t="s">
        <v>1228</v>
      </c>
      <c r="H20" s="321">
        <v>40451</v>
      </c>
      <c r="I20" s="61">
        <v>14789302.374600001</v>
      </c>
      <c r="J20" s="2055" t="s">
        <v>1228</v>
      </c>
      <c r="K20" s="2056"/>
      <c r="L20" s="264">
        <v>7373</v>
      </c>
      <c r="M20" s="322">
        <v>40715</v>
      </c>
      <c r="N20" s="322" t="s">
        <v>1228</v>
      </c>
      <c r="O20" s="987">
        <v>13183361</v>
      </c>
      <c r="P20" s="971">
        <v>12704840.59</v>
      </c>
      <c r="Q20" s="999">
        <v>478520.39</v>
      </c>
      <c r="R20" s="160">
        <v>14182378.619999999</v>
      </c>
      <c r="U20" s="1162"/>
      <c r="V20" s="1156"/>
    </row>
    <row r="21" spans="1:22" ht="14.25">
      <c r="A21" s="319">
        <v>40388</v>
      </c>
      <c r="B21" s="2054" t="s">
        <v>1445</v>
      </c>
      <c r="C21" s="2054"/>
      <c r="D21" s="2054"/>
      <c r="E21" s="61">
        <v>2598386</v>
      </c>
      <c r="F21" s="263">
        <v>108.4375</v>
      </c>
      <c r="G21" s="320" t="s">
        <v>1228</v>
      </c>
      <c r="H21" s="321">
        <v>40451</v>
      </c>
      <c r="I21" s="61">
        <v>2826677.6687500002</v>
      </c>
      <c r="J21" s="2055" t="s">
        <v>1228</v>
      </c>
      <c r="K21" s="2056"/>
      <c r="L21" s="264">
        <v>1408</v>
      </c>
      <c r="M21" s="322">
        <v>40932</v>
      </c>
      <c r="N21" s="322" t="s">
        <v>1228</v>
      </c>
      <c r="O21" s="987">
        <v>2598386</v>
      </c>
      <c r="P21" s="971">
        <v>1903406.58</v>
      </c>
      <c r="Q21" s="999">
        <v>694979.4</v>
      </c>
      <c r="R21" s="160">
        <v>2052702.39</v>
      </c>
      <c r="U21" s="1162"/>
      <c r="V21" s="1156"/>
    </row>
    <row r="22" spans="1:22" ht="14.25">
      <c r="A22" s="319">
        <v>40388</v>
      </c>
      <c r="B22" s="2054" t="s">
        <v>1393</v>
      </c>
      <c r="C22" s="2054"/>
      <c r="D22" s="2054"/>
      <c r="E22" s="61">
        <v>9719455</v>
      </c>
      <c r="F22" s="263">
        <v>106.75</v>
      </c>
      <c r="G22" s="320" t="s">
        <v>1228</v>
      </c>
      <c r="H22" s="321">
        <v>40480</v>
      </c>
      <c r="I22" s="61">
        <v>10394984.122500001</v>
      </c>
      <c r="J22" s="2055" t="s">
        <v>1228</v>
      </c>
      <c r="K22" s="2056"/>
      <c r="L22" s="264">
        <v>5187</v>
      </c>
      <c r="M22" s="1000">
        <v>40715</v>
      </c>
      <c r="N22" s="1000" t="s">
        <v>1228</v>
      </c>
      <c r="O22" s="1001">
        <v>9719455</v>
      </c>
      <c r="P22" s="1002">
        <v>9531446.1400000006</v>
      </c>
      <c r="Q22" s="999">
        <v>188008.86</v>
      </c>
      <c r="R22" s="160">
        <v>10223263.65</v>
      </c>
      <c r="U22" s="1162"/>
      <c r="V22" s="1156"/>
    </row>
    <row r="23" spans="1:22" ht="14.25">
      <c r="A23" s="319">
        <v>40407</v>
      </c>
      <c r="B23" s="2054" t="s">
        <v>1408</v>
      </c>
      <c r="C23" s="2054"/>
      <c r="D23" s="2054"/>
      <c r="E23" s="61">
        <v>8279048</v>
      </c>
      <c r="F23" s="263">
        <v>110.19799999999999</v>
      </c>
      <c r="G23" s="320" t="s">
        <v>1228</v>
      </c>
      <c r="H23" s="321">
        <v>40451</v>
      </c>
      <c r="I23" s="61">
        <v>9150989.2850400005</v>
      </c>
      <c r="J23" s="2055" t="s">
        <v>1228</v>
      </c>
      <c r="K23" s="2056"/>
      <c r="L23" s="264">
        <v>4561</v>
      </c>
      <c r="M23" s="322">
        <v>40806</v>
      </c>
      <c r="N23" s="322" t="s">
        <v>1228</v>
      </c>
      <c r="O23" s="987">
        <v>8279048</v>
      </c>
      <c r="P23" s="971">
        <v>6425216.9800000004</v>
      </c>
      <c r="Q23" s="999">
        <v>1853831.0299999998</v>
      </c>
      <c r="R23" s="160">
        <v>7078088.6299999999</v>
      </c>
      <c r="U23" s="1162"/>
      <c r="V23" s="1156"/>
    </row>
    <row r="24" spans="1:22" ht="14.25">
      <c r="A24" s="319">
        <v>40407</v>
      </c>
      <c r="B24" s="2054" t="s">
        <v>1465</v>
      </c>
      <c r="C24" s="2054"/>
      <c r="D24" s="2054"/>
      <c r="E24" s="61">
        <v>5000000</v>
      </c>
      <c r="F24" s="263">
        <v>110.08799999999999</v>
      </c>
      <c r="G24" s="320" t="s">
        <v>1228</v>
      </c>
      <c r="H24" s="321">
        <v>40480</v>
      </c>
      <c r="I24" s="61">
        <v>5520651.6699999999</v>
      </c>
      <c r="J24" s="2055" t="s">
        <v>1228</v>
      </c>
      <c r="K24" s="2056"/>
      <c r="L24" s="264">
        <v>2752</v>
      </c>
      <c r="M24" s="322">
        <v>40835</v>
      </c>
      <c r="N24" s="322" t="s">
        <v>1228</v>
      </c>
      <c r="O24" s="987">
        <v>5000000</v>
      </c>
      <c r="P24" s="971">
        <v>4580543.05</v>
      </c>
      <c r="Q24" s="999">
        <v>419456.95</v>
      </c>
      <c r="R24" s="160">
        <v>5029355.7299999995</v>
      </c>
      <c r="U24" s="1162"/>
      <c r="V24" s="1156"/>
    </row>
    <row r="25" spans="1:22" ht="14.25">
      <c r="A25" s="319">
        <v>40407</v>
      </c>
      <c r="B25" s="2055" t="s">
        <v>1408</v>
      </c>
      <c r="C25" s="2068"/>
      <c r="D25" s="2056"/>
      <c r="E25" s="61">
        <v>10000000</v>
      </c>
      <c r="F25" s="263">
        <v>110.821</v>
      </c>
      <c r="G25" s="320" t="s">
        <v>1228</v>
      </c>
      <c r="H25" s="321">
        <v>40480</v>
      </c>
      <c r="I25" s="418">
        <v>11115031.109999999</v>
      </c>
      <c r="J25" s="2055" t="s">
        <v>1228</v>
      </c>
      <c r="K25" s="2056"/>
      <c r="L25" s="264">
        <v>5541</v>
      </c>
      <c r="M25" s="322">
        <v>40835</v>
      </c>
      <c r="N25" s="322" t="s">
        <v>1228</v>
      </c>
      <c r="O25" s="987">
        <v>10000000</v>
      </c>
      <c r="P25" s="971">
        <v>9030538.9000000004</v>
      </c>
      <c r="Q25" s="999">
        <v>969461.1</v>
      </c>
      <c r="R25" s="160">
        <v>9994805.5399999991</v>
      </c>
      <c r="U25" s="1162"/>
      <c r="V25" s="1156"/>
    </row>
    <row r="26" spans="1:22" ht="14.25">
      <c r="A26" s="318">
        <v>40421</v>
      </c>
      <c r="B26" s="2067" t="s">
        <v>1408</v>
      </c>
      <c r="C26" s="2067"/>
      <c r="D26" s="2067"/>
      <c r="E26" s="422">
        <v>9272482</v>
      </c>
      <c r="F26" s="1166">
        <v>110.515</v>
      </c>
      <c r="G26" s="420" t="s">
        <v>1228</v>
      </c>
      <c r="H26" s="421">
        <v>40450</v>
      </c>
      <c r="I26" s="422">
        <v>10277319.2423</v>
      </c>
      <c r="J26" s="2055" t="s">
        <v>1228</v>
      </c>
      <c r="K26" s="2056"/>
      <c r="L26" s="423">
        <v>5123</v>
      </c>
      <c r="M26" s="322">
        <v>40806</v>
      </c>
      <c r="N26" s="322" t="s">
        <v>1228</v>
      </c>
      <c r="O26" s="987">
        <v>9272482</v>
      </c>
      <c r="P26" s="971">
        <v>8403846.3599999994</v>
      </c>
      <c r="Q26" s="999">
        <v>868635.64999999991</v>
      </c>
      <c r="R26" s="160">
        <v>9230008.1899999995</v>
      </c>
      <c r="U26" s="1162"/>
      <c r="V26" s="1156"/>
    </row>
    <row r="27" spans="1:22" ht="14.25">
      <c r="A27" s="319">
        <v>40421</v>
      </c>
      <c r="B27" s="2054" t="s">
        <v>1605</v>
      </c>
      <c r="C27" s="2054"/>
      <c r="D27" s="2054"/>
      <c r="E27" s="422">
        <v>10350000</v>
      </c>
      <c r="F27" s="263">
        <v>112.476</v>
      </c>
      <c r="G27" s="320" t="s">
        <v>1228</v>
      </c>
      <c r="H27" s="321">
        <v>40480</v>
      </c>
      <c r="I27" s="61">
        <v>11672765.65</v>
      </c>
      <c r="J27" s="2055" t="s">
        <v>1228</v>
      </c>
      <c r="K27" s="2056"/>
      <c r="L27" s="264">
        <v>5820</v>
      </c>
      <c r="M27" s="322">
        <v>40835</v>
      </c>
      <c r="N27" s="322" t="s">
        <v>1228</v>
      </c>
      <c r="O27" s="987">
        <v>10350000</v>
      </c>
      <c r="P27" s="971">
        <v>10099555.15</v>
      </c>
      <c r="Q27" s="999">
        <v>250444.84999999998</v>
      </c>
      <c r="R27" s="160">
        <v>11314651.140000001</v>
      </c>
      <c r="U27" s="1162"/>
      <c r="V27" s="1156"/>
    </row>
    <row r="28" spans="1:22" ht="14.25">
      <c r="A28" s="319">
        <v>40421</v>
      </c>
      <c r="B28" s="2055" t="s">
        <v>1408</v>
      </c>
      <c r="C28" s="2068"/>
      <c r="D28" s="2056"/>
      <c r="E28" s="61">
        <v>6900000</v>
      </c>
      <c r="F28" s="263">
        <v>105.875</v>
      </c>
      <c r="G28" s="320" t="s">
        <v>1228</v>
      </c>
      <c r="H28" s="321">
        <v>40512</v>
      </c>
      <c r="I28" s="418">
        <v>7319687.71</v>
      </c>
      <c r="J28" s="2065" t="s">
        <v>1228</v>
      </c>
      <c r="K28" s="2066"/>
      <c r="L28" s="264">
        <v>3652</v>
      </c>
      <c r="M28" s="322">
        <v>40932</v>
      </c>
      <c r="N28" s="322" t="s">
        <v>1228</v>
      </c>
      <c r="O28" s="987">
        <v>6900000</v>
      </c>
      <c r="P28" s="971">
        <v>6236800.4299999997</v>
      </c>
      <c r="Q28" s="1173">
        <v>663199.56000000006</v>
      </c>
      <c r="R28" s="160">
        <v>6556341.1699999999</v>
      </c>
      <c r="U28" s="1162"/>
      <c r="V28" s="1156"/>
    </row>
    <row r="29" spans="1:22" ht="14.25">
      <c r="A29" s="318">
        <v>40435</v>
      </c>
      <c r="B29" s="2062" t="s">
        <v>1408</v>
      </c>
      <c r="C29" s="2063"/>
      <c r="D29" s="2064"/>
      <c r="E29" s="422">
        <v>8902230</v>
      </c>
      <c r="F29" s="1166">
        <v>111.584</v>
      </c>
      <c r="G29" s="320" t="s">
        <v>1228</v>
      </c>
      <c r="H29" s="421">
        <v>40480</v>
      </c>
      <c r="I29" s="435">
        <v>9962039.4932000004</v>
      </c>
      <c r="J29" s="2055" t="s">
        <v>1228</v>
      </c>
      <c r="K29" s="2056"/>
      <c r="L29" s="423">
        <v>4966</v>
      </c>
      <c r="M29" s="322">
        <v>40932</v>
      </c>
      <c r="N29" s="322" t="s">
        <v>1228</v>
      </c>
      <c r="O29" s="987">
        <v>8902230</v>
      </c>
      <c r="P29" s="970">
        <v>7503680.7599999998</v>
      </c>
      <c r="Q29" s="1174">
        <v>1398549.2299999997</v>
      </c>
      <c r="R29" s="188">
        <v>8269276.7299999995</v>
      </c>
      <c r="U29" s="1162"/>
      <c r="V29" s="1156"/>
    </row>
    <row r="30" spans="1:22" ht="14.25">
      <c r="A30" s="318">
        <v>40435</v>
      </c>
      <c r="B30" s="2067" t="s">
        <v>1612</v>
      </c>
      <c r="C30" s="2067"/>
      <c r="D30" s="2067"/>
      <c r="E30" s="422">
        <v>8050000</v>
      </c>
      <c r="F30" s="1166">
        <v>110.759</v>
      </c>
      <c r="G30" s="420" t="s">
        <v>1228</v>
      </c>
      <c r="H30" s="421">
        <v>40512</v>
      </c>
      <c r="I30" s="422">
        <v>8940780.3499999996</v>
      </c>
      <c r="J30" s="2055" t="s">
        <v>1228</v>
      </c>
      <c r="K30" s="2056"/>
      <c r="L30" s="423">
        <v>4458</v>
      </c>
      <c r="M30" s="322">
        <v>40932</v>
      </c>
      <c r="N30" s="322" t="s">
        <v>1228</v>
      </c>
      <c r="O30" s="987">
        <v>8050000</v>
      </c>
      <c r="P30" s="970">
        <v>7053867.4000000004</v>
      </c>
      <c r="Q30" s="1174">
        <v>996132.6</v>
      </c>
      <c r="R30" s="188">
        <v>7703609.71</v>
      </c>
      <c r="U30" s="1162"/>
      <c r="V30" s="1156"/>
    </row>
    <row r="31" spans="1:22" ht="14.25">
      <c r="A31" s="319">
        <v>40435</v>
      </c>
      <c r="B31" s="2054" t="s">
        <v>1444</v>
      </c>
      <c r="C31" s="2054"/>
      <c r="D31" s="2054"/>
      <c r="E31" s="422">
        <v>5750000</v>
      </c>
      <c r="F31" s="263">
        <v>106.5</v>
      </c>
      <c r="G31" s="320" t="s">
        <v>1228</v>
      </c>
      <c r="H31" s="321">
        <v>40512</v>
      </c>
      <c r="I31" s="61">
        <v>6134171.8799999999</v>
      </c>
      <c r="J31" s="2055" t="s">
        <v>1228</v>
      </c>
      <c r="K31" s="2056"/>
      <c r="L31" s="264">
        <v>3061</v>
      </c>
      <c r="M31" s="322">
        <v>40932</v>
      </c>
      <c r="N31" s="322" t="s">
        <v>1228</v>
      </c>
      <c r="O31" s="987">
        <v>5750000</v>
      </c>
      <c r="P31" s="971">
        <v>5473723.9400000004</v>
      </c>
      <c r="Q31" s="1173">
        <v>276276.06</v>
      </c>
      <c r="R31" s="160">
        <v>5764857.6299999999</v>
      </c>
      <c r="U31" s="1162"/>
      <c r="V31" s="1156"/>
    </row>
    <row r="32" spans="1:22" ht="14.25">
      <c r="A32" s="319">
        <v>40435</v>
      </c>
      <c r="B32" s="2055" t="s">
        <v>1611</v>
      </c>
      <c r="C32" s="2068"/>
      <c r="D32" s="2056"/>
      <c r="E32" s="61">
        <v>5741753</v>
      </c>
      <c r="F32" s="263">
        <v>110.5</v>
      </c>
      <c r="G32" s="320" t="s">
        <v>1228</v>
      </c>
      <c r="H32" s="321">
        <v>40512</v>
      </c>
      <c r="I32" s="418">
        <v>6361172.5150000006</v>
      </c>
      <c r="J32" s="2065" t="s">
        <v>1228</v>
      </c>
      <c r="K32" s="2066"/>
      <c r="L32" s="264">
        <v>3172</v>
      </c>
      <c r="M32" s="322">
        <v>40932</v>
      </c>
      <c r="N32" s="322" t="s">
        <v>1228</v>
      </c>
      <c r="O32" s="987">
        <v>5741753</v>
      </c>
      <c r="P32" s="971">
        <v>4307880.87</v>
      </c>
      <c r="Q32" s="1173">
        <v>1433872.13</v>
      </c>
      <c r="R32" s="160">
        <v>4693918.45</v>
      </c>
      <c r="U32" s="1162"/>
      <c r="V32" s="1156"/>
    </row>
    <row r="33" spans="1:22" ht="14.25">
      <c r="A33" s="318">
        <v>40449</v>
      </c>
      <c r="B33" s="2062" t="s">
        <v>1409</v>
      </c>
      <c r="C33" s="2063"/>
      <c r="D33" s="2064"/>
      <c r="E33" s="422">
        <v>3450000</v>
      </c>
      <c r="F33" s="1166">
        <v>110.875</v>
      </c>
      <c r="G33" s="420" t="s">
        <v>1228</v>
      </c>
      <c r="H33" s="421">
        <v>40512</v>
      </c>
      <c r="I33" s="435">
        <v>3834428.23</v>
      </c>
      <c r="J33" s="2065" t="s">
        <v>1228</v>
      </c>
      <c r="K33" s="2066"/>
      <c r="L33" s="423">
        <v>1912</v>
      </c>
      <c r="M33" s="322">
        <v>40835</v>
      </c>
      <c r="N33" s="322" t="s">
        <v>1228</v>
      </c>
      <c r="O33" s="986">
        <v>3450000</v>
      </c>
      <c r="P33" s="970">
        <v>3367168.19</v>
      </c>
      <c r="Q33" s="999">
        <v>82831.83</v>
      </c>
      <c r="R33" s="188">
        <v>3698411.02</v>
      </c>
      <c r="U33" s="1162"/>
      <c r="V33" s="1156"/>
    </row>
    <row r="34" spans="1:22" ht="14.25">
      <c r="A34" s="318">
        <v>40449</v>
      </c>
      <c r="B34" s="2067" t="s">
        <v>1393</v>
      </c>
      <c r="C34" s="2067"/>
      <c r="D34" s="2067"/>
      <c r="E34" s="422">
        <v>11482421</v>
      </c>
      <c r="F34" s="1166">
        <v>113.83799999999999</v>
      </c>
      <c r="G34" s="420" t="s">
        <v>1228</v>
      </c>
      <c r="H34" s="421">
        <v>40542</v>
      </c>
      <c r="I34" s="422">
        <v>13109069.557979999</v>
      </c>
      <c r="J34" s="2055" t="s">
        <v>1228</v>
      </c>
      <c r="K34" s="2056"/>
      <c r="L34" s="423">
        <v>6535</v>
      </c>
      <c r="M34" s="322">
        <v>40932</v>
      </c>
      <c r="N34" s="322" t="s">
        <v>1228</v>
      </c>
      <c r="O34" s="987">
        <v>11482421</v>
      </c>
      <c r="P34" s="970">
        <v>10592775.310000001</v>
      </c>
      <c r="Q34" s="1174">
        <v>889645.69000000006</v>
      </c>
      <c r="R34" s="188">
        <v>11818944.369999999</v>
      </c>
      <c r="U34" s="1162"/>
      <c r="V34" s="1156"/>
    </row>
    <row r="35" spans="1:22" ht="14.25">
      <c r="A35" s="319">
        <v>40449</v>
      </c>
      <c r="B35" s="2054" t="s">
        <v>1393</v>
      </c>
      <c r="C35" s="2054"/>
      <c r="D35" s="2054"/>
      <c r="E35" s="422">
        <v>13402491</v>
      </c>
      <c r="F35" s="1166">
        <v>113.9</v>
      </c>
      <c r="G35" s="320" t="s">
        <v>1228</v>
      </c>
      <c r="H35" s="321">
        <v>40512</v>
      </c>
      <c r="I35" s="61">
        <v>15308612.259000001</v>
      </c>
      <c r="J35" s="2055" t="s">
        <v>1228</v>
      </c>
      <c r="K35" s="2056"/>
      <c r="L35" s="264">
        <v>7632</v>
      </c>
      <c r="M35" s="322">
        <v>40835</v>
      </c>
      <c r="N35" s="322" t="s">
        <v>1228</v>
      </c>
      <c r="O35" s="987">
        <v>13402491</v>
      </c>
      <c r="P35" s="971">
        <v>12963736.869999999</v>
      </c>
      <c r="Q35" s="999">
        <v>438754.12</v>
      </c>
      <c r="R35" s="160">
        <v>14433038.52</v>
      </c>
      <c r="U35" s="1162"/>
      <c r="V35" s="1156"/>
    </row>
    <row r="36" spans="1:22" ht="15" thickBot="1">
      <c r="A36" s="753">
        <v>40449</v>
      </c>
      <c r="B36" s="2057" t="s">
        <v>1409</v>
      </c>
      <c r="C36" s="2058"/>
      <c r="D36" s="2059"/>
      <c r="E36" s="979">
        <v>14950000</v>
      </c>
      <c r="F36" s="754">
        <v>114.006</v>
      </c>
      <c r="G36" s="755" t="s">
        <v>1228</v>
      </c>
      <c r="H36" s="756">
        <v>40542</v>
      </c>
      <c r="I36" s="757">
        <v>17092069.219999999</v>
      </c>
      <c r="J36" s="2060" t="s">
        <v>1228</v>
      </c>
      <c r="K36" s="2061"/>
      <c r="L36" s="758">
        <v>8521</v>
      </c>
      <c r="M36" s="1157">
        <v>40932</v>
      </c>
      <c r="N36" s="1157" t="s">
        <v>1228</v>
      </c>
      <c r="O36" s="1158">
        <v>14950000</v>
      </c>
      <c r="P36" s="1159">
        <v>14562161.27</v>
      </c>
      <c r="Q36" s="1175">
        <v>387838.73</v>
      </c>
      <c r="R36" s="189">
        <v>16383543.82</v>
      </c>
      <c r="U36" s="1162"/>
      <c r="V36" s="1156"/>
    </row>
    <row r="37" spans="1:22" ht="15">
      <c r="A37" s="323"/>
      <c r="B37" s="324"/>
      <c r="C37" s="325"/>
      <c r="F37" s="972"/>
      <c r="G37" s="326"/>
      <c r="H37" s="327"/>
      <c r="I37" s="230"/>
      <c r="J37" s="230"/>
      <c r="K37" s="230"/>
      <c r="L37" s="229"/>
      <c r="M37" s="323"/>
      <c r="N37" s="323"/>
      <c r="O37" s="323"/>
      <c r="P37" s="328"/>
      <c r="Q37" s="231"/>
      <c r="R37" s="179"/>
    </row>
    <row r="38" spans="1:22" ht="15.75" customHeight="1" thickBot="1">
      <c r="A38" s="323"/>
      <c r="B38" s="233"/>
      <c r="C38" s="234"/>
      <c r="D38" s="980" t="s">
        <v>1396</v>
      </c>
      <c r="E38" s="567">
        <f>SUM(E6:E36)</f>
        <v>332596893</v>
      </c>
      <c r="F38" s="271"/>
      <c r="G38" s="234"/>
      <c r="I38" s="179"/>
      <c r="J38" s="179"/>
      <c r="K38" s="981" t="s">
        <v>1378</v>
      </c>
      <c r="L38" s="370">
        <f>SUM(L6:L36)</f>
        <v>183555.37</v>
      </c>
      <c r="M38" s="982"/>
      <c r="N38" s="982"/>
      <c r="O38" s="973"/>
      <c r="Q38" s="983" t="s">
        <v>1897</v>
      </c>
      <c r="R38" s="1168">
        <f>SUM(R6:R36)</f>
        <v>334924711.27999985</v>
      </c>
      <c r="S38" s="1176"/>
    </row>
    <row r="39" spans="1:22" ht="15.75" thickTop="1">
      <c r="A39" s="174"/>
      <c r="B39" s="233"/>
      <c r="C39" s="232"/>
      <c r="D39" s="1163"/>
      <c r="E39" s="233"/>
      <c r="F39" s="233"/>
      <c r="G39" s="234"/>
      <c r="H39" s="234"/>
      <c r="I39" s="179"/>
      <c r="J39" s="179"/>
      <c r="K39" s="179"/>
      <c r="L39" s="982"/>
      <c r="M39" s="982"/>
      <c r="N39" s="982"/>
      <c r="O39" s="973"/>
      <c r="P39" s="1167"/>
      <c r="Q39" s="974"/>
      <c r="R39" s="235"/>
    </row>
    <row r="40" spans="1:22" ht="15">
      <c r="A40" s="174"/>
      <c r="B40" s="233"/>
      <c r="C40" s="232"/>
      <c r="D40" s="1163"/>
      <c r="E40" s="233"/>
      <c r="F40" s="233"/>
      <c r="G40" s="234"/>
      <c r="H40" s="234"/>
      <c r="I40" s="179"/>
      <c r="J40" s="179"/>
      <c r="K40" s="179"/>
      <c r="L40" s="982"/>
      <c r="M40" s="982"/>
      <c r="N40" s="982"/>
      <c r="O40" s="973"/>
      <c r="P40" s="1167"/>
      <c r="Q40" s="974"/>
      <c r="R40" s="235"/>
    </row>
    <row r="41" spans="1:22" ht="18" thickBot="1">
      <c r="A41" s="174"/>
      <c r="B41" s="1165"/>
      <c r="C41" s="1164"/>
      <c r="D41" s="1163"/>
      <c r="E41" s="972"/>
      <c r="F41" s="972"/>
      <c r="G41" s="232"/>
      <c r="H41" s="984" t="s">
        <v>1377</v>
      </c>
      <c r="I41" s="1168">
        <f>SUM(I6:I36)</f>
        <v>368145452.34011996</v>
      </c>
      <c r="J41" s="1177"/>
      <c r="M41" s="191"/>
      <c r="N41" s="191"/>
      <c r="O41" s="191"/>
      <c r="P41" s="985" t="s">
        <v>1898</v>
      </c>
      <c r="Q41" s="1168">
        <f>R38+L38+41640035.12</f>
        <v>376748301.76999986</v>
      </c>
      <c r="R41" s="1172"/>
    </row>
    <row r="42" spans="1:22" ht="15" customHeight="1" thickTop="1">
      <c r="A42" s="174"/>
      <c r="B42" s="1165"/>
      <c r="C42" s="1164"/>
      <c r="D42" s="1163"/>
      <c r="E42" s="972"/>
      <c r="F42" s="972"/>
      <c r="G42" s="232"/>
      <c r="H42" s="236"/>
      <c r="I42" s="237"/>
      <c r="J42" s="237"/>
      <c r="K42" s="981"/>
      <c r="L42" s="238"/>
      <c r="M42" s="191"/>
      <c r="N42" s="191"/>
      <c r="O42" s="191"/>
    </row>
    <row r="43" spans="1:22" ht="15" customHeight="1">
      <c r="A43" s="2084"/>
      <c r="B43" s="2084"/>
      <c r="C43" s="2084"/>
      <c r="D43" s="1163"/>
      <c r="E43" s="176"/>
      <c r="F43" s="176"/>
      <c r="G43" s="176"/>
      <c r="H43" s="235"/>
      <c r="I43" s="239"/>
      <c r="J43" s="239"/>
      <c r="K43" s="239"/>
      <c r="L43" s="178"/>
      <c r="M43" s="178"/>
      <c r="N43" s="178"/>
      <c r="O43" s="178"/>
      <c r="P43" s="240"/>
      <c r="Q43" s="1163"/>
      <c r="R43" s="239"/>
    </row>
    <row r="44" spans="1:22" ht="15" customHeight="1">
      <c r="A44" s="1576" t="s">
        <v>1379</v>
      </c>
      <c r="B44" s="1576"/>
      <c r="C44" s="1576"/>
      <c r="D44" s="1576"/>
      <c r="E44" s="1576"/>
      <c r="F44" s="1576"/>
      <c r="G44" s="1576"/>
      <c r="H44" s="1576"/>
      <c r="I44" s="1576"/>
      <c r="J44" s="1576"/>
      <c r="K44" s="1576"/>
      <c r="L44" s="1576"/>
      <c r="M44" s="1576"/>
      <c r="N44" s="1576"/>
      <c r="O44" s="1576"/>
      <c r="P44" s="1576"/>
      <c r="Q44" s="1576"/>
      <c r="R44" s="241"/>
    </row>
    <row r="45" spans="1:22" ht="15" customHeight="1">
      <c r="A45" s="1576" t="s">
        <v>1899</v>
      </c>
      <c r="B45" s="1576"/>
      <c r="C45" s="1576"/>
      <c r="D45" s="1576"/>
      <c r="E45" s="1576"/>
      <c r="F45" s="1576"/>
      <c r="G45" s="1576"/>
      <c r="H45" s="1576"/>
      <c r="I45" s="1576"/>
      <c r="J45" s="1576"/>
      <c r="K45" s="1576"/>
      <c r="L45" s="1576"/>
      <c r="M45" s="1576"/>
      <c r="N45" s="1576"/>
      <c r="O45" s="1576"/>
      <c r="P45" s="1576"/>
      <c r="Q45" s="1576"/>
      <c r="R45" s="20"/>
    </row>
    <row r="46" spans="1:22" ht="15" customHeight="1">
      <c r="A46" s="1576" t="s">
        <v>1420</v>
      </c>
      <c r="B46" s="1576"/>
      <c r="C46" s="1576"/>
      <c r="D46" s="1576"/>
      <c r="E46" s="1576"/>
      <c r="F46" s="1576"/>
      <c r="G46" s="1576"/>
      <c r="H46" s="1576"/>
      <c r="I46" s="1576"/>
      <c r="J46" s="1576"/>
      <c r="K46" s="1576"/>
      <c r="L46" s="1576"/>
      <c r="M46" s="1576"/>
      <c r="N46" s="1576"/>
      <c r="O46" s="1576"/>
      <c r="P46" s="1576"/>
      <c r="Q46" s="1576"/>
      <c r="R46" s="975"/>
    </row>
    <row r="47" spans="1:22" ht="15" customHeight="1">
      <c r="A47" s="1576"/>
      <c r="B47" s="1576"/>
      <c r="C47" s="1576"/>
      <c r="D47" s="1576"/>
      <c r="E47" s="1576"/>
      <c r="F47" s="1576"/>
      <c r="G47" s="1576"/>
      <c r="H47" s="1576"/>
      <c r="I47" s="1576"/>
      <c r="J47" s="1576"/>
      <c r="K47" s="1576"/>
      <c r="L47" s="1576"/>
      <c r="M47" s="1576"/>
      <c r="N47" s="1576"/>
      <c r="O47" s="1576"/>
      <c r="P47" s="1576"/>
      <c r="Q47" s="1576"/>
      <c r="R47" s="975"/>
    </row>
    <row r="48" spans="1:22" ht="15" customHeight="1">
      <c r="A48" s="1576"/>
      <c r="B48" s="1576"/>
      <c r="C48" s="1576"/>
      <c r="D48" s="1576"/>
      <c r="E48" s="1576"/>
      <c r="F48" s="1576"/>
      <c r="G48" s="1576"/>
      <c r="H48" s="1576"/>
      <c r="I48" s="1576"/>
      <c r="J48" s="1576"/>
      <c r="K48" s="1576"/>
      <c r="L48" s="1576"/>
      <c r="M48" s="1576"/>
      <c r="N48" s="1576"/>
      <c r="O48" s="1576"/>
      <c r="P48" s="1576"/>
      <c r="Q48" s="1576"/>
      <c r="R48" s="975"/>
    </row>
    <row r="49" spans="1:18" ht="15" customHeight="1">
      <c r="A49" s="1576" t="s">
        <v>1411</v>
      </c>
      <c r="B49" s="1576"/>
      <c r="C49" s="1576"/>
      <c r="D49" s="1576"/>
      <c r="E49" s="1576"/>
      <c r="F49" s="1576"/>
      <c r="G49" s="1576"/>
      <c r="H49" s="1576"/>
      <c r="I49" s="1576"/>
      <c r="J49" s="1576"/>
      <c r="K49" s="1576"/>
      <c r="L49" s="1576"/>
      <c r="M49" s="1576"/>
      <c r="N49" s="1576"/>
      <c r="O49" s="1576"/>
      <c r="P49" s="1576"/>
      <c r="Q49" s="1576"/>
      <c r="R49" s="242"/>
    </row>
    <row r="50" spans="1:18" ht="15" customHeight="1">
      <c r="A50" s="1576"/>
      <c r="B50" s="1576"/>
      <c r="C50" s="1576"/>
      <c r="D50" s="1576"/>
      <c r="E50" s="1576"/>
      <c r="F50" s="1576"/>
      <c r="G50" s="1576"/>
      <c r="H50" s="1576"/>
      <c r="I50" s="1576"/>
      <c r="J50" s="1576"/>
      <c r="K50" s="1576"/>
      <c r="L50" s="1576"/>
      <c r="M50" s="1576"/>
      <c r="N50" s="1576"/>
      <c r="O50" s="1576"/>
      <c r="P50" s="1576"/>
      <c r="Q50" s="1576"/>
      <c r="R50" s="242"/>
    </row>
    <row r="51" spans="1:18" s="244" customFormat="1" ht="15" customHeight="1">
      <c r="A51" s="1576"/>
      <c r="B51" s="1576"/>
      <c r="C51" s="1576"/>
      <c r="D51" s="1576"/>
      <c r="E51" s="1576"/>
      <c r="F51" s="1576"/>
      <c r="G51" s="1576"/>
      <c r="H51" s="1576"/>
      <c r="I51" s="1576"/>
      <c r="J51" s="1576"/>
      <c r="K51" s="1576"/>
      <c r="L51" s="1576"/>
      <c r="M51" s="1576"/>
      <c r="N51" s="1576"/>
      <c r="O51" s="1576"/>
      <c r="P51" s="1576"/>
      <c r="Q51" s="1576"/>
      <c r="R51" s="243"/>
    </row>
    <row r="52" spans="1:18" ht="14.25">
      <c r="A52" s="1576" t="s">
        <v>1900</v>
      </c>
      <c r="B52" s="1576"/>
      <c r="C52" s="1576"/>
      <c r="D52" s="1576"/>
      <c r="E52" s="1576"/>
      <c r="F52" s="1576"/>
      <c r="G52" s="1576"/>
      <c r="H52" s="1576"/>
      <c r="I52" s="1576"/>
      <c r="J52" s="1576"/>
      <c r="K52" s="1576"/>
      <c r="L52" s="1576"/>
      <c r="M52" s="1576"/>
      <c r="N52" s="1576"/>
      <c r="O52" s="1576"/>
      <c r="P52" s="1576"/>
      <c r="Q52" s="1576"/>
    </row>
    <row r="53" spans="1:18">
      <c r="A53" s="1572" t="s">
        <v>1901</v>
      </c>
      <c r="B53" s="1572"/>
      <c r="C53" s="1572"/>
      <c r="D53" s="1572"/>
      <c r="E53" s="1572"/>
      <c r="F53" s="1572"/>
      <c r="G53" s="1572"/>
      <c r="H53" s="1572"/>
      <c r="I53" s="1572"/>
      <c r="J53" s="1572"/>
      <c r="K53" s="1572"/>
      <c r="L53" s="1572"/>
      <c r="M53" s="1572"/>
      <c r="N53" s="1572"/>
      <c r="O53" s="1572"/>
      <c r="P53" s="1572"/>
      <c r="Q53" s="1572"/>
    </row>
    <row r="54" spans="1:18">
      <c r="A54" s="1572"/>
      <c r="B54" s="1572"/>
      <c r="C54" s="1572"/>
      <c r="D54" s="1572"/>
      <c r="E54" s="1572"/>
      <c r="F54" s="1572"/>
      <c r="G54" s="1572"/>
      <c r="H54" s="1572"/>
      <c r="I54" s="1572"/>
      <c r="J54" s="1572"/>
      <c r="K54" s="1572"/>
      <c r="L54" s="1572"/>
      <c r="M54" s="1572"/>
      <c r="N54" s="1572"/>
      <c r="O54" s="1572"/>
      <c r="P54" s="1572"/>
      <c r="Q54" s="1572"/>
    </row>
    <row r="55" spans="1:18" ht="14.25">
      <c r="A55" s="1572" t="s">
        <v>1905</v>
      </c>
      <c r="B55" s="1572"/>
      <c r="C55" s="1572"/>
      <c r="D55" s="1572"/>
      <c r="E55" s="1572"/>
      <c r="F55" s="1572"/>
      <c r="G55" s="1572"/>
      <c r="H55" s="1572"/>
      <c r="I55" s="1572"/>
      <c r="J55" s="1572"/>
      <c r="K55" s="1572"/>
      <c r="L55" s="1572"/>
      <c r="M55" s="1572"/>
      <c r="N55" s="1572"/>
      <c r="O55" s="1572"/>
      <c r="P55" s="1572"/>
      <c r="Q55" s="1572"/>
    </row>
    <row r="56" spans="1:18" ht="14.25" customHeight="1">
      <c r="A56" s="1572" t="s">
        <v>1946</v>
      </c>
      <c r="B56" s="1572"/>
      <c r="C56" s="1572"/>
      <c r="D56" s="1572"/>
      <c r="E56" s="1572"/>
      <c r="F56" s="1572"/>
      <c r="G56" s="1572"/>
      <c r="H56" s="1572"/>
      <c r="I56" s="1572"/>
      <c r="J56" s="1572"/>
      <c r="K56" s="1572"/>
      <c r="L56" s="1572"/>
      <c r="M56" s="1572"/>
      <c r="N56" s="1572"/>
      <c r="O56" s="1572"/>
      <c r="P56" s="1572"/>
      <c r="Q56" s="1572"/>
    </row>
    <row r="786" spans="6:6">
      <c r="F786" s="496" t="s">
        <v>1399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ArticleStartDate xmlns="http://schemas.microsoft.com/sharepoint/v3">2012-04-04T04:00:00+00:00</ArticleStartDate>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ShowArticleDateInTitle xmlns="8a41d4cc-3855-40f2-8932-454702d2b8da">false</ShowArticleDateInTitle>
    <Office_TagTaxHTField0 xmlns="8a41d4cc-3855-40f2-8932-454702d2b8da">
      <Terms xmlns="http://schemas.microsoft.com/office/infopath/2007/PartnerControls"/>
    </Office_TagTaxHTField0>
    <TaxCatchAll xmlns="8a41d4cc-3855-40f2-8932-454702d2b8da"/>
    <TitleAlternate xmlns="8a41d4cc-3855-40f2-8932-454702d2b8da" xsi:nil="true"/>
    <AsOfDate xmlns="8a41d4cc-3855-40f2-8932-454702d2b8da" xsi:nil="true"/>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0A38164-FF67-4C12-A43D-0BFBB941F450}"/>
</file>

<file path=customXml/itemProps2.xml><?xml version="1.0" encoding="utf-8"?>
<ds:datastoreItem xmlns:ds="http://schemas.openxmlformats.org/officeDocument/2006/customXml" ds:itemID="{F5B58062-76EF-4142-BFF9-015B1DC52CD3}"/>
</file>

<file path=customXml/itemProps3.xml><?xml version="1.0" encoding="utf-8"?>
<ds:datastoreItem xmlns:ds="http://schemas.openxmlformats.org/officeDocument/2006/customXml" ds:itemID="{01E6DE76-997C-4BBD-A032-FC8554F3FF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2012-04-10T19:37:13Z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erson Tag">
    <vt:lpwstr/>
  </property>
  <property fmtid="{D5CDD505-2E9C-101B-9397-08002B2CF9AE}" pid="3" name="ContentTypeId">
    <vt:lpwstr>0x010100C89AC046B616D8439449A669AC769690</vt:lpwstr>
  </property>
  <property fmtid="{D5CDD505-2E9C-101B-9397-08002B2CF9AE}" pid="4" name="Topic Tag">
    <vt:lpwstr/>
  </property>
  <property fmtid="{D5CDD505-2E9C-101B-9397-08002B2CF9AE}" pid="5" name="Office_Tag">
    <vt:lpwstr/>
  </property>
  <property fmtid="{D5CDD505-2E9C-101B-9397-08002B2CF9AE}" pid="6" name="Geography Tag">
    <vt:lpwstr/>
  </property>
  <property fmtid="{D5CDD505-2E9C-101B-9397-08002B2CF9AE}" pid="7" name="Order">
    <vt:r8>65400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TarpDocumentCategory">
    <vt:lpwstr>Investment</vt:lpwstr>
  </property>
  <property fmtid="{D5CDD505-2E9C-101B-9397-08002B2CF9AE}" pid="17" name="Category">
    <vt:lpwstr>TARP Investment Program Transaction Reports</vt:lpwstr>
  </property>
  <property fmtid="{D5CDD505-2E9C-101B-9397-08002B2CF9AE}" pid="19" name="Frequency">
    <vt:lpwstr>As Indicated</vt:lpwstr>
  </property>
  <property fmtid="{D5CDD505-2E9C-101B-9397-08002B2CF9AE}" pid="20" name="display_urn">
    <vt:lpwstr>Noah Iturriaga</vt:lpwstr>
  </property>
  <property fmtid="{D5CDD505-2E9C-101B-9397-08002B2CF9AE}" pid="21" name="MigrationSourceURL0">
    <vt:lpwstr/>
  </property>
  <property fmtid="{D5CDD505-2E9C-101B-9397-08002B2CF9AE}" pid="22" name="MigrationSourceURL5">
    <vt:lpwstr/>
  </property>
  <property fmtid="{D5CDD505-2E9C-101B-9397-08002B2CF9AE}" pid="23" name="MigrationSourceURL3">
    <vt:lpwstr/>
  </property>
  <property fmtid="{D5CDD505-2E9C-101B-9397-08002B2CF9AE}" pid="25" name="MigrationSourceURL1">
    <vt:lpwstr/>
  </property>
  <property fmtid="{D5CDD505-2E9C-101B-9397-08002B2CF9AE}" pid="26" name="Resource Type Tag">
    <vt:lpwstr/>
  </property>
  <property fmtid="{D5CDD505-2E9C-101B-9397-08002B2CF9AE}" pid="27" name="MigrationSourceURL4">
    <vt:lpwstr/>
  </property>
  <property fmtid="{D5CDD505-2E9C-101B-9397-08002B2CF9AE}" pid="28" name="test">
    <vt:lpwstr/>
  </property>
  <property fmtid="{D5CDD505-2E9C-101B-9397-08002B2CF9AE}" pid="29" name="MigrationSourceURL2">
    <vt:lpwstr/>
  </property>
</Properties>
</file>