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0" yWindow="462" windowWidth="26083" windowHeight="10651"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CDCI!$A$16:$R$201</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K62" i="8" l="1"/>
  <c r="K61" i="8"/>
  <c r="K129" i="8" l="1"/>
  <c r="R201" i="8" l="1"/>
  <c r="Q201" i="8"/>
  <c r="N201" i="8"/>
  <c r="M201" i="8"/>
  <c r="K201" i="8"/>
  <c r="J201" i="8"/>
  <c r="I201" i="8"/>
  <c r="H201" i="8"/>
  <c r="I8" i="5"/>
  <c r="R2128" i="5"/>
  <c r="Q2128" i="5"/>
  <c r="P2128" i="5"/>
  <c r="M2128" i="5"/>
  <c r="L2128" i="5"/>
  <c r="J2128" i="5"/>
  <c r="I2128" i="5"/>
  <c r="H2128" i="5"/>
  <c r="U158" i="37" l="1"/>
  <c r="N158" i="37"/>
  <c r="D158" i="37"/>
  <c r="P155" i="37"/>
  <c r="P151" i="37"/>
  <c r="U78" i="37"/>
  <c r="U77" i="37"/>
  <c r="U72" i="37"/>
  <c r="G35" i="37"/>
  <c r="G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<sst xmlns="http://schemas.openxmlformats.org/spreadsheetml/2006/main" count="17603" uniqueCount="3076">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</sst>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92"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92" xfId="5" applyFont="1" applyFill="1" applyBorder="1" applyAlignment="1">
      <alignment vertical="center"/>
    </xf>
    <xf numFmtId="0" fontId="13" fillId="0" borderId="17" xfId="5"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92"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77"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left" vertical="center" wrapText="1"/>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10"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170" fontId="13" fillId="0" borderId="41"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0" fontId="13" fillId="0" borderId="80" xfId="5" applyFont="1" applyFill="1" applyBorder="1" applyAlignment="1">
      <alignment vertical="center"/>
    </xf>
    <xf numFmtId="0" fontId="13" fillId="0" borderId="80" xfId="5" applyFont="1" applyFill="1" applyBorder="1" applyAlignment="1">
      <alignment horizontal="center" vertical="center"/>
    </xf>
    <xf numFmtId="0" fontId="13" fillId="0" borderId="80" xfId="5" applyFont="1" applyFill="1" applyBorder="1" applyAlignment="1">
      <alignment horizontal="center" vertical="center" wrapText="1"/>
    </xf>
    <xf numFmtId="42" fontId="13" fillId="0" borderId="80" xfId="5" applyNumberFormat="1" applyFont="1" applyFill="1" applyBorder="1" applyAlignment="1">
      <alignment vertical="center"/>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91" xfId="5" applyNumberFormat="1" applyFont="1" applyFill="1" applyBorder="1"/>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77"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77"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82" xfId="5" applyFont="1" applyFill="1" applyBorder="1" applyAlignment="1">
      <alignment horizontal="center" vertical="center"/>
    </xf>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0" fontId="12" fillId="0" borderId="83" xfId="18370" applyFill="1" applyBorder="1"/>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14" fontId="13" fillId="0" borderId="73" xfId="5" applyNumberFormat="1" applyFont="1" applyFill="1" applyBorder="1" applyAlignment="1">
      <alignment horizontal="center" vertical="center"/>
    </xf>
    <xf numFmtId="0" fontId="12" fillId="0" borderId="81" xfId="18370" applyFill="1" applyBorder="1"/>
    <xf numFmtId="0" fontId="13" fillId="0" borderId="42" xfId="5" applyFont="1" applyFill="1" applyBorder="1" applyAlignment="1">
      <alignment horizontal="left" vertical="center"/>
    </xf>
    <xf numFmtId="0" fontId="12" fillId="0" borderId="73"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78" xfId="18538" applyFont="1" applyFill="1" applyBorder="1" applyAlignment="1">
      <alignment horizontal="center"/>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8" xfId="18569" applyFont="1" applyFill="1" applyBorder="1" applyAlignment="1">
      <alignment horizontal="center"/>
    </xf>
    <xf numFmtId="0" fontId="15" fillId="0" borderId="75"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1" tableType="queryTable" totalsRowShown="0" headerRowDxfId="23" dataDxfId="22">
  <autoFilter ref="A16:R201"/>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4.3"/>
  <cols>
    <col min="1" max="3" width="20.75" customWidth="1"/>
  </cols>
  <sheetData>
    <row r="1" spans="1:3" ht="15.6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4.95" customHeight="1">
      <c r="A6" s="1102" t="s">
        <v>279</v>
      </c>
      <c r="B6" s="1103"/>
      <c r="C6" s="1104"/>
    </row>
    <row r="7" spans="1:3">
      <c r="A7" s="1105" t="s">
        <v>280</v>
      </c>
      <c r="B7" s="1106"/>
      <c r="C7" s="1107"/>
    </row>
    <row r="8" spans="1:3">
      <c r="A8" s="1105" t="s">
        <v>281</v>
      </c>
      <c r="B8" s="1106"/>
      <c r="C8" s="1107"/>
    </row>
    <row r="9" spans="1:3" ht="14.95" customHeight="1">
      <c r="A9" s="1108" t="s">
        <v>282</v>
      </c>
      <c r="B9" s="1109"/>
      <c r="C9" s="1110"/>
    </row>
    <row r="10" spans="1:3" ht="15.8" customHeight="1" thickBot="1">
      <c r="A10" s="1111" t="s">
        <v>2931</v>
      </c>
      <c r="B10" s="1112"/>
      <c r="C10" s="1113"/>
    </row>
    <row r="14" spans="1:3">
      <c r="A14" s="1098" t="s">
        <v>290</v>
      </c>
      <c r="B14" s="1098"/>
    </row>
    <row r="15" spans="1:3">
      <c r="A15" s="1098" t="s">
        <v>291</v>
      </c>
      <c r="B15" s="1098"/>
    </row>
    <row r="16" spans="1:3">
      <c r="A16" s="11"/>
      <c r="B16" s="11"/>
    </row>
    <row r="17" spans="1:4">
      <c r="A17" s="1098" t="s">
        <v>292</v>
      </c>
      <c r="B17" s="1098"/>
      <c r="D17" s="480"/>
    </row>
    <row r="18" spans="1:4">
      <c r="A18" s="12"/>
      <c r="B18" s="12"/>
    </row>
    <row r="19" spans="1:4">
      <c r="A19" s="1099" t="s">
        <v>293</v>
      </c>
      <c r="B19" s="1099"/>
    </row>
    <row r="20" spans="1:4">
      <c r="A20" s="1100" t="str">
        <f>"For Period Ending "&amp; TEXT(Keys!$C$20, "MMM D, YYYY")</f>
        <v>For Period Ending Nov 18, 2019</v>
      </c>
      <c r="B20" s="1100"/>
      <c r="C20" s="479">
        <v>43787</v>
      </c>
    </row>
    <row r="21" spans="1:4">
      <c r="A21" s="12"/>
      <c r="B21" s="12"/>
    </row>
    <row r="22" spans="1:4" ht="18.350000000000001">
      <c r="A22" s="1101" t="s">
        <v>294</v>
      </c>
      <c r="B22" s="1101"/>
    </row>
    <row r="25" spans="1:4">
      <c r="A25" s="1097"/>
      <c r="B25" s="1097"/>
      <c r="C25" s="1097"/>
    </row>
    <row r="28" spans="1:4">
      <c r="A28" s="1098" t="s">
        <v>290</v>
      </c>
      <c r="B28" s="1098"/>
      <c r="C28" s="1098"/>
    </row>
    <row r="29" spans="1:4">
      <c r="A29" s="1098" t="s">
        <v>291</v>
      </c>
      <c r="B29" s="1098"/>
      <c r="C29" s="1098"/>
    </row>
    <row r="30" spans="1:4">
      <c r="A30" s="11"/>
      <c r="B30" s="11"/>
    </row>
    <row r="31" spans="1:4">
      <c r="A31" s="1098" t="s">
        <v>292</v>
      </c>
      <c r="B31" s="1098"/>
      <c r="C31" s="1098"/>
    </row>
    <row r="32" spans="1:4">
      <c r="A32" s="12"/>
      <c r="B32" s="12"/>
    </row>
    <row r="33" spans="1:3">
      <c r="A33" s="1099" t="s">
        <v>293</v>
      </c>
      <c r="B33" s="1099"/>
      <c r="C33" s="1099"/>
    </row>
    <row r="34" spans="1:3">
      <c r="A34" s="1100" t="str">
        <f>"For Period Ending "&amp; TEXT(Keys!$C$20, "MMM D, YYYY")</f>
        <v>For Period Ending Nov 18, 2019</v>
      </c>
      <c r="B34" s="1100"/>
      <c r="C34" s="1100"/>
    </row>
    <row r="35" spans="1:3">
      <c r="A35" s="12"/>
      <c r="B35" s="12"/>
    </row>
    <row r="36" spans="1:3" ht="15.65">
      <c r="A36" s="1114" t="s">
        <v>864</v>
      </c>
      <c r="B36" s="1114"/>
      <c r="C36" s="1114"/>
    </row>
    <row r="38" spans="1:3" ht="15.65">
      <c r="A38" s="47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workbookViewId="0">
      <pane ySplit="16" topLeftCell="A551" activePane="bottomLeft" state="frozenSplit"/>
      <selection activeCell="H1" sqref="H1"/>
      <selection pane="bottomLeft" activeCell="B572" sqref="B572"/>
    </sheetView>
  </sheetViews>
  <sheetFormatPr defaultColWidth="9.125" defaultRowHeight="13.6"/>
  <cols>
    <col min="1" max="1" width="18" style="745" customWidth="1"/>
    <col min="2" max="2" width="33.125" style="745" customWidth="1"/>
    <col min="3" max="3" width="119.125" style="745" customWidth="1"/>
    <col min="4" max="4" width="30.375" style="745" customWidth="1"/>
    <col min="5" max="5" width="10.875" style="745" customWidth="1"/>
    <col min="6" max="6" width="11.25" style="746" customWidth="1"/>
    <col min="7" max="7" width="47.875" style="745" customWidth="1"/>
    <col min="8" max="8" width="34.25" style="747" customWidth="1"/>
    <col min="9" max="9" width="30.375" style="747" customWidth="1"/>
    <col min="10" max="10" width="21.625" style="747" customWidth="1"/>
    <col min="11" max="11" width="51.75" style="745" customWidth="1"/>
    <col min="12" max="12" width="21.625" style="747" customWidth="1"/>
    <col min="13" max="13" width="16.875" style="747" customWidth="1"/>
    <col min="14" max="14" width="14.25" style="748" customWidth="1"/>
    <col min="15" max="15" width="15.875" style="747" customWidth="1"/>
    <col min="16" max="16" width="33.75" style="747" customWidth="1"/>
    <col min="17" max="18" width="19.125" style="747" customWidth="1"/>
    <col min="19" max="19" width="15.875" style="748" customWidth="1"/>
    <col min="20" max="21" width="12" style="745" customWidth="1"/>
    <col min="22" max="22" width="12.25" style="745" customWidth="1"/>
    <col min="23" max="16384" width="9.125" style="745"/>
  </cols>
  <sheetData>
    <row r="1" spans="1:19" ht="14.3" thickBot="1"/>
    <row r="2" spans="1:19" ht="15.65">
      <c r="B2" s="1" t="s">
        <v>274</v>
      </c>
      <c r="C2" s="2"/>
      <c r="D2" s="3"/>
      <c r="I2" s="1098" t="s">
        <v>290</v>
      </c>
      <c r="J2" s="1098"/>
    </row>
    <row r="3" spans="1:19" ht="14.3">
      <c r="B3" s="1045" t="s">
        <v>275</v>
      </c>
      <c r="C3" s="4"/>
      <c r="D3" s="5"/>
      <c r="I3" s="1098" t="s">
        <v>291</v>
      </c>
      <c r="J3" s="1098"/>
    </row>
    <row r="4" spans="1:19" ht="14.3">
      <c r="B4" s="1045" t="s">
        <v>276</v>
      </c>
      <c r="C4" s="6"/>
      <c r="D4" s="7"/>
      <c r="I4" s="11"/>
      <c r="J4" s="11"/>
    </row>
    <row r="5" spans="1:19" ht="14.3">
      <c r="B5" s="1045" t="s">
        <v>277</v>
      </c>
      <c r="C5" s="4"/>
      <c r="D5" s="5"/>
      <c r="I5" s="1098" t="s">
        <v>292</v>
      </c>
      <c r="J5" s="1098"/>
    </row>
    <row r="6" spans="1:19" ht="14.3">
      <c r="B6" s="8" t="s">
        <v>278</v>
      </c>
      <c r="C6" s="9"/>
      <c r="D6" s="10"/>
      <c r="I6" s="12"/>
      <c r="J6" s="12"/>
    </row>
    <row r="7" spans="1:19" ht="14.3">
      <c r="B7" s="1102" t="s">
        <v>279</v>
      </c>
      <c r="C7" s="1103"/>
      <c r="D7" s="1104"/>
      <c r="I7" s="1099" t="s">
        <v>293</v>
      </c>
      <c r="J7" s="1099"/>
    </row>
    <row r="8" spans="1:19" ht="14.3">
      <c r="B8" s="1105" t="s">
        <v>280</v>
      </c>
      <c r="C8" s="1106"/>
      <c r="D8" s="1107"/>
      <c r="I8" s="1100" t="str">
        <f>"For Period Ending "&amp; TEXT(Keys!$C$20, "MMMMMMMMM D, YYYY")</f>
        <v>For Period Ending November 18, 2019</v>
      </c>
      <c r="J8" s="1100"/>
    </row>
    <row r="9" spans="1:19" ht="14.3">
      <c r="B9" s="1105" t="s">
        <v>281</v>
      </c>
      <c r="C9" s="1106"/>
      <c r="D9" s="1107"/>
      <c r="I9" s="12"/>
      <c r="J9" s="12"/>
    </row>
    <row r="10" spans="1:19" ht="18.350000000000001">
      <c r="B10" s="1108" t="s">
        <v>282</v>
      </c>
      <c r="C10" s="1109"/>
      <c r="D10" s="1110"/>
      <c r="I10" s="1101" t="s">
        <v>294</v>
      </c>
      <c r="J10" s="1101"/>
    </row>
    <row r="11" spans="1:19" ht="30.1" customHeight="1" thickBot="1">
      <c r="B11" s="1111" t="s">
        <v>2931</v>
      </c>
      <c r="C11" s="1112"/>
      <c r="D11" s="1113"/>
    </row>
    <row r="15" spans="1:19" ht="17">
      <c r="A15" s="1011"/>
      <c r="B15" s="1011"/>
      <c r="C15" s="1011"/>
      <c r="D15" s="1011"/>
      <c r="E15" s="1011"/>
      <c r="F15" s="1014"/>
      <c r="G15" s="1011"/>
      <c r="H15" s="1046"/>
      <c r="I15" s="1046"/>
      <c r="J15" s="1046"/>
      <c r="K15" s="1011"/>
      <c r="L15" s="1115" t="s">
        <v>2938</v>
      </c>
      <c r="M15" s="1116"/>
      <c r="N15" s="1116"/>
      <c r="O15" s="1116"/>
      <c r="P15" s="1046"/>
      <c r="Q15" s="1046"/>
      <c r="R15" s="1117" t="s">
        <v>305</v>
      </c>
      <c r="S15" s="1116"/>
    </row>
    <row r="16" spans="1:19" ht="16.3">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v>497164</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4.3">
      <c r="A2128" s="1012"/>
      <c r="B2128" s="1012"/>
      <c r="C2128" s="1012"/>
      <c r="D2128" s="1012"/>
      <c r="E2128" s="1012"/>
      <c r="F2128" s="1019"/>
      <c r="G2128" s="1020" t="s">
        <v>2973</v>
      </c>
      <c r="H2128" s="1021">
        <f>SUM(H17:H2127)</f>
        <v>204894726320</v>
      </c>
      <c r="I2128" s="1021">
        <f>SUM(I17:I2127)</f>
        <v>17371193.114799999</v>
      </c>
      <c r="J2128" s="1021">
        <f>SUM(J17:J2127)</f>
        <v>226776593579.32675</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topLeftCell="A89" workbookViewId="0"/>
  </sheetViews>
  <sheetFormatPr defaultRowHeight="14.3"/>
  <cols>
    <col min="1" max="1" width="11.25" style="14" bestFit="1" customWidth="1"/>
    <col min="2" max="2" width="150.75" style="13" customWidth="1"/>
    <col min="3" max="3" width="13.1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75">
      <c r="A5" s="750">
        <v>4</v>
      </c>
      <c r="B5" s="752" t="s">
        <v>310</v>
      </c>
    </row>
    <row r="6" spans="1:2" ht="25.85">
      <c r="A6" s="750">
        <v>5</v>
      </c>
      <c r="B6" s="752" t="s">
        <v>311</v>
      </c>
    </row>
    <row r="7" spans="1:2" ht="38.75">
      <c r="A7" s="750">
        <v>6</v>
      </c>
      <c r="B7" s="752" t="s">
        <v>312</v>
      </c>
    </row>
    <row r="8" spans="1:2" ht="38.75">
      <c r="A8" s="750">
        <v>7</v>
      </c>
      <c r="B8" s="752" t="s">
        <v>313</v>
      </c>
    </row>
    <row r="9" spans="1:2" ht="25.85">
      <c r="A9" s="750">
        <v>8</v>
      </c>
      <c r="B9" s="752" t="s">
        <v>314</v>
      </c>
    </row>
    <row r="10" spans="1:2" ht="25.8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85">
      <c r="A17" s="750">
        <v>16</v>
      </c>
      <c r="B17" s="752" t="s">
        <v>322</v>
      </c>
    </row>
    <row r="18" spans="1:2">
      <c r="A18" s="750">
        <v>17</v>
      </c>
      <c r="B18" s="752" t="s">
        <v>323</v>
      </c>
    </row>
    <row r="19" spans="1:2">
      <c r="A19" s="750">
        <v>18</v>
      </c>
      <c r="B19" s="752" t="s">
        <v>324</v>
      </c>
    </row>
    <row r="20" spans="1:2" ht="64.55">
      <c r="A20" s="750">
        <v>19</v>
      </c>
      <c r="B20" s="752" t="s">
        <v>325</v>
      </c>
    </row>
    <row r="21" spans="1:2" ht="25.85">
      <c r="A21" s="750">
        <v>20</v>
      </c>
      <c r="B21" s="752" t="s">
        <v>326</v>
      </c>
    </row>
    <row r="22" spans="1:2" ht="25.85">
      <c r="A22" s="750">
        <v>21</v>
      </c>
      <c r="B22" s="752" t="s">
        <v>327</v>
      </c>
    </row>
    <row r="23" spans="1:2">
      <c r="A23" s="750">
        <v>22</v>
      </c>
      <c r="B23" s="752" t="s">
        <v>328</v>
      </c>
    </row>
    <row r="24" spans="1:2" ht="25.85">
      <c r="A24" s="750">
        <v>23</v>
      </c>
      <c r="B24" s="752" t="s">
        <v>329</v>
      </c>
    </row>
    <row r="25" spans="1:2" ht="25.85">
      <c r="A25" s="750">
        <v>24</v>
      </c>
      <c r="B25" s="752" t="s">
        <v>330</v>
      </c>
    </row>
    <row r="26" spans="1:2" ht="38.75">
      <c r="A26" s="750">
        <v>25</v>
      </c>
      <c r="B26" s="752" t="s">
        <v>331</v>
      </c>
    </row>
    <row r="27" spans="1:2" ht="25.85">
      <c r="A27" s="750">
        <v>26</v>
      </c>
      <c r="B27" s="752" t="s">
        <v>332</v>
      </c>
    </row>
    <row r="28" spans="1:2" ht="38.75">
      <c r="A28" s="750">
        <v>27</v>
      </c>
      <c r="B28" s="752" t="s">
        <v>333</v>
      </c>
    </row>
    <row r="29" spans="1:2" ht="25.85">
      <c r="A29" s="750">
        <v>28</v>
      </c>
      <c r="B29" s="752" t="s">
        <v>334</v>
      </c>
    </row>
    <row r="30" spans="1:2" ht="51.65">
      <c r="A30" s="750">
        <v>29</v>
      </c>
      <c r="B30" s="752" t="s">
        <v>335</v>
      </c>
    </row>
    <row r="31" spans="1:2" ht="167.8">
      <c r="A31" s="750">
        <v>30</v>
      </c>
      <c r="B31" s="752" t="s">
        <v>336</v>
      </c>
    </row>
    <row r="32" spans="1:2" ht="51.65">
      <c r="A32" s="750">
        <v>31</v>
      </c>
      <c r="B32" s="752" t="s">
        <v>337</v>
      </c>
    </row>
    <row r="33" spans="1:2" ht="25.85">
      <c r="A33" s="750">
        <v>32</v>
      </c>
      <c r="B33" s="752" t="s">
        <v>338</v>
      </c>
    </row>
    <row r="34" spans="1:2" ht="25.85">
      <c r="A34" s="750">
        <v>33</v>
      </c>
      <c r="B34" s="752" t="s">
        <v>339</v>
      </c>
    </row>
    <row r="35" spans="1:2" ht="64.55">
      <c r="A35" s="750">
        <v>34</v>
      </c>
      <c r="B35" s="752" t="s">
        <v>340</v>
      </c>
    </row>
    <row r="36" spans="1:2" ht="77.45">
      <c r="A36" s="750">
        <v>35</v>
      </c>
      <c r="B36" s="752" t="s">
        <v>341</v>
      </c>
    </row>
    <row r="37" spans="1:2" ht="25.85">
      <c r="A37" s="750">
        <v>36</v>
      </c>
      <c r="B37" s="752" t="s">
        <v>342</v>
      </c>
    </row>
    <row r="38" spans="1:2" ht="25.85">
      <c r="A38" s="750">
        <v>37</v>
      </c>
      <c r="B38" s="752" t="s">
        <v>343</v>
      </c>
    </row>
    <row r="39" spans="1:2" ht="38.75">
      <c r="A39" s="750">
        <v>38</v>
      </c>
      <c r="B39" s="752" t="s">
        <v>344</v>
      </c>
    </row>
    <row r="40" spans="1:2" ht="25.85">
      <c r="A40" s="750">
        <v>39</v>
      </c>
      <c r="B40" s="752" t="s">
        <v>345</v>
      </c>
    </row>
    <row r="41" spans="1:2" ht="25.85">
      <c r="A41" s="750">
        <v>40</v>
      </c>
      <c r="B41" s="752" t="s">
        <v>346</v>
      </c>
    </row>
    <row r="42" spans="1:2" ht="38.75">
      <c r="A42" s="750">
        <v>41</v>
      </c>
      <c r="B42" s="752" t="s">
        <v>347</v>
      </c>
    </row>
    <row r="43" spans="1:2" ht="51.65">
      <c r="A43" s="750">
        <v>42</v>
      </c>
      <c r="B43" s="752" t="s">
        <v>348</v>
      </c>
    </row>
    <row r="44" spans="1:2" ht="38.75">
      <c r="A44" s="750">
        <v>43</v>
      </c>
      <c r="B44" s="752" t="s">
        <v>349</v>
      </c>
    </row>
    <row r="45" spans="1:2" ht="25.85">
      <c r="A45" s="750">
        <v>44</v>
      </c>
      <c r="B45" s="752" t="s">
        <v>350</v>
      </c>
    </row>
    <row r="46" spans="1:2" ht="25.85">
      <c r="A46" s="750">
        <v>45</v>
      </c>
      <c r="B46" s="752" t="s">
        <v>351</v>
      </c>
    </row>
    <row r="47" spans="1:2" ht="25.85">
      <c r="A47" s="750">
        <v>46</v>
      </c>
      <c r="B47" s="752" t="s">
        <v>352</v>
      </c>
    </row>
    <row r="48" spans="1:2" ht="25.85">
      <c r="A48" s="750">
        <v>47</v>
      </c>
      <c r="B48" s="752" t="s">
        <v>353</v>
      </c>
    </row>
    <row r="49" spans="1:2" ht="25.85">
      <c r="A49" s="750">
        <v>48</v>
      </c>
      <c r="B49" s="752" t="s">
        <v>354</v>
      </c>
    </row>
    <row r="50" spans="1:2" ht="25.85">
      <c r="A50" s="750">
        <v>49</v>
      </c>
      <c r="B50" s="752" t="s">
        <v>355</v>
      </c>
    </row>
    <row r="51" spans="1:2" ht="25.85">
      <c r="A51" s="750">
        <v>50</v>
      </c>
      <c r="B51" s="752" t="s">
        <v>356</v>
      </c>
    </row>
    <row r="52" spans="1:2" ht="25.85">
      <c r="A52" s="750">
        <v>51</v>
      </c>
      <c r="B52" s="752" t="s">
        <v>357</v>
      </c>
    </row>
    <row r="53" spans="1:2" ht="25.85">
      <c r="A53" s="750">
        <v>52</v>
      </c>
      <c r="B53" s="752" t="s">
        <v>358</v>
      </c>
    </row>
    <row r="54" spans="1:2" ht="25.85">
      <c r="A54" s="750">
        <v>53</v>
      </c>
      <c r="B54" s="752" t="s">
        <v>359</v>
      </c>
    </row>
    <row r="55" spans="1:2" ht="38.75">
      <c r="A55" s="750">
        <v>54</v>
      </c>
      <c r="B55" s="752" t="s">
        <v>360</v>
      </c>
    </row>
    <row r="56" spans="1:2" ht="25.85">
      <c r="A56" s="750">
        <v>55</v>
      </c>
      <c r="B56" s="752" t="s">
        <v>361</v>
      </c>
    </row>
    <row r="57" spans="1:2" ht="25.85">
      <c r="A57" s="750">
        <v>56</v>
      </c>
      <c r="B57" s="752" t="s">
        <v>362</v>
      </c>
    </row>
    <row r="58" spans="1:2" ht="25.85">
      <c r="A58" s="750">
        <v>57</v>
      </c>
      <c r="B58" s="752" t="s">
        <v>363</v>
      </c>
    </row>
    <row r="59" spans="1:2" ht="38.75">
      <c r="A59" s="750">
        <v>58</v>
      </c>
      <c r="B59" s="752" t="s">
        <v>364</v>
      </c>
    </row>
    <row r="60" spans="1:2" ht="38.75">
      <c r="A60" s="750">
        <v>59</v>
      </c>
      <c r="B60" s="752" t="s">
        <v>365</v>
      </c>
    </row>
    <row r="61" spans="1:2" ht="38.75">
      <c r="A61" s="750">
        <v>60</v>
      </c>
      <c r="B61" s="752" t="s">
        <v>366</v>
      </c>
    </row>
    <row r="62" spans="1:2" ht="25.85">
      <c r="A62" s="750">
        <v>61</v>
      </c>
      <c r="B62" s="752" t="s">
        <v>367</v>
      </c>
    </row>
    <row r="63" spans="1:2" ht="38.75">
      <c r="A63" s="750">
        <v>62</v>
      </c>
      <c r="B63" s="752" t="s">
        <v>368</v>
      </c>
    </row>
    <row r="64" spans="1:2" ht="25.85">
      <c r="A64" s="750">
        <v>63</v>
      </c>
      <c r="B64" s="752" t="s">
        <v>369</v>
      </c>
    </row>
    <row r="65" spans="1:2" ht="25.85">
      <c r="A65" s="750">
        <v>64</v>
      </c>
      <c r="B65" s="752" t="s">
        <v>370</v>
      </c>
    </row>
    <row r="66" spans="1:2" ht="25.85">
      <c r="A66" s="750">
        <v>65</v>
      </c>
      <c r="B66" s="752" t="s">
        <v>371</v>
      </c>
    </row>
    <row r="67" spans="1:2" ht="25.85">
      <c r="A67" s="750">
        <v>66</v>
      </c>
      <c r="B67" s="752" t="s">
        <v>372</v>
      </c>
    </row>
    <row r="68" spans="1:2" ht="38.75">
      <c r="A68" s="750">
        <v>67</v>
      </c>
      <c r="B68" s="752" t="s">
        <v>373</v>
      </c>
    </row>
    <row r="69" spans="1:2" ht="25.85">
      <c r="A69" s="750">
        <v>68</v>
      </c>
      <c r="B69" s="752" t="s">
        <v>374</v>
      </c>
    </row>
    <row r="70" spans="1:2" ht="25.85">
      <c r="A70" s="750">
        <v>69</v>
      </c>
      <c r="B70" s="752" t="s">
        <v>375</v>
      </c>
    </row>
    <row r="71" spans="1:2" ht="25.85">
      <c r="A71" s="750">
        <v>70</v>
      </c>
      <c r="B71" s="752" t="s">
        <v>376</v>
      </c>
    </row>
    <row r="72" spans="1:2" ht="25.85">
      <c r="A72" s="750">
        <v>71</v>
      </c>
      <c r="B72" s="752" t="s">
        <v>377</v>
      </c>
    </row>
    <row r="73" spans="1:2" ht="38.75">
      <c r="A73" s="750">
        <v>72</v>
      </c>
      <c r="B73" s="752" t="s">
        <v>378</v>
      </c>
    </row>
    <row r="74" spans="1:2">
      <c r="A74" s="750">
        <v>73</v>
      </c>
      <c r="B74" s="752" t="s">
        <v>379</v>
      </c>
    </row>
    <row r="75" spans="1:2" ht="51.65">
      <c r="A75" s="750">
        <v>74</v>
      </c>
      <c r="B75" s="752" t="s">
        <v>380</v>
      </c>
    </row>
    <row r="76" spans="1:2" ht="25.85">
      <c r="A76" s="750">
        <v>75</v>
      </c>
      <c r="B76" s="752" t="s">
        <v>381</v>
      </c>
    </row>
    <row r="77" spans="1:2" ht="25.85">
      <c r="A77" s="750">
        <v>76</v>
      </c>
      <c r="B77" s="752" t="s">
        <v>382</v>
      </c>
    </row>
    <row r="78" spans="1:2" ht="38.75">
      <c r="A78" s="750">
        <v>77</v>
      </c>
      <c r="B78" s="752" t="s">
        <v>383</v>
      </c>
    </row>
    <row r="79" spans="1:2" ht="25.85">
      <c r="A79" s="750">
        <v>78</v>
      </c>
      <c r="B79" s="752" t="s">
        <v>384</v>
      </c>
    </row>
    <row r="80" spans="1:2" ht="25.85">
      <c r="A80" s="750">
        <v>79</v>
      </c>
      <c r="B80" s="752" t="s">
        <v>385</v>
      </c>
    </row>
    <row r="81" spans="1:2" ht="25.85">
      <c r="A81" s="750">
        <v>80</v>
      </c>
      <c r="B81" s="752" t="s">
        <v>386</v>
      </c>
    </row>
    <row r="82" spans="1:2" ht="38.75">
      <c r="A82" s="750">
        <v>81</v>
      </c>
      <c r="B82" s="752" t="s">
        <v>387</v>
      </c>
    </row>
    <row r="83" spans="1:2" ht="38.75">
      <c r="A83" s="750">
        <v>82</v>
      </c>
      <c r="B83" s="752" t="s">
        <v>388</v>
      </c>
    </row>
    <row r="84" spans="1:2" ht="25.85">
      <c r="A84" s="750">
        <v>83</v>
      </c>
      <c r="B84" s="752" t="s">
        <v>389</v>
      </c>
    </row>
    <row r="85" spans="1:2" ht="25.85">
      <c r="A85" s="750">
        <v>84</v>
      </c>
      <c r="B85" s="752" t="s">
        <v>390</v>
      </c>
    </row>
    <row r="86" spans="1:2" ht="38.75">
      <c r="A86" s="750">
        <v>85</v>
      </c>
      <c r="B86" s="752" t="s">
        <v>391</v>
      </c>
    </row>
    <row r="87" spans="1:2" ht="38.75">
      <c r="A87" s="750">
        <v>86</v>
      </c>
      <c r="B87" s="752" t="s">
        <v>392</v>
      </c>
    </row>
    <row r="88" spans="1:2" ht="38.75">
      <c r="A88" s="750">
        <v>87</v>
      </c>
      <c r="B88" s="752" t="s">
        <v>393</v>
      </c>
    </row>
    <row r="89" spans="1:2" ht="25.85">
      <c r="A89" s="750">
        <v>88</v>
      </c>
      <c r="B89" s="752" t="s">
        <v>394</v>
      </c>
    </row>
    <row r="90" spans="1:2" ht="38.75">
      <c r="A90" s="750">
        <v>89</v>
      </c>
      <c r="B90" s="752" t="s">
        <v>395</v>
      </c>
    </row>
    <row r="91" spans="1:2" ht="25.85">
      <c r="A91" s="750">
        <v>90</v>
      </c>
      <c r="B91" s="752" t="s">
        <v>396</v>
      </c>
    </row>
    <row r="92" spans="1:2" ht="25.85">
      <c r="A92" s="750">
        <v>91</v>
      </c>
      <c r="B92" s="752" t="s">
        <v>397</v>
      </c>
    </row>
    <row r="93" spans="1:2">
      <c r="A93" s="750">
        <v>92</v>
      </c>
      <c r="B93" s="752" t="s">
        <v>398</v>
      </c>
    </row>
    <row r="94" spans="1:2" ht="25.85">
      <c r="A94" s="750">
        <v>93</v>
      </c>
      <c r="B94" s="752" t="s">
        <v>399</v>
      </c>
    </row>
    <row r="95" spans="1:2" ht="51.65">
      <c r="A95" s="750">
        <v>94</v>
      </c>
      <c r="B95" s="752" t="s">
        <v>400</v>
      </c>
    </row>
    <row r="96" spans="1:2">
      <c r="A96" s="750">
        <v>95</v>
      </c>
      <c r="B96" s="752" t="s">
        <v>401</v>
      </c>
    </row>
    <row r="97" spans="1:2" ht="38.75">
      <c r="A97" s="750">
        <v>96</v>
      </c>
      <c r="B97" s="752" t="s">
        <v>402</v>
      </c>
    </row>
    <row r="98" spans="1:2" ht="38.75">
      <c r="A98" s="750">
        <v>97</v>
      </c>
      <c r="B98" s="752" t="s">
        <v>403</v>
      </c>
    </row>
    <row r="99" spans="1:2" ht="51.65">
      <c r="A99" s="750">
        <v>98</v>
      </c>
      <c r="B99" s="752" t="s">
        <v>404</v>
      </c>
    </row>
    <row r="100" spans="1:2">
      <c r="A100" s="750">
        <v>99</v>
      </c>
      <c r="B100" s="752" t="s">
        <v>405</v>
      </c>
    </row>
    <row r="101" spans="1:2" ht="25.85">
      <c r="A101" s="750">
        <v>100</v>
      </c>
      <c r="B101" s="752" t="s">
        <v>406</v>
      </c>
    </row>
    <row r="102" spans="1:2" ht="38.75">
      <c r="A102" s="750">
        <v>101</v>
      </c>
      <c r="B102" s="752" t="s">
        <v>407</v>
      </c>
    </row>
    <row r="103" spans="1:2" ht="38.75">
      <c r="A103" s="750">
        <v>102</v>
      </c>
      <c r="B103" s="752" t="s">
        <v>408</v>
      </c>
    </row>
    <row r="104" spans="1:2" ht="25.85">
      <c r="A104" s="750">
        <v>103</v>
      </c>
      <c r="B104" s="752" t="s">
        <v>409</v>
      </c>
    </row>
    <row r="105" spans="1:2" ht="25.85">
      <c r="A105" s="750">
        <v>104</v>
      </c>
      <c r="B105" s="752" t="s">
        <v>410</v>
      </c>
    </row>
    <row r="106" spans="1:2" ht="25.85">
      <c r="A106" s="750">
        <v>105</v>
      </c>
      <c r="B106" s="752" t="s">
        <v>411</v>
      </c>
    </row>
    <row r="107" spans="1:2" ht="25.85">
      <c r="A107" s="750">
        <v>106</v>
      </c>
      <c r="B107" s="752" t="s">
        <v>412</v>
      </c>
    </row>
    <row r="108" spans="1:2" ht="38.75">
      <c r="A108" s="750">
        <v>107</v>
      </c>
      <c r="B108" s="752" t="s">
        <v>413</v>
      </c>
    </row>
    <row r="109" spans="1:2" ht="38.75">
      <c r="A109" s="750">
        <v>108</v>
      </c>
      <c r="B109" s="752" t="s">
        <v>2948</v>
      </c>
    </row>
    <row r="110" spans="1:2" ht="51.65">
      <c r="A110" s="750">
        <v>109</v>
      </c>
      <c r="B110" s="752" t="s">
        <v>414</v>
      </c>
    </row>
    <row r="111" spans="1:2">
      <c r="A111" s="750">
        <v>110</v>
      </c>
      <c r="B111" s="752" t="s">
        <v>415</v>
      </c>
    </row>
    <row r="112" spans="1:2" ht="38.75">
      <c r="A112" s="750">
        <v>111</v>
      </c>
      <c r="B112" s="752" t="s">
        <v>416</v>
      </c>
    </row>
    <row r="113" spans="1:2" ht="38.75">
      <c r="A113" s="750">
        <v>112</v>
      </c>
      <c r="B113" s="752" t="s">
        <v>417</v>
      </c>
    </row>
    <row r="114" spans="1:2" ht="38.75">
      <c r="A114" s="750">
        <v>113</v>
      </c>
      <c r="B114" s="752" t="s">
        <v>418</v>
      </c>
    </row>
    <row r="115" spans="1:2" ht="38.75">
      <c r="A115" s="750">
        <v>114</v>
      </c>
      <c r="B115" s="752" t="s">
        <v>419</v>
      </c>
    </row>
    <row r="116" spans="1:2" ht="25.85">
      <c r="A116" s="750">
        <v>115</v>
      </c>
      <c r="B116" s="752" t="s">
        <v>420</v>
      </c>
    </row>
    <row r="117" spans="1:2" ht="25.85">
      <c r="A117" s="750">
        <v>116</v>
      </c>
      <c r="B117" s="752" t="s">
        <v>421</v>
      </c>
    </row>
    <row r="118" spans="1:2" ht="25.85">
      <c r="A118" s="750">
        <v>117</v>
      </c>
      <c r="B118" s="752" t="s">
        <v>422</v>
      </c>
    </row>
    <row r="119" spans="1:2" ht="25.85">
      <c r="A119" s="750">
        <v>118</v>
      </c>
      <c r="B119" s="752" t="s">
        <v>423</v>
      </c>
    </row>
    <row r="120" spans="1:2" ht="25.85">
      <c r="A120" s="750">
        <v>119</v>
      </c>
      <c r="B120" s="752" t="s">
        <v>424</v>
      </c>
    </row>
    <row r="121" spans="1:2" ht="38.75">
      <c r="A121" s="750">
        <v>120</v>
      </c>
      <c r="B121" s="752" t="s">
        <v>425</v>
      </c>
    </row>
    <row r="122" spans="1:2" ht="25.85">
      <c r="A122" s="750">
        <v>121</v>
      </c>
      <c r="B122" s="752" t="s">
        <v>426</v>
      </c>
    </row>
    <row r="123" spans="1:2" ht="25.85">
      <c r="A123" s="750">
        <v>122</v>
      </c>
      <c r="B123" s="752" t="s">
        <v>427</v>
      </c>
    </row>
    <row r="124" spans="1:2" ht="38.75">
      <c r="A124" s="750">
        <v>123</v>
      </c>
      <c r="B124" s="752" t="s">
        <v>2932</v>
      </c>
    </row>
    <row r="125" spans="1:2" ht="25.85">
      <c r="A125" s="832">
        <v>124</v>
      </c>
      <c r="B125" s="833" t="s">
        <v>2949</v>
      </c>
    </row>
    <row r="126" spans="1:2" ht="25.85">
      <c r="A126" s="832">
        <v>125</v>
      </c>
      <c r="B126" s="833" t="s">
        <v>2950</v>
      </c>
    </row>
    <row r="127" spans="1:2" ht="38.75">
      <c r="A127" s="832">
        <v>126</v>
      </c>
      <c r="B127" s="833" t="s">
        <v>2951</v>
      </c>
    </row>
    <row r="128" spans="1:2" ht="25.85">
      <c r="A128" s="832">
        <v>127</v>
      </c>
      <c r="B128" s="833" t="s">
        <v>2952</v>
      </c>
    </row>
    <row r="129" spans="1:2" ht="51.65">
      <c r="A129" s="832">
        <v>128</v>
      </c>
      <c r="B129" s="833" t="s">
        <v>2953</v>
      </c>
    </row>
    <row r="130" spans="1:2" ht="25.85">
      <c r="A130" s="832">
        <v>129</v>
      </c>
      <c r="B130" s="833" t="s">
        <v>2954</v>
      </c>
    </row>
    <row r="131" spans="1:2" ht="38.75">
      <c r="A131" s="832">
        <v>130</v>
      </c>
      <c r="B131" s="833" t="s">
        <v>2955</v>
      </c>
    </row>
    <row r="132" spans="1:2" ht="25.85">
      <c r="A132" s="832">
        <v>131</v>
      </c>
      <c r="B132" s="833" t="s">
        <v>2956</v>
      </c>
    </row>
    <row r="133" spans="1:2" ht="25.85">
      <c r="A133" s="832">
        <v>132</v>
      </c>
      <c r="B133" s="833" t="s">
        <v>2957</v>
      </c>
    </row>
    <row r="134" spans="1:2" ht="38.75">
      <c r="A134" s="832">
        <v>133</v>
      </c>
      <c r="B134" s="833" t="s">
        <v>2958</v>
      </c>
    </row>
    <row r="135" spans="1:2" ht="38.75">
      <c r="A135" s="832">
        <v>134</v>
      </c>
      <c r="B135" s="833" t="s">
        <v>2959</v>
      </c>
    </row>
    <row r="136" spans="1:2" ht="25.85">
      <c r="A136" s="832">
        <v>135</v>
      </c>
      <c r="B136" s="833" t="s">
        <v>2960</v>
      </c>
    </row>
    <row r="137" spans="1:2" ht="38.75">
      <c r="A137" s="832">
        <v>136</v>
      </c>
      <c r="B137" s="833" t="s">
        <v>3006</v>
      </c>
    </row>
    <row r="138" spans="1:2" ht="25.85">
      <c r="A138" s="832">
        <v>137</v>
      </c>
      <c r="B138" s="833" t="s">
        <v>3007</v>
      </c>
    </row>
    <row r="139" spans="1:2" ht="38.75">
      <c r="A139" s="832">
        <v>138</v>
      </c>
      <c r="B139" s="833" t="s">
        <v>3008</v>
      </c>
    </row>
    <row r="140" spans="1:2">
      <c r="A140" s="832">
        <v>139</v>
      </c>
      <c r="B140" s="833" t="s">
        <v>3009</v>
      </c>
    </row>
    <row r="141" spans="1:2">
      <c r="A141" s="832">
        <v>140</v>
      </c>
      <c r="B141" s="833" t="s">
        <v>3010</v>
      </c>
    </row>
    <row r="142" spans="1:2">
      <c r="A142" s="832">
        <v>141</v>
      </c>
      <c r="B142" s="833" t="s">
        <v>3011</v>
      </c>
    </row>
    <row r="143" spans="1:2" ht="38.75">
      <c r="A143" s="832">
        <v>142</v>
      </c>
      <c r="B143" s="833" t="s">
        <v>3012</v>
      </c>
    </row>
    <row r="144" spans="1:2">
      <c r="A144" s="832">
        <v>143</v>
      </c>
      <c r="B144" s="833" t="s">
        <v>3013</v>
      </c>
    </row>
    <row r="145" spans="1:2" ht="38.75">
      <c r="A145" s="832">
        <v>144</v>
      </c>
      <c r="B145" s="833" t="s">
        <v>3014</v>
      </c>
    </row>
    <row r="146" spans="1:2" ht="38.75">
      <c r="A146" s="832">
        <v>145</v>
      </c>
      <c r="B146" s="833" t="s">
        <v>3015</v>
      </c>
    </row>
    <row r="147" spans="1:2" ht="51.65">
      <c r="A147" s="832">
        <v>146</v>
      </c>
      <c r="B147" s="833" t="s">
        <v>3016</v>
      </c>
    </row>
    <row r="148" spans="1:2" ht="25.85">
      <c r="A148" s="832">
        <v>147</v>
      </c>
      <c r="B148" s="833" t="s">
        <v>3017</v>
      </c>
    </row>
    <row r="149" spans="1:2" ht="25.85">
      <c r="A149" s="832">
        <v>148</v>
      </c>
      <c r="B149" s="833" t="s">
        <v>3018</v>
      </c>
    </row>
    <row r="150" spans="1:2" ht="25.85">
      <c r="A150" s="832">
        <v>149</v>
      </c>
      <c r="B150" s="833" t="s">
        <v>3019</v>
      </c>
    </row>
    <row r="151" spans="1:2" ht="25.85">
      <c r="A151" s="832">
        <v>150</v>
      </c>
      <c r="B151" s="833" t="s">
        <v>3020</v>
      </c>
    </row>
    <row r="152" spans="1:2" ht="38.75">
      <c r="A152" s="832">
        <v>151</v>
      </c>
      <c r="B152" s="833" t="s">
        <v>3021</v>
      </c>
    </row>
    <row r="153" spans="1:2" ht="64.55">
      <c r="A153" s="832">
        <v>152</v>
      </c>
      <c r="B153" s="833" t="s">
        <v>3022</v>
      </c>
    </row>
    <row r="154" spans="1:2" ht="25.85">
      <c r="A154" s="832">
        <v>153</v>
      </c>
      <c r="B154" s="833" t="s">
        <v>3023</v>
      </c>
    </row>
    <row r="155" spans="1:2" ht="38.7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25" defaultRowHeight="13.6"/>
  <cols>
    <col min="1" max="1" width="2.75" style="491" customWidth="1"/>
    <col min="2" max="2" width="12.75" style="37" customWidth="1"/>
    <col min="3" max="3" width="2.75" style="37" customWidth="1"/>
    <col min="4" max="4" width="26.75" style="38" customWidth="1"/>
    <col min="5" max="5" width="30.875" style="491" customWidth="1"/>
    <col min="6" max="6" width="28.75" style="40" customWidth="1"/>
    <col min="7" max="7" width="30.375" style="41" customWidth="1"/>
    <col min="8" max="8" width="24.375" style="41" customWidth="1"/>
    <col min="9" max="9" width="28.25" style="491" customWidth="1"/>
    <col min="10" max="16384" width="9.125" style="491"/>
  </cols>
  <sheetData>
    <row r="1" spans="2:12" ht="14.3">
      <c r="B1" s="1122" t="s">
        <v>429</v>
      </c>
      <c r="C1" s="1122"/>
      <c r="D1" s="1122"/>
      <c r="E1" s="1122"/>
      <c r="F1" s="1122"/>
      <c r="G1" s="15"/>
      <c r="H1" s="15"/>
      <c r="I1" s="15"/>
    </row>
    <row r="2" spans="2:12" ht="14.3">
      <c r="B2" s="1122" t="s">
        <v>430</v>
      </c>
      <c r="C2" s="1122"/>
      <c r="D2" s="1122"/>
      <c r="E2" s="1122"/>
      <c r="F2" s="1122"/>
      <c r="G2" s="15"/>
      <c r="H2" s="15"/>
      <c r="I2" s="15"/>
    </row>
    <row r="3" spans="2:12" ht="14.95" thickBot="1">
      <c r="B3" s="15"/>
      <c r="C3" s="16"/>
      <c r="D3" s="15"/>
      <c r="E3" s="15"/>
      <c r="F3" s="15"/>
      <c r="G3" s="15"/>
      <c r="H3" s="15"/>
    </row>
    <row r="4" spans="2:12" s="20" customFormat="1" ht="39.75" customHeight="1">
      <c r="B4" s="1123" t="s">
        <v>1</v>
      </c>
      <c r="C4" s="1124"/>
      <c r="D4" s="17" t="s">
        <v>431</v>
      </c>
      <c r="E4" s="18" t="s">
        <v>432</v>
      </c>
      <c r="F4" s="19" t="s">
        <v>433</v>
      </c>
    </row>
    <row r="5" spans="2:12" s="482" customFormat="1" ht="30.25" customHeight="1">
      <c r="B5" s="519" t="s">
        <v>434</v>
      </c>
      <c r="C5" s="514">
        <v>1</v>
      </c>
      <c r="D5" s="518">
        <v>4.1216621052775331</v>
      </c>
      <c r="E5" s="517">
        <v>1500000000</v>
      </c>
      <c r="F5" s="516">
        <f>D5*E5</f>
        <v>6182493157.9162998</v>
      </c>
      <c r="G5" s="21"/>
      <c r="H5" s="22"/>
      <c r="I5" s="23"/>
    </row>
    <row r="6" spans="2:12" s="482" customFormat="1" ht="30.25" customHeight="1">
      <c r="B6" s="515" t="s">
        <v>435</v>
      </c>
      <c r="C6" s="514">
        <v>2</v>
      </c>
      <c r="D6" s="513">
        <v>3.8980000000000001</v>
      </c>
      <c r="E6" s="512">
        <v>1108971857</v>
      </c>
      <c r="F6" s="511">
        <v>4322726824.6037006</v>
      </c>
      <c r="H6" s="22"/>
      <c r="I6" s="20"/>
    </row>
    <row r="7" spans="2:12" s="482" customFormat="1" ht="30.25" customHeight="1">
      <c r="B7" s="515" t="s">
        <v>436</v>
      </c>
      <c r="C7" s="514">
        <v>3</v>
      </c>
      <c r="D7" s="513">
        <v>3.9089999999999998</v>
      </c>
      <c r="E7" s="512">
        <v>1500000000</v>
      </c>
      <c r="F7" s="511">
        <v>5863489586.79</v>
      </c>
      <c r="H7" s="24"/>
      <c r="I7" s="24"/>
    </row>
    <row r="8" spans="2:12" s="482" customFormat="1" ht="30.25" customHeight="1">
      <c r="B8" s="25" t="s">
        <v>437</v>
      </c>
      <c r="C8" s="26">
        <v>4</v>
      </c>
      <c r="D8" s="27">
        <v>4.2609000000000004</v>
      </c>
      <c r="E8" s="28">
        <v>1165928228</v>
      </c>
      <c r="F8" s="29">
        <v>4967921811.1899996</v>
      </c>
      <c r="H8" s="24"/>
      <c r="I8" s="20"/>
    </row>
    <row r="9" spans="2:12" s="482" customFormat="1" ht="30.25" customHeight="1" thickBot="1">
      <c r="B9" s="510">
        <v>40518</v>
      </c>
      <c r="C9" s="509">
        <v>5</v>
      </c>
      <c r="D9" s="508">
        <v>4.3499999999999996</v>
      </c>
      <c r="E9" s="507">
        <v>2417407607</v>
      </c>
      <c r="F9" s="506">
        <f>D9*E9</f>
        <v>10515723090.449999</v>
      </c>
      <c r="H9" s="30"/>
      <c r="I9" s="20"/>
    </row>
    <row r="10" spans="2:12" s="482" customFormat="1" ht="30.25" customHeight="1" thickBot="1">
      <c r="B10" s="31"/>
      <c r="C10" s="31"/>
      <c r="E10" s="32" t="s">
        <v>438</v>
      </c>
      <c r="F10" s="33">
        <f>SUM(F5:F9)</f>
        <v>31852354470.949997</v>
      </c>
      <c r="G10" s="34"/>
      <c r="H10" s="35"/>
      <c r="K10" s="20"/>
      <c r="L10" s="20"/>
    </row>
    <row r="11" spans="2:12" s="482" customFormat="1" ht="14.3" thickTop="1">
      <c r="C11" s="483"/>
      <c r="E11" s="36"/>
      <c r="F11" s="20"/>
    </row>
    <row r="12" spans="2:12" s="482" customFormat="1">
      <c r="C12" s="483"/>
      <c r="E12" s="36"/>
      <c r="F12" s="20"/>
    </row>
    <row r="13" spans="2:12" s="482" customFormat="1">
      <c r="B13" s="1118" t="s">
        <v>439</v>
      </c>
      <c r="C13" s="1118"/>
      <c r="D13" s="1118"/>
      <c r="E13" s="1118"/>
      <c r="F13" s="1118"/>
      <c r="G13" s="1118"/>
      <c r="H13" s="1118"/>
      <c r="I13" s="1118"/>
    </row>
    <row r="14" spans="2:12" s="482" customFormat="1">
      <c r="B14" s="1118"/>
      <c r="C14" s="1118"/>
      <c r="D14" s="1118"/>
      <c r="E14" s="1118"/>
      <c r="F14" s="1118"/>
      <c r="G14" s="1118"/>
      <c r="H14" s="1118"/>
      <c r="I14" s="1118"/>
    </row>
    <row r="15" spans="2:12" s="482" customFormat="1">
      <c r="B15" s="1118" t="s">
        <v>440</v>
      </c>
      <c r="C15" s="1118"/>
      <c r="D15" s="1118"/>
      <c r="E15" s="1118"/>
      <c r="F15" s="1118"/>
      <c r="G15" s="1118"/>
      <c r="H15" s="1118"/>
      <c r="I15" s="1118"/>
    </row>
    <row r="16" spans="2:12" s="482" customFormat="1">
      <c r="B16" s="1118"/>
      <c r="C16" s="1118"/>
      <c r="D16" s="1118"/>
      <c r="E16" s="1118"/>
      <c r="F16" s="1118"/>
      <c r="G16" s="1118"/>
      <c r="H16" s="1118"/>
      <c r="I16" s="1118"/>
    </row>
    <row r="17" spans="2:9" s="482" customFormat="1" ht="14.3" customHeight="1">
      <c r="B17" s="1118" t="s">
        <v>441</v>
      </c>
      <c r="C17" s="1118"/>
      <c r="D17" s="1118"/>
      <c r="E17" s="1118"/>
      <c r="F17" s="1118"/>
      <c r="G17" s="1118"/>
      <c r="H17" s="1118"/>
      <c r="I17" s="1118"/>
    </row>
    <row r="18" spans="2:9" s="482" customFormat="1">
      <c r="B18" s="1118"/>
      <c r="C18" s="1118"/>
      <c r="D18" s="1118"/>
      <c r="E18" s="1118"/>
      <c r="F18" s="1118"/>
      <c r="G18" s="1118"/>
      <c r="H18" s="1118"/>
      <c r="I18" s="1118"/>
    </row>
    <row r="19" spans="2:9" s="482" customFormat="1">
      <c r="B19" s="1118" t="s">
        <v>442</v>
      </c>
      <c r="C19" s="1118"/>
      <c r="D19" s="1118"/>
      <c r="E19" s="1118"/>
      <c r="F19" s="1118"/>
      <c r="G19" s="1118"/>
      <c r="H19" s="1118"/>
      <c r="I19" s="1118"/>
    </row>
    <row r="20" spans="2:9" s="482" customFormat="1">
      <c r="B20" s="1118"/>
      <c r="C20" s="1118"/>
      <c r="D20" s="1118"/>
      <c r="E20" s="1118"/>
      <c r="F20" s="1118"/>
      <c r="G20" s="1118"/>
      <c r="H20" s="1118"/>
      <c r="I20" s="1118"/>
    </row>
    <row r="21" spans="2:9" s="482" customFormat="1">
      <c r="B21" s="1119" t="s">
        <v>443</v>
      </c>
      <c r="C21" s="1119"/>
      <c r="D21" s="1119"/>
      <c r="E21" s="1119"/>
      <c r="F21" s="1119"/>
      <c r="G21" s="1119"/>
      <c r="H21" s="1119"/>
      <c r="I21" s="1119"/>
    </row>
    <row r="22" spans="2:9" ht="14.3" customHeight="1">
      <c r="B22" s="1120" t="s">
        <v>444</v>
      </c>
      <c r="C22" s="1120"/>
      <c r="D22" s="1120"/>
      <c r="E22" s="1120"/>
      <c r="F22" s="1120"/>
      <c r="G22" s="1120"/>
      <c r="H22" s="1120"/>
      <c r="I22" s="1120"/>
    </row>
    <row r="23" spans="2:9">
      <c r="B23" s="1121" t="s">
        <v>445</v>
      </c>
      <c r="C23" s="1121"/>
      <c r="D23" s="1121"/>
      <c r="E23" s="1121"/>
      <c r="F23" s="1121"/>
      <c r="G23" s="1121"/>
      <c r="H23" s="1121"/>
      <c r="I23" s="1121"/>
    </row>
    <row r="27" spans="2:9" ht="14.3">
      <c r="E27" s="39"/>
    </row>
    <row r="28" spans="2:9">
      <c r="E28" s="42"/>
      <c r="F28" s="43"/>
      <c r="G28" s="44"/>
    </row>
    <row r="29" spans="2:9">
      <c r="G29" s="45"/>
    </row>
    <row r="30" spans="2:9" ht="14.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1"/>
  <sheetViews>
    <sheetView topLeftCell="D1" workbookViewId="0">
      <pane ySplit="16" topLeftCell="A17" activePane="bottomLeft" state="frozenSplit"/>
      <selection pane="bottomLeft" activeCell="F37" sqref="F37"/>
    </sheetView>
  </sheetViews>
  <sheetFormatPr defaultColWidth="9.125" defaultRowHeight="13.6"/>
  <cols>
    <col min="1" max="1" width="18.75" style="745" customWidth="1"/>
    <col min="2" max="2" width="14.75" style="745" customWidth="1"/>
    <col min="3" max="3" width="96" style="745" customWidth="1"/>
    <col min="4" max="4" width="15.125" style="745" customWidth="1"/>
    <col min="5" max="5" width="10.875" style="745" customWidth="1"/>
    <col min="6" max="6" width="11.25" style="746" customWidth="1"/>
    <col min="7" max="7" width="29" style="745" customWidth="1"/>
    <col min="8" max="8" width="26.75" style="747" customWidth="1"/>
    <col min="9" max="9" width="34.25" style="747" customWidth="1"/>
    <col min="10" max="10" width="30.375" style="747" customWidth="1"/>
    <col min="11" max="11" width="19.875" style="747" customWidth="1"/>
    <col min="12" max="12" width="26.875" style="745" customWidth="1"/>
    <col min="13" max="13" width="17.375" style="747" customWidth="1"/>
    <col min="14" max="14" width="10.875" style="747" customWidth="1"/>
    <col min="15" max="15" width="12.75" style="748" customWidth="1"/>
    <col min="16" max="16" width="15.875" style="747" customWidth="1"/>
    <col min="17" max="17" width="33.75" style="747" customWidth="1"/>
    <col min="18" max="18" width="10.25" style="747" customWidth="1"/>
    <col min="19" max="19" width="28.625" style="745" customWidth="1"/>
    <col min="20" max="20" width="8.375" style="745" bestFit="1" customWidth="1"/>
    <col min="21" max="21" width="4.75" style="745" customWidth="1"/>
    <col min="22" max="22" width="7" style="745" bestFit="1" customWidth="1"/>
    <col min="23" max="16384" width="9.125" style="745"/>
  </cols>
  <sheetData>
    <row r="1" spans="1:19" ht="14.3" thickBot="1"/>
    <row r="2" spans="1:19" ht="15.65">
      <c r="B2" s="1" t="s">
        <v>274</v>
      </c>
      <c r="C2" s="2"/>
      <c r="D2" s="3"/>
      <c r="I2" s="1114" t="s">
        <v>864</v>
      </c>
      <c r="J2" s="1114"/>
      <c r="K2" s="1114"/>
    </row>
    <row r="3" spans="1:19" ht="14.3">
      <c r="B3" s="1045" t="s">
        <v>275</v>
      </c>
      <c r="C3" s="4"/>
      <c r="D3" s="5"/>
    </row>
    <row r="4" spans="1:19" ht="14.3">
      <c r="B4" s="1045" t="s">
        <v>276</v>
      </c>
      <c r="C4" s="6"/>
      <c r="D4" s="7"/>
    </row>
    <row r="5" spans="1:19" ht="14.3">
      <c r="B5" s="1045" t="s">
        <v>277</v>
      </c>
      <c r="C5" s="4"/>
      <c r="D5" s="5"/>
    </row>
    <row r="6" spans="1:19" ht="14.3">
      <c r="B6" s="8" t="s">
        <v>278</v>
      </c>
      <c r="C6" s="9"/>
      <c r="D6" s="10"/>
    </row>
    <row r="7" spans="1:19" ht="30.1" customHeight="1">
      <c r="B7" s="1102" t="s">
        <v>279</v>
      </c>
      <c r="C7" s="1103"/>
      <c r="D7" s="1104"/>
    </row>
    <row r="8" spans="1:19" ht="14.3">
      <c r="B8" s="1105" t="s">
        <v>280</v>
      </c>
      <c r="C8" s="1106"/>
      <c r="D8" s="1107"/>
    </row>
    <row r="9" spans="1:19" ht="14.95" thickBot="1">
      <c r="B9" s="1125" t="s">
        <v>281</v>
      </c>
      <c r="C9" s="1126"/>
      <c r="D9" s="1127"/>
    </row>
    <row r="15" spans="1:19" ht="14.3">
      <c r="A15" s="1026"/>
      <c r="B15" s="1026"/>
      <c r="C15" s="1026"/>
      <c r="D15" s="1026"/>
      <c r="E15" s="1026"/>
      <c r="F15" s="1027"/>
      <c r="G15" s="1026"/>
      <c r="H15" s="1028"/>
      <c r="I15" s="1028"/>
      <c r="J15" s="1028"/>
      <c r="K15" s="1028"/>
      <c r="L15" s="1026"/>
      <c r="M15" s="1117" t="s">
        <v>861</v>
      </c>
      <c r="N15" s="1116"/>
      <c r="O15" s="1116"/>
      <c r="P15" s="1116"/>
      <c r="Q15" s="1028"/>
      <c r="R15" s="1028"/>
    </row>
    <row r="16" spans="1:19" ht="16.3">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v>38098.75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2799000</v>
      </c>
      <c r="K61" s="1015">
        <f>672459.75+62977.5</f>
        <v>735437.25</v>
      </c>
      <c r="L61" s="1012" t="s">
        <v>869</v>
      </c>
      <c r="M61" s="1015"/>
      <c r="N61" s="1015"/>
      <c r="O61" s="1016"/>
      <c r="P61" s="1015"/>
      <c r="Q61" s="1015"/>
      <c r="R61" s="1015"/>
    </row>
    <row r="62" spans="1:18">
      <c r="A62" s="1012" t="s">
        <v>221</v>
      </c>
      <c r="B62" s="1012" t="s">
        <v>3062</v>
      </c>
      <c r="C62" s="1012" t="s">
        <v>222</v>
      </c>
      <c r="D62" s="1012" t="s">
        <v>76</v>
      </c>
      <c r="E62" s="1012" t="s">
        <v>77</v>
      </c>
      <c r="F62" s="1013">
        <v>40450</v>
      </c>
      <c r="G62" s="1012" t="s">
        <v>67</v>
      </c>
      <c r="H62" s="1015"/>
      <c r="I62" s="1015">
        <v>1522000</v>
      </c>
      <c r="J62" s="1015">
        <v>500000</v>
      </c>
      <c r="K62" s="1015">
        <f>1218206.78+11250</f>
        <v>1229456.78</v>
      </c>
      <c r="L62" s="1012" t="s">
        <v>3063</v>
      </c>
      <c r="M62" s="1015"/>
      <c r="N62" s="1015"/>
      <c r="O62" s="1016"/>
      <c r="P62" s="1015"/>
      <c r="Q62" s="1015"/>
      <c r="R62" s="1015"/>
    </row>
    <row r="63" spans="1:18">
      <c r="A63" s="1012" t="s">
        <v>221</v>
      </c>
      <c r="B63" s="1012" t="s">
        <v>283</v>
      </c>
      <c r="C63" s="1012" t="s">
        <v>222</v>
      </c>
      <c r="D63" s="1012" t="s">
        <v>76</v>
      </c>
      <c r="E63" s="1012" t="s">
        <v>77</v>
      </c>
      <c r="F63" s="1013">
        <v>42734</v>
      </c>
      <c r="G63" s="1012" t="s">
        <v>283</v>
      </c>
      <c r="H63" s="1015"/>
      <c r="I63" s="1015"/>
      <c r="J63" s="1015"/>
      <c r="K63" s="1015"/>
      <c r="L63" s="1012" t="s">
        <v>283</v>
      </c>
      <c r="M63" s="1015">
        <v>970900</v>
      </c>
      <c r="N63" s="1015"/>
      <c r="O63" s="1016">
        <v>1022000</v>
      </c>
      <c r="P63" s="1015">
        <v>0.95</v>
      </c>
      <c r="Q63" s="1015">
        <v>-51100</v>
      </c>
      <c r="R63" s="1015"/>
    </row>
    <row r="64" spans="1:18">
      <c r="A64" s="1012" t="s">
        <v>146</v>
      </c>
      <c r="B64" s="1012" t="s">
        <v>1169</v>
      </c>
      <c r="C64" s="1012" t="s">
        <v>147</v>
      </c>
      <c r="D64" s="1012" t="s">
        <v>148</v>
      </c>
      <c r="E64" s="1012" t="s">
        <v>149</v>
      </c>
      <c r="F64" s="1013">
        <v>40450</v>
      </c>
      <c r="G64" s="1012" t="s">
        <v>67</v>
      </c>
      <c r="H64" s="1015"/>
      <c r="I64" s="1015">
        <v>7000</v>
      </c>
      <c r="J64" s="1015">
        <v>0</v>
      </c>
      <c r="K64" s="1015">
        <v>8120</v>
      </c>
      <c r="L64" s="1012" t="s">
        <v>870</v>
      </c>
      <c r="M64" s="1015"/>
      <c r="N64" s="1015"/>
      <c r="O64" s="1016"/>
      <c r="P64" s="1015"/>
      <c r="Q64" s="1015"/>
      <c r="R64" s="1015"/>
    </row>
    <row r="65" spans="1:18">
      <c r="A65" s="1012" t="s">
        <v>146</v>
      </c>
      <c r="B65" s="1012" t="s">
        <v>283</v>
      </c>
      <c r="C65" s="1012" t="s">
        <v>147</v>
      </c>
      <c r="D65" s="1012" t="s">
        <v>148</v>
      </c>
      <c r="E65" s="1012" t="s">
        <v>149</v>
      </c>
      <c r="F65" s="1013">
        <v>43374</v>
      </c>
      <c r="G65" s="1012" t="s">
        <v>283</v>
      </c>
      <c r="H65" s="1015"/>
      <c r="I65" s="1015"/>
      <c r="J65" s="1015"/>
      <c r="K65" s="1015"/>
      <c r="L65" s="1012" t="s">
        <v>283</v>
      </c>
      <c r="M65" s="1015">
        <v>7000</v>
      </c>
      <c r="N65" s="1015"/>
      <c r="O65" s="1016">
        <v>7000</v>
      </c>
      <c r="P65" s="1015">
        <v>1</v>
      </c>
      <c r="Q65" s="1015"/>
      <c r="R65" s="1015"/>
    </row>
    <row r="66" spans="1:18">
      <c r="A66" s="1012" t="s">
        <v>247</v>
      </c>
      <c r="B66" s="1012"/>
      <c r="C66" s="1012" t="s">
        <v>248</v>
      </c>
      <c r="D66" s="1012" t="s">
        <v>249</v>
      </c>
      <c r="E66" s="1012" t="s">
        <v>6</v>
      </c>
      <c r="F66" s="1013">
        <v>40450</v>
      </c>
      <c r="G66" s="1012" t="s">
        <v>67</v>
      </c>
      <c r="H66" s="1015"/>
      <c r="I66" s="1015">
        <v>100000</v>
      </c>
      <c r="J66" s="1015">
        <v>0</v>
      </c>
      <c r="K66" s="1015">
        <v>115066.67</v>
      </c>
      <c r="L66" s="1012" t="s">
        <v>870</v>
      </c>
      <c r="M66" s="1015"/>
      <c r="N66" s="1015"/>
      <c r="O66" s="1016"/>
      <c r="P66" s="1015"/>
      <c r="Q66" s="1015"/>
      <c r="R66" s="1015"/>
    </row>
    <row r="67" spans="1:18">
      <c r="A67" s="1012" t="s">
        <v>247</v>
      </c>
      <c r="B67" s="1012" t="s">
        <v>283</v>
      </c>
      <c r="C67" s="1012" t="s">
        <v>248</v>
      </c>
      <c r="D67" s="1012" t="s">
        <v>249</v>
      </c>
      <c r="E67" s="1012" t="s">
        <v>6</v>
      </c>
      <c r="F67" s="1013">
        <v>43201</v>
      </c>
      <c r="G67" s="1012" t="s">
        <v>283</v>
      </c>
      <c r="H67" s="1015"/>
      <c r="I67" s="1015"/>
      <c r="J67" s="1015"/>
      <c r="K67" s="1015"/>
      <c r="L67" s="1012" t="s">
        <v>283</v>
      </c>
      <c r="M67" s="1015">
        <v>100000</v>
      </c>
      <c r="N67" s="1015"/>
      <c r="O67" s="1016">
        <v>100000</v>
      </c>
      <c r="P67" s="1015">
        <v>1</v>
      </c>
      <c r="Q67" s="1015"/>
      <c r="R67" s="1015"/>
    </row>
    <row r="68" spans="1:18">
      <c r="A68" s="1012" t="s">
        <v>250</v>
      </c>
      <c r="B68" s="1012" t="s">
        <v>924</v>
      </c>
      <c r="C68" s="1012" t="s">
        <v>251</v>
      </c>
      <c r="D68" s="1012" t="s">
        <v>252</v>
      </c>
      <c r="E68" s="1012" t="s">
        <v>246</v>
      </c>
      <c r="F68" s="1013">
        <v>40445</v>
      </c>
      <c r="G68" s="1012" t="s">
        <v>67</v>
      </c>
      <c r="H68" s="1015"/>
      <c r="I68" s="1015">
        <v>8044000</v>
      </c>
      <c r="J68" s="1015">
        <v>0</v>
      </c>
      <c r="K68" s="1015">
        <v>9165244.2200000007</v>
      </c>
      <c r="L68" s="1012" t="s">
        <v>870</v>
      </c>
      <c r="M68" s="1015"/>
      <c r="N68" s="1015"/>
      <c r="O68" s="1016"/>
      <c r="P68" s="1015"/>
      <c r="Q68" s="1015"/>
      <c r="R68" s="1015"/>
    </row>
    <row r="69" spans="1:18">
      <c r="A69" s="1012" t="s">
        <v>250</v>
      </c>
      <c r="B69" s="1012" t="s">
        <v>283</v>
      </c>
      <c r="C69" s="1012" t="s">
        <v>251</v>
      </c>
      <c r="D69" s="1012" t="s">
        <v>252</v>
      </c>
      <c r="E69" s="1012" t="s">
        <v>246</v>
      </c>
      <c r="F69" s="1013">
        <v>42991</v>
      </c>
      <c r="G69" s="1012" t="s">
        <v>283</v>
      </c>
      <c r="H69" s="1015"/>
      <c r="I69" s="1015"/>
      <c r="J69" s="1015"/>
      <c r="K69" s="1015"/>
      <c r="L69" s="1012" t="s">
        <v>283</v>
      </c>
      <c r="M69" s="1015">
        <v>8044000</v>
      </c>
      <c r="N69" s="1015"/>
      <c r="O69" s="1016">
        <v>8044000</v>
      </c>
      <c r="P69" s="1015">
        <v>1</v>
      </c>
      <c r="Q69" s="1015"/>
      <c r="R69" s="1015"/>
    </row>
    <row r="70" spans="1:18">
      <c r="A70" s="1012" t="s">
        <v>223</v>
      </c>
      <c r="B70" s="1012" t="s">
        <v>924</v>
      </c>
      <c r="C70" s="1012" t="s">
        <v>224</v>
      </c>
      <c r="D70" s="1012" t="s">
        <v>225</v>
      </c>
      <c r="E70" s="1012" t="s">
        <v>6</v>
      </c>
      <c r="F70" s="1013">
        <v>40450</v>
      </c>
      <c r="G70" s="1012" t="s">
        <v>67</v>
      </c>
      <c r="H70" s="1015"/>
      <c r="I70" s="1015">
        <v>30000</v>
      </c>
      <c r="J70" s="1015">
        <v>0</v>
      </c>
      <c r="K70" s="1015">
        <v>32933.339999999997</v>
      </c>
      <c r="L70" s="1012" t="s">
        <v>870</v>
      </c>
      <c r="M70" s="1015"/>
      <c r="N70" s="1015"/>
      <c r="O70" s="1016"/>
      <c r="P70" s="1015"/>
      <c r="Q70" s="1015"/>
      <c r="R70" s="1015"/>
    </row>
    <row r="71" spans="1:18">
      <c r="A71" s="1012" t="s">
        <v>223</v>
      </c>
      <c r="B71" s="1012" t="s">
        <v>283</v>
      </c>
      <c r="C71" s="1012" t="s">
        <v>224</v>
      </c>
      <c r="D71" s="1012" t="s">
        <v>225</v>
      </c>
      <c r="E71" s="1012" t="s">
        <v>6</v>
      </c>
      <c r="F71" s="1013">
        <v>42235</v>
      </c>
      <c r="G71" s="1012" t="s">
        <v>283</v>
      </c>
      <c r="H71" s="1015"/>
      <c r="I71" s="1015"/>
      <c r="J71" s="1015"/>
      <c r="K71" s="1015"/>
      <c r="L71" s="1012" t="s">
        <v>283</v>
      </c>
      <c r="M71" s="1015">
        <v>30000</v>
      </c>
      <c r="N71" s="1015"/>
      <c r="O71" s="1016">
        <v>30000</v>
      </c>
      <c r="P71" s="1015">
        <v>1</v>
      </c>
      <c r="Q71" s="1015"/>
      <c r="R71" s="1015"/>
    </row>
    <row r="72" spans="1:18">
      <c r="A72" s="1012" t="s">
        <v>119</v>
      </c>
      <c r="B72" s="1012" t="s">
        <v>924</v>
      </c>
      <c r="C72" s="1012" t="s">
        <v>120</v>
      </c>
      <c r="D72" s="1012" t="s">
        <v>121</v>
      </c>
      <c r="E72" s="1012" t="s">
        <v>56</v>
      </c>
      <c r="F72" s="1013">
        <v>40450</v>
      </c>
      <c r="G72" s="1012" t="s">
        <v>67</v>
      </c>
      <c r="H72" s="1015"/>
      <c r="I72" s="1015">
        <v>14000</v>
      </c>
      <c r="J72" s="1015">
        <v>0</v>
      </c>
      <c r="K72" s="1015">
        <v>15411.67</v>
      </c>
      <c r="L72" s="1012" t="s">
        <v>870</v>
      </c>
      <c r="M72" s="1015"/>
      <c r="N72" s="1015"/>
      <c r="O72" s="1016"/>
      <c r="P72" s="1015"/>
      <c r="Q72" s="1015"/>
      <c r="R72" s="1015"/>
    </row>
    <row r="73" spans="1:18">
      <c r="A73" s="1012" t="s">
        <v>119</v>
      </c>
      <c r="B73" s="1012" t="s">
        <v>283</v>
      </c>
      <c r="C73" s="1012" t="s">
        <v>120</v>
      </c>
      <c r="D73" s="1012" t="s">
        <v>121</v>
      </c>
      <c r="E73" s="1012" t="s">
        <v>56</v>
      </c>
      <c r="F73" s="1013">
        <v>42291</v>
      </c>
      <c r="G73" s="1012" t="s">
        <v>283</v>
      </c>
      <c r="H73" s="1015"/>
      <c r="I73" s="1015"/>
      <c r="J73" s="1015"/>
      <c r="K73" s="1015"/>
      <c r="L73" s="1012" t="s">
        <v>283</v>
      </c>
      <c r="M73" s="1015">
        <v>14000</v>
      </c>
      <c r="N73" s="1015"/>
      <c r="O73" s="1016">
        <v>14000</v>
      </c>
      <c r="P73" s="1015">
        <v>1</v>
      </c>
      <c r="Q73" s="1015"/>
      <c r="R73" s="1015"/>
    </row>
    <row r="74" spans="1:18">
      <c r="A74" s="1012" t="s">
        <v>53</v>
      </c>
      <c r="B74" s="1012" t="s">
        <v>875</v>
      </c>
      <c r="C74" s="1012" t="s">
        <v>54</v>
      </c>
      <c r="D74" s="1012" t="s">
        <v>55</v>
      </c>
      <c r="E74" s="1012" t="s">
        <v>56</v>
      </c>
      <c r="F74" s="1013">
        <v>40403</v>
      </c>
      <c r="G74" s="1012" t="s">
        <v>7</v>
      </c>
      <c r="H74" s="1015">
        <v>17000000</v>
      </c>
      <c r="I74" s="1015"/>
      <c r="J74" s="1015">
        <v>0</v>
      </c>
      <c r="K74" s="1015">
        <v>19825475.789999999</v>
      </c>
      <c r="L74" s="1012" t="s">
        <v>870</v>
      </c>
      <c r="M74" s="1015"/>
      <c r="N74" s="1015"/>
      <c r="O74" s="1016"/>
      <c r="P74" s="1015"/>
      <c r="Q74" s="1015"/>
      <c r="R74" s="1015"/>
    </row>
    <row r="75" spans="1:18">
      <c r="A75" s="1012" t="s">
        <v>53</v>
      </c>
      <c r="B75" s="1012" t="s">
        <v>283</v>
      </c>
      <c r="C75" s="1012" t="s">
        <v>54</v>
      </c>
      <c r="D75" s="1012" t="s">
        <v>55</v>
      </c>
      <c r="E75" s="1012" t="s">
        <v>56</v>
      </c>
      <c r="F75" s="1013">
        <v>43327</v>
      </c>
      <c r="G75" s="1012" t="s">
        <v>283</v>
      </c>
      <c r="H75" s="1015"/>
      <c r="I75" s="1015"/>
      <c r="J75" s="1015"/>
      <c r="K75" s="1015"/>
      <c r="L75" s="1012" t="s">
        <v>283</v>
      </c>
      <c r="M75" s="1015">
        <v>10000000</v>
      </c>
      <c r="N75" s="1015"/>
      <c r="O75" s="1016">
        <v>10000</v>
      </c>
      <c r="P75" s="1015">
        <v>1000</v>
      </c>
      <c r="Q75" s="1015"/>
      <c r="R75" s="1015"/>
    </row>
    <row r="76" spans="1:18">
      <c r="A76" s="1012" t="s">
        <v>53</v>
      </c>
      <c r="B76" s="1012" t="s">
        <v>283</v>
      </c>
      <c r="C76" s="1012" t="s">
        <v>54</v>
      </c>
      <c r="D76" s="1012" t="s">
        <v>55</v>
      </c>
      <c r="E76" s="1012" t="s">
        <v>56</v>
      </c>
      <c r="F76" s="1013">
        <v>43378</v>
      </c>
      <c r="G76" s="1012" t="s">
        <v>283</v>
      </c>
      <c r="H76" s="1015"/>
      <c r="I76" s="1015"/>
      <c r="J76" s="1015"/>
      <c r="K76" s="1015"/>
      <c r="L76" s="1012" t="s">
        <v>283</v>
      </c>
      <c r="M76" s="1015">
        <v>7000000</v>
      </c>
      <c r="N76" s="1015"/>
      <c r="O76" s="1016">
        <v>7000</v>
      </c>
      <c r="P76" s="1015">
        <v>1000</v>
      </c>
      <c r="Q76" s="1015"/>
      <c r="R76" s="1015"/>
    </row>
    <row r="77" spans="1:18">
      <c r="A77" s="1012" t="s">
        <v>61</v>
      </c>
      <c r="B77" s="1012" t="s">
        <v>2990</v>
      </c>
      <c r="C77" s="1012" t="s">
        <v>62</v>
      </c>
      <c r="D77" s="1012" t="s">
        <v>63</v>
      </c>
      <c r="E77" s="1012" t="s">
        <v>6</v>
      </c>
      <c r="F77" s="1013">
        <v>40445</v>
      </c>
      <c r="G77" s="1012" t="s">
        <v>7</v>
      </c>
      <c r="H77" s="1015">
        <v>5146000</v>
      </c>
      <c r="I77" s="1015"/>
      <c r="J77" s="1015">
        <v>0</v>
      </c>
      <c r="K77" s="1015">
        <v>5413877.8899999997</v>
      </c>
      <c r="L77" s="1012" t="s">
        <v>870</v>
      </c>
      <c r="M77" s="1015"/>
      <c r="N77" s="1015"/>
      <c r="O77" s="1016"/>
      <c r="P77" s="1015"/>
      <c r="Q77" s="1015"/>
      <c r="R77" s="1015"/>
    </row>
    <row r="78" spans="1:18">
      <c r="A78" s="1012" t="s">
        <v>61</v>
      </c>
      <c r="B78" s="1012" t="s">
        <v>283</v>
      </c>
      <c r="C78" s="1012" t="s">
        <v>62</v>
      </c>
      <c r="D78" s="1012" t="s">
        <v>63</v>
      </c>
      <c r="E78" s="1012" t="s">
        <v>6</v>
      </c>
      <c r="F78" s="1013">
        <v>41395</v>
      </c>
      <c r="G78" s="1012" t="s">
        <v>283</v>
      </c>
      <c r="H78" s="1015"/>
      <c r="I78" s="1015"/>
      <c r="J78" s="1015"/>
      <c r="K78" s="1015"/>
      <c r="L78" s="1012" t="s">
        <v>283</v>
      </c>
      <c r="M78" s="1015">
        <v>5146000</v>
      </c>
      <c r="N78" s="1015"/>
      <c r="O78" s="1016">
        <v>5146</v>
      </c>
      <c r="P78" s="1015">
        <v>1000</v>
      </c>
      <c r="Q78" s="1015"/>
      <c r="R78" s="1015"/>
    </row>
    <row r="79" spans="1:18">
      <c r="A79" s="1012" t="s">
        <v>113</v>
      </c>
      <c r="B79" s="1012" t="s">
        <v>2990</v>
      </c>
      <c r="C79" s="1012" t="s">
        <v>114</v>
      </c>
      <c r="D79" s="1012" t="s">
        <v>115</v>
      </c>
      <c r="E79" s="1012" t="s">
        <v>89</v>
      </c>
      <c r="F79" s="1013">
        <v>40438</v>
      </c>
      <c r="G79" s="1012" t="s">
        <v>67</v>
      </c>
      <c r="H79" s="1015">
        <v>7875000</v>
      </c>
      <c r="I79" s="1015"/>
      <c r="J79" s="1015">
        <v>0</v>
      </c>
      <c r="K79" s="1015">
        <v>9223112.5</v>
      </c>
      <c r="L79" s="1012" t="s">
        <v>870</v>
      </c>
      <c r="M79" s="1015"/>
      <c r="N79" s="1015"/>
      <c r="O79" s="1016"/>
      <c r="P79" s="1015"/>
      <c r="Q79" s="1015"/>
      <c r="R79" s="1015"/>
    </row>
    <row r="80" spans="1:18">
      <c r="A80" s="1012" t="s">
        <v>113</v>
      </c>
      <c r="B80" s="1012" t="s">
        <v>283</v>
      </c>
      <c r="C80" s="1012" t="s">
        <v>114</v>
      </c>
      <c r="D80" s="1012" t="s">
        <v>115</v>
      </c>
      <c r="E80" s="1012" t="s">
        <v>89</v>
      </c>
      <c r="F80" s="1013">
        <v>42454</v>
      </c>
      <c r="G80" s="1012" t="s">
        <v>283</v>
      </c>
      <c r="H80" s="1015"/>
      <c r="I80" s="1015"/>
      <c r="J80" s="1015"/>
      <c r="K80" s="1015"/>
      <c r="L80" s="1012" t="s">
        <v>283</v>
      </c>
      <c r="M80" s="1015">
        <v>7875000</v>
      </c>
      <c r="N80" s="1015"/>
      <c r="O80" s="1016">
        <v>7875000</v>
      </c>
      <c r="P80" s="1015">
        <v>1</v>
      </c>
      <c r="Q80" s="1015"/>
      <c r="R80" s="1015"/>
    </row>
    <row r="81" spans="1:18">
      <c r="A81" s="1012" t="s">
        <v>196</v>
      </c>
      <c r="B81" s="1012" t="s">
        <v>924</v>
      </c>
      <c r="C81" s="1012" t="s">
        <v>197</v>
      </c>
      <c r="D81" s="1012" t="s">
        <v>198</v>
      </c>
      <c r="E81" s="1012" t="s">
        <v>105</v>
      </c>
      <c r="F81" s="1013">
        <v>40450</v>
      </c>
      <c r="G81" s="1012" t="s">
        <v>67</v>
      </c>
      <c r="H81" s="1015"/>
      <c r="I81" s="1015">
        <v>1000000</v>
      </c>
      <c r="J81" s="1015">
        <v>0</v>
      </c>
      <c r="K81" s="1015">
        <v>1070166.67</v>
      </c>
      <c r="L81" s="1012" t="s">
        <v>870</v>
      </c>
      <c r="M81" s="1015"/>
      <c r="N81" s="1015"/>
      <c r="O81" s="1016"/>
      <c r="P81" s="1015"/>
      <c r="Q81" s="1015"/>
      <c r="R81" s="1015"/>
    </row>
    <row r="82" spans="1:18">
      <c r="A82" s="1012" t="s">
        <v>196</v>
      </c>
      <c r="B82" s="1012" t="s">
        <v>283</v>
      </c>
      <c r="C82" s="1012" t="s">
        <v>197</v>
      </c>
      <c r="D82" s="1012" t="s">
        <v>198</v>
      </c>
      <c r="E82" s="1012" t="s">
        <v>105</v>
      </c>
      <c r="F82" s="1013">
        <v>41731</v>
      </c>
      <c r="G82" s="1012" t="s">
        <v>283</v>
      </c>
      <c r="H82" s="1015"/>
      <c r="I82" s="1015"/>
      <c r="J82" s="1015"/>
      <c r="K82" s="1015"/>
      <c r="L82" s="1012" t="s">
        <v>283</v>
      </c>
      <c r="M82" s="1015">
        <v>1000000</v>
      </c>
      <c r="N82" s="1015"/>
      <c r="O82" s="1016">
        <v>1000000</v>
      </c>
      <c r="P82" s="1015">
        <v>1</v>
      </c>
      <c r="Q82" s="1015"/>
      <c r="R82" s="1015"/>
    </row>
    <row r="83" spans="1:18">
      <c r="A83" s="1012" t="s">
        <v>20</v>
      </c>
      <c r="B83" s="1012" t="s">
        <v>2990</v>
      </c>
      <c r="C83" s="1012" t="s">
        <v>21</v>
      </c>
      <c r="D83" s="1012" t="s">
        <v>22</v>
      </c>
      <c r="E83" s="1012" t="s">
        <v>23</v>
      </c>
      <c r="F83" s="1013">
        <v>40450</v>
      </c>
      <c r="G83" s="1012" t="s">
        <v>7</v>
      </c>
      <c r="H83" s="1015">
        <v>30000000</v>
      </c>
      <c r="I83" s="1015"/>
      <c r="J83" s="1015">
        <v>0</v>
      </c>
      <c r="K83" s="1015">
        <v>31751666.670000002</v>
      </c>
      <c r="L83" s="1012" t="s">
        <v>870</v>
      </c>
      <c r="M83" s="1015"/>
      <c r="N83" s="1015"/>
      <c r="O83" s="1016"/>
      <c r="P83" s="1015"/>
      <c r="Q83" s="1015"/>
      <c r="R83" s="1015"/>
    </row>
    <row r="84" spans="1:18">
      <c r="A84" s="1012" t="s">
        <v>20</v>
      </c>
      <c r="B84" s="1012" t="s">
        <v>283</v>
      </c>
      <c r="C84" s="1012" t="s">
        <v>21</v>
      </c>
      <c r="D84" s="1012" t="s">
        <v>22</v>
      </c>
      <c r="E84" s="1012" t="s">
        <v>23</v>
      </c>
      <c r="F84" s="1013">
        <v>41516</v>
      </c>
      <c r="G84" s="1012" t="s">
        <v>283</v>
      </c>
      <c r="H84" s="1015"/>
      <c r="I84" s="1015"/>
      <c r="J84" s="1015"/>
      <c r="K84" s="1015"/>
      <c r="L84" s="1012" t="s">
        <v>283</v>
      </c>
      <c r="M84" s="1015">
        <v>30000000</v>
      </c>
      <c r="N84" s="1015"/>
      <c r="O84" s="1016">
        <v>30000</v>
      </c>
      <c r="P84" s="1015">
        <v>1000</v>
      </c>
      <c r="Q84" s="1015"/>
      <c r="R84" s="1015"/>
    </row>
    <row r="85" spans="1:18">
      <c r="A85" s="1012" t="s">
        <v>90</v>
      </c>
      <c r="B85" s="1012" t="s">
        <v>2991</v>
      </c>
      <c r="C85" s="1012" t="s">
        <v>91</v>
      </c>
      <c r="D85" s="1012" t="s">
        <v>92</v>
      </c>
      <c r="E85" s="1012" t="s">
        <v>15</v>
      </c>
      <c r="F85" s="1013">
        <v>40450</v>
      </c>
      <c r="G85" s="1012" t="s">
        <v>7</v>
      </c>
      <c r="H85" s="1015">
        <v>6245000</v>
      </c>
      <c r="I85" s="1015"/>
      <c r="J85" s="1015">
        <v>0</v>
      </c>
      <c r="K85" s="1015">
        <v>6662801.0599999996</v>
      </c>
      <c r="L85" s="1012" t="s">
        <v>871</v>
      </c>
      <c r="M85" s="1015"/>
      <c r="N85" s="1015"/>
      <c r="O85" s="1016"/>
      <c r="P85" s="1015"/>
      <c r="Q85" s="1015"/>
      <c r="R85" s="1015"/>
    </row>
    <row r="86" spans="1:18">
      <c r="A86" s="1012" t="s">
        <v>90</v>
      </c>
      <c r="B86" s="1012" t="s">
        <v>283</v>
      </c>
      <c r="C86" s="1012" t="s">
        <v>91</v>
      </c>
      <c r="D86" s="1012" t="s">
        <v>92</v>
      </c>
      <c r="E86" s="1012" t="s">
        <v>15</v>
      </c>
      <c r="F86" s="1013">
        <v>42703</v>
      </c>
      <c r="G86" s="1012" t="s">
        <v>283</v>
      </c>
      <c r="H86" s="1015"/>
      <c r="I86" s="1015"/>
      <c r="J86" s="1015"/>
      <c r="K86" s="1015"/>
      <c r="L86" s="1012" t="s">
        <v>283</v>
      </c>
      <c r="M86" s="1015">
        <v>5745400</v>
      </c>
      <c r="N86" s="1015"/>
      <c r="O86" s="1016">
        <v>6245</v>
      </c>
      <c r="P86" s="1015">
        <v>920</v>
      </c>
      <c r="Q86" s="1015">
        <v>-499600</v>
      </c>
      <c r="R86" s="1015"/>
    </row>
    <row r="87" spans="1:18">
      <c r="A87" s="1012" t="s">
        <v>243</v>
      </c>
      <c r="B87" s="1012" t="s">
        <v>924</v>
      </c>
      <c r="C87" s="1012" t="s">
        <v>244</v>
      </c>
      <c r="D87" s="1012" t="s">
        <v>245</v>
      </c>
      <c r="E87" s="1012" t="s">
        <v>246</v>
      </c>
      <c r="F87" s="1013">
        <v>40450</v>
      </c>
      <c r="G87" s="1012" t="s">
        <v>67</v>
      </c>
      <c r="H87" s="1015"/>
      <c r="I87" s="1015">
        <v>9278000</v>
      </c>
      <c r="J87" s="1015">
        <v>0</v>
      </c>
      <c r="K87" s="1015">
        <v>9779527.4399999995</v>
      </c>
      <c r="L87" s="1012" t="s">
        <v>870</v>
      </c>
      <c r="M87" s="1015"/>
      <c r="N87" s="1015"/>
      <c r="O87" s="1016"/>
      <c r="P87" s="1015"/>
      <c r="Q87" s="1015"/>
      <c r="R87" s="1015"/>
    </row>
    <row r="88" spans="1:18">
      <c r="A88" s="1012" t="s">
        <v>243</v>
      </c>
      <c r="B88" s="1012" t="s">
        <v>283</v>
      </c>
      <c r="C88" s="1012" t="s">
        <v>244</v>
      </c>
      <c r="D88" s="1012" t="s">
        <v>245</v>
      </c>
      <c r="E88" s="1012" t="s">
        <v>246</v>
      </c>
      <c r="F88" s="1013">
        <v>41437</v>
      </c>
      <c r="G88" s="1012" t="s">
        <v>283</v>
      </c>
      <c r="H88" s="1015"/>
      <c r="I88" s="1015"/>
      <c r="J88" s="1015"/>
      <c r="K88" s="1015"/>
      <c r="L88" s="1012" t="s">
        <v>283</v>
      </c>
      <c r="M88" s="1015">
        <v>9278000</v>
      </c>
      <c r="N88" s="1015"/>
      <c r="O88" s="1016">
        <v>9278000</v>
      </c>
      <c r="P88" s="1015">
        <v>1</v>
      </c>
      <c r="Q88" s="1015"/>
      <c r="R88" s="1015"/>
    </row>
    <row r="89" spans="1:18">
      <c r="A89" s="1012" t="s">
        <v>139</v>
      </c>
      <c r="B89" s="1012" t="s">
        <v>924</v>
      </c>
      <c r="C89" s="1012" t="s">
        <v>140</v>
      </c>
      <c r="D89" s="1012" t="s">
        <v>141</v>
      </c>
      <c r="E89" s="1012" t="s">
        <v>142</v>
      </c>
      <c r="F89" s="1013">
        <v>40445</v>
      </c>
      <c r="G89" s="1012" t="s">
        <v>67</v>
      </c>
      <c r="H89" s="1015"/>
      <c r="I89" s="1015">
        <v>1657000</v>
      </c>
      <c r="J89" s="1015">
        <v>0</v>
      </c>
      <c r="K89" s="1015">
        <v>1725397.27</v>
      </c>
      <c r="L89" s="1012" t="s">
        <v>870</v>
      </c>
      <c r="M89" s="1015"/>
      <c r="N89" s="1015"/>
      <c r="O89" s="1016"/>
      <c r="P89" s="1015"/>
      <c r="Q89" s="1015"/>
      <c r="R89" s="1015"/>
    </row>
    <row r="90" spans="1:18">
      <c r="A90" s="1012" t="s">
        <v>139</v>
      </c>
      <c r="B90" s="1012" t="s">
        <v>283</v>
      </c>
      <c r="C90" s="1012" t="s">
        <v>140</v>
      </c>
      <c r="D90" s="1012" t="s">
        <v>141</v>
      </c>
      <c r="E90" s="1012" t="s">
        <v>142</v>
      </c>
      <c r="F90" s="1013">
        <v>41199</v>
      </c>
      <c r="G90" s="1012" t="s">
        <v>283</v>
      </c>
      <c r="H90" s="1015"/>
      <c r="I90" s="1015"/>
      <c r="J90" s="1015"/>
      <c r="K90" s="1015"/>
      <c r="L90" s="1012" t="s">
        <v>283</v>
      </c>
      <c r="M90" s="1015">
        <v>1657000</v>
      </c>
      <c r="N90" s="1015"/>
      <c r="O90" s="1016">
        <v>1657000</v>
      </c>
      <c r="P90" s="1015">
        <v>1</v>
      </c>
      <c r="Q90" s="1015"/>
      <c r="R90" s="1015"/>
    </row>
    <row r="91" spans="1:18">
      <c r="A91" s="1012" t="s">
        <v>209</v>
      </c>
      <c r="B91" s="1012" t="s">
        <v>3064</v>
      </c>
      <c r="C91" s="1012" t="s">
        <v>210</v>
      </c>
      <c r="D91" s="1012" t="s">
        <v>211</v>
      </c>
      <c r="E91" s="1012" t="s">
        <v>56</v>
      </c>
      <c r="F91" s="1013">
        <v>40438</v>
      </c>
      <c r="G91" s="1012" t="s">
        <v>67</v>
      </c>
      <c r="H91" s="1015"/>
      <c r="I91" s="1015">
        <v>300000</v>
      </c>
      <c r="J91" s="1015">
        <v>0</v>
      </c>
      <c r="K91" s="1015">
        <v>316666.67</v>
      </c>
      <c r="L91" s="1012" t="s">
        <v>871</v>
      </c>
      <c r="M91" s="1015"/>
      <c r="N91" s="1015"/>
      <c r="O91" s="1016"/>
      <c r="P91" s="1015"/>
      <c r="Q91" s="1015"/>
      <c r="R91" s="1015"/>
    </row>
    <row r="92" spans="1:18">
      <c r="A92" s="1012" t="s">
        <v>209</v>
      </c>
      <c r="B92" s="1012" t="s">
        <v>283</v>
      </c>
      <c r="C92" s="1012" t="s">
        <v>210</v>
      </c>
      <c r="D92" s="1012" t="s">
        <v>211</v>
      </c>
      <c r="E92" s="1012" t="s">
        <v>56</v>
      </c>
      <c r="F92" s="1013">
        <v>42731</v>
      </c>
      <c r="G92" s="1012" t="s">
        <v>283</v>
      </c>
      <c r="H92" s="1015"/>
      <c r="I92" s="1015"/>
      <c r="J92" s="1015"/>
      <c r="K92" s="1015"/>
      <c r="L92" s="1012" t="s">
        <v>283</v>
      </c>
      <c r="M92" s="1015">
        <v>279000</v>
      </c>
      <c r="N92" s="1015"/>
      <c r="O92" s="1016">
        <v>300000</v>
      </c>
      <c r="P92" s="1015">
        <v>0.93</v>
      </c>
      <c r="Q92" s="1015">
        <v>-21000</v>
      </c>
      <c r="R92" s="1015"/>
    </row>
    <row r="93" spans="1:18">
      <c r="A93" s="1012" t="s">
        <v>226</v>
      </c>
      <c r="B93" s="1012" t="s">
        <v>924</v>
      </c>
      <c r="C93" s="1012" t="s">
        <v>227</v>
      </c>
      <c r="D93" s="1012" t="s">
        <v>228</v>
      </c>
      <c r="E93" s="1012" t="s">
        <v>105</v>
      </c>
      <c r="F93" s="1013">
        <v>40450</v>
      </c>
      <c r="G93" s="1012" t="s">
        <v>67</v>
      </c>
      <c r="H93" s="1015"/>
      <c r="I93" s="1015">
        <v>350000</v>
      </c>
      <c r="J93" s="1015">
        <v>0</v>
      </c>
      <c r="K93" s="1015">
        <v>360714.44</v>
      </c>
      <c r="L93" s="1012" t="s">
        <v>870</v>
      </c>
      <c r="M93" s="1015"/>
      <c r="N93" s="1015"/>
      <c r="O93" s="1016"/>
      <c r="P93" s="1015"/>
      <c r="Q93" s="1015"/>
      <c r="R93" s="1015"/>
    </row>
    <row r="94" spans="1:18">
      <c r="A94" s="1012" t="s">
        <v>226</v>
      </c>
      <c r="B94" s="1012" t="s">
        <v>283</v>
      </c>
      <c r="C94" s="1012" t="s">
        <v>227</v>
      </c>
      <c r="D94" s="1012" t="s">
        <v>228</v>
      </c>
      <c r="E94" s="1012" t="s">
        <v>105</v>
      </c>
      <c r="F94" s="1013">
        <v>41009</v>
      </c>
      <c r="G94" s="1012" t="s">
        <v>283</v>
      </c>
      <c r="H94" s="1015"/>
      <c r="I94" s="1015"/>
      <c r="J94" s="1015"/>
      <c r="K94" s="1015"/>
      <c r="L94" s="1012" t="s">
        <v>283</v>
      </c>
      <c r="M94" s="1015">
        <v>350000</v>
      </c>
      <c r="N94" s="1015"/>
      <c r="O94" s="1016">
        <v>350000</v>
      </c>
      <c r="P94" s="1015">
        <v>1</v>
      </c>
      <c r="Q94" s="1015"/>
      <c r="R94" s="1015"/>
    </row>
    <row r="95" spans="1:18">
      <c r="A95" s="1012" t="s">
        <v>99</v>
      </c>
      <c r="B95" s="1012" t="s">
        <v>2990</v>
      </c>
      <c r="C95" s="1012" t="s">
        <v>100</v>
      </c>
      <c r="D95" s="1012" t="s">
        <v>101</v>
      </c>
      <c r="E95" s="1012" t="s">
        <v>23</v>
      </c>
      <c r="F95" s="1013">
        <v>40389</v>
      </c>
      <c r="G95" s="1012" t="s">
        <v>67</v>
      </c>
      <c r="H95" s="1015">
        <v>14000000</v>
      </c>
      <c r="I95" s="1015"/>
      <c r="J95" s="1015">
        <v>0</v>
      </c>
      <c r="K95" s="1015">
        <v>16773983.33</v>
      </c>
      <c r="L95" s="1012" t="s">
        <v>870</v>
      </c>
      <c r="M95" s="1015"/>
      <c r="N95" s="1015"/>
      <c r="O95" s="1016"/>
      <c r="P95" s="1015"/>
      <c r="Q95" s="1015"/>
      <c r="R95" s="1015"/>
    </row>
    <row r="96" spans="1:18">
      <c r="A96" s="1012" t="s">
        <v>99</v>
      </c>
      <c r="B96" s="1012" t="s">
        <v>283</v>
      </c>
      <c r="C96" s="1012" t="s">
        <v>100</v>
      </c>
      <c r="D96" s="1012" t="s">
        <v>101</v>
      </c>
      <c r="E96" s="1012" t="s">
        <v>23</v>
      </c>
      <c r="F96" s="1013">
        <v>42725</v>
      </c>
      <c r="G96" s="1012" t="s">
        <v>283</v>
      </c>
      <c r="H96" s="1015"/>
      <c r="I96" s="1015"/>
      <c r="J96" s="1015"/>
      <c r="K96" s="1015"/>
      <c r="L96" s="1012" t="s">
        <v>283</v>
      </c>
      <c r="M96" s="1015">
        <v>14000000</v>
      </c>
      <c r="N96" s="1015"/>
      <c r="O96" s="1016">
        <v>14000000</v>
      </c>
      <c r="P96" s="1015">
        <v>1</v>
      </c>
      <c r="Q96" s="1015"/>
      <c r="R96" s="1015"/>
    </row>
    <row r="97" spans="1:18">
      <c r="A97" s="1012" t="s">
        <v>236</v>
      </c>
      <c r="B97" s="1012" t="s">
        <v>924</v>
      </c>
      <c r="C97" s="1012" t="s">
        <v>237</v>
      </c>
      <c r="D97" s="1012" t="s">
        <v>238</v>
      </c>
      <c r="E97" s="1012" t="s">
        <v>239</v>
      </c>
      <c r="F97" s="1013">
        <v>40450</v>
      </c>
      <c r="G97" s="1012" t="s">
        <v>67</v>
      </c>
      <c r="H97" s="1015"/>
      <c r="I97" s="1015">
        <v>100000</v>
      </c>
      <c r="J97" s="1015">
        <v>0</v>
      </c>
      <c r="K97" s="1015">
        <v>113650</v>
      </c>
      <c r="L97" s="1012" t="s">
        <v>870</v>
      </c>
      <c r="M97" s="1015"/>
      <c r="N97" s="1015"/>
      <c r="O97" s="1016"/>
      <c r="P97" s="1015"/>
      <c r="Q97" s="1015"/>
      <c r="R97" s="1015"/>
    </row>
    <row r="98" spans="1:18">
      <c r="A98" s="1012" t="s">
        <v>236</v>
      </c>
      <c r="B98" s="1012" t="s">
        <v>283</v>
      </c>
      <c r="C98" s="1012" t="s">
        <v>237</v>
      </c>
      <c r="D98" s="1012" t="s">
        <v>238</v>
      </c>
      <c r="E98" s="1012" t="s">
        <v>239</v>
      </c>
      <c r="F98" s="1013">
        <v>42942</v>
      </c>
      <c r="G98" s="1012" t="s">
        <v>283</v>
      </c>
      <c r="H98" s="1015"/>
      <c r="I98" s="1015"/>
      <c r="J98" s="1015"/>
      <c r="K98" s="1015"/>
      <c r="L98" s="1012" t="s">
        <v>283</v>
      </c>
      <c r="M98" s="1015">
        <v>100000</v>
      </c>
      <c r="N98" s="1015"/>
      <c r="O98" s="1016">
        <v>100000</v>
      </c>
      <c r="P98" s="1015">
        <v>1</v>
      </c>
      <c r="Q98" s="1015"/>
      <c r="R98" s="1015"/>
    </row>
    <row r="99" spans="1:18">
      <c r="A99" s="1012" t="s">
        <v>160</v>
      </c>
      <c r="B99" s="1012"/>
      <c r="C99" s="1012" t="s">
        <v>161</v>
      </c>
      <c r="D99" s="1012" t="s">
        <v>162</v>
      </c>
      <c r="E99" s="1012" t="s">
        <v>23</v>
      </c>
      <c r="F99" s="1013">
        <v>40438</v>
      </c>
      <c r="G99" s="1012" t="s">
        <v>67</v>
      </c>
      <c r="H99" s="1015"/>
      <c r="I99" s="1015">
        <v>4520000</v>
      </c>
      <c r="J99" s="1015">
        <v>0</v>
      </c>
      <c r="K99" s="1015">
        <v>5473720</v>
      </c>
      <c r="L99" s="1012" t="s">
        <v>870</v>
      </c>
      <c r="M99" s="1015"/>
      <c r="N99" s="1015"/>
      <c r="O99" s="1016"/>
      <c r="P99" s="1015"/>
      <c r="Q99" s="1015"/>
      <c r="R99" s="1015"/>
    </row>
    <row r="100" spans="1:18">
      <c r="A100" s="1012" t="s">
        <v>160</v>
      </c>
      <c r="B100" s="1012" t="s">
        <v>283</v>
      </c>
      <c r="C100" s="1012" t="s">
        <v>161</v>
      </c>
      <c r="D100" s="1012" t="s">
        <v>162</v>
      </c>
      <c r="E100" s="1012" t="s">
        <v>23</v>
      </c>
      <c r="F100" s="1013">
        <v>43566</v>
      </c>
      <c r="G100" s="1012" t="s">
        <v>283</v>
      </c>
      <c r="H100" s="1015"/>
      <c r="I100" s="1015"/>
      <c r="J100" s="1015"/>
      <c r="K100" s="1015"/>
      <c r="L100" s="1012" t="s">
        <v>283</v>
      </c>
      <c r="M100" s="1015">
        <v>4520000</v>
      </c>
      <c r="N100" s="1015"/>
      <c r="O100" s="1016">
        <v>4520000</v>
      </c>
      <c r="P100" s="1015">
        <v>1</v>
      </c>
      <c r="Q100" s="1015"/>
      <c r="R100" s="1015"/>
    </row>
    <row r="101" spans="1:18">
      <c r="A101" s="1012" t="s">
        <v>87</v>
      </c>
      <c r="B101" s="1012" t="s">
        <v>2999</v>
      </c>
      <c r="C101" s="1012" t="s">
        <v>88</v>
      </c>
      <c r="D101" s="1012" t="s">
        <v>34</v>
      </c>
      <c r="E101" s="1012" t="s">
        <v>89</v>
      </c>
      <c r="F101" s="1013">
        <v>40431</v>
      </c>
      <c r="G101" s="1012" t="s">
        <v>67</v>
      </c>
      <c r="H101" s="1015">
        <v>4205000</v>
      </c>
      <c r="I101" s="1015">
        <v>3881000</v>
      </c>
      <c r="J101" s="1015">
        <v>0</v>
      </c>
      <c r="K101" s="1015">
        <v>9982706.0700000003</v>
      </c>
      <c r="L101" s="1012" t="s">
        <v>870</v>
      </c>
      <c r="M101" s="1015"/>
      <c r="N101" s="1015"/>
      <c r="O101" s="1016"/>
      <c r="P101" s="1015"/>
      <c r="Q101" s="1015"/>
      <c r="R101" s="1015"/>
    </row>
    <row r="102" spans="1:18">
      <c r="A102" s="1012" t="s">
        <v>87</v>
      </c>
      <c r="B102" s="1012" t="s">
        <v>283</v>
      </c>
      <c r="C102" s="1012" t="s">
        <v>88</v>
      </c>
      <c r="D102" s="1012" t="s">
        <v>34</v>
      </c>
      <c r="E102" s="1012" t="s">
        <v>89</v>
      </c>
      <c r="F102" s="1013">
        <v>43194</v>
      </c>
      <c r="G102" s="1012" t="s">
        <v>283</v>
      </c>
      <c r="H102" s="1015"/>
      <c r="I102" s="1015"/>
      <c r="J102" s="1015"/>
      <c r="K102" s="1015"/>
      <c r="L102" s="1012" t="s">
        <v>283</v>
      </c>
      <c r="M102" s="1015">
        <v>8086000</v>
      </c>
      <c r="N102" s="1015"/>
      <c r="O102" s="1016">
        <v>8086000</v>
      </c>
      <c r="P102" s="1015">
        <v>1</v>
      </c>
      <c r="Q102" s="1015"/>
      <c r="R102" s="1015"/>
    </row>
    <row r="103" spans="1:18">
      <c r="A103" s="1012" t="s">
        <v>74</v>
      </c>
      <c r="B103" s="1012" t="s">
        <v>3065</v>
      </c>
      <c r="C103" s="1012" t="s">
        <v>75</v>
      </c>
      <c r="D103" s="1012" t="s">
        <v>76</v>
      </c>
      <c r="E103" s="1012" t="s">
        <v>77</v>
      </c>
      <c r="F103" s="1013">
        <v>40424</v>
      </c>
      <c r="G103" s="1012" t="s">
        <v>7</v>
      </c>
      <c r="H103" s="1015">
        <v>6000000</v>
      </c>
      <c r="I103" s="1015"/>
      <c r="J103" s="1015">
        <v>0</v>
      </c>
      <c r="K103" s="1015">
        <v>6369000</v>
      </c>
      <c r="L103" s="1012" t="s">
        <v>871</v>
      </c>
      <c r="M103" s="1015"/>
      <c r="N103" s="1015"/>
      <c r="O103" s="1016"/>
      <c r="P103" s="1015"/>
      <c r="Q103" s="1015"/>
      <c r="R103" s="1015"/>
    </row>
    <row r="104" spans="1:18">
      <c r="A104" s="1012" t="s">
        <v>74</v>
      </c>
      <c r="B104" s="1012" t="s">
        <v>283</v>
      </c>
      <c r="C104" s="1012" t="s">
        <v>75</v>
      </c>
      <c r="D104" s="1012" t="s">
        <v>76</v>
      </c>
      <c r="E104" s="1012" t="s">
        <v>77</v>
      </c>
      <c r="F104" s="1013">
        <v>42734</v>
      </c>
      <c r="G104" s="1012" t="s">
        <v>283</v>
      </c>
      <c r="H104" s="1015"/>
      <c r="I104" s="1015"/>
      <c r="J104" s="1015"/>
      <c r="K104" s="1015"/>
      <c r="L104" s="1012" t="s">
        <v>283</v>
      </c>
      <c r="M104" s="1015">
        <v>5610000</v>
      </c>
      <c r="N104" s="1015"/>
      <c r="O104" s="1016">
        <v>6000</v>
      </c>
      <c r="P104" s="1015">
        <v>935</v>
      </c>
      <c r="Q104" s="1015">
        <v>-390000</v>
      </c>
      <c r="R104" s="1015"/>
    </row>
    <row r="105" spans="1:18">
      <c r="A105" s="1012" t="s">
        <v>259</v>
      </c>
      <c r="B105" s="1012" t="s">
        <v>924</v>
      </c>
      <c r="C105" s="1012" t="s">
        <v>260</v>
      </c>
      <c r="D105" s="1012" t="s">
        <v>261</v>
      </c>
      <c r="E105" s="1012" t="s">
        <v>204</v>
      </c>
      <c r="F105" s="1013">
        <v>40450</v>
      </c>
      <c r="G105" s="1012" t="s">
        <v>67</v>
      </c>
      <c r="H105" s="1015"/>
      <c r="I105" s="1015">
        <v>698000</v>
      </c>
      <c r="J105" s="1015">
        <v>0</v>
      </c>
      <c r="K105" s="1015">
        <v>769700.7</v>
      </c>
      <c r="L105" s="1012" t="s">
        <v>870</v>
      </c>
      <c r="M105" s="1015"/>
      <c r="N105" s="1015"/>
      <c r="O105" s="1016"/>
      <c r="P105" s="1015"/>
      <c r="Q105" s="1015"/>
      <c r="R105" s="1015"/>
    </row>
    <row r="106" spans="1:18">
      <c r="A106" s="1012" t="s">
        <v>259</v>
      </c>
      <c r="B106" s="1012" t="s">
        <v>283</v>
      </c>
      <c r="C106" s="1012" t="s">
        <v>260</v>
      </c>
      <c r="D106" s="1012" t="s">
        <v>261</v>
      </c>
      <c r="E106" s="1012" t="s">
        <v>204</v>
      </c>
      <c r="F106" s="1013">
        <v>42326</v>
      </c>
      <c r="G106" s="1012" t="s">
        <v>283</v>
      </c>
      <c r="H106" s="1015"/>
      <c r="I106" s="1015"/>
      <c r="J106" s="1015"/>
      <c r="K106" s="1015"/>
      <c r="L106" s="1012" t="s">
        <v>283</v>
      </c>
      <c r="M106" s="1015">
        <v>698000</v>
      </c>
      <c r="N106" s="1015"/>
      <c r="O106" s="1016">
        <v>698000</v>
      </c>
      <c r="P106" s="1015">
        <v>1</v>
      </c>
      <c r="Q106" s="1015"/>
      <c r="R106" s="1015"/>
    </row>
    <row r="107" spans="1:18">
      <c r="A107" s="1012" t="s">
        <v>110</v>
      </c>
      <c r="B107" s="1012" t="s">
        <v>924</v>
      </c>
      <c r="C107" s="1012" t="s">
        <v>111</v>
      </c>
      <c r="D107" s="1012" t="s">
        <v>112</v>
      </c>
      <c r="E107" s="1012" t="s">
        <v>23</v>
      </c>
      <c r="F107" s="1013">
        <v>40424</v>
      </c>
      <c r="G107" s="1012" t="s">
        <v>67</v>
      </c>
      <c r="H107" s="1015"/>
      <c r="I107" s="1015">
        <v>3154000</v>
      </c>
      <c r="J107" s="1015">
        <v>0</v>
      </c>
      <c r="K107" s="1015">
        <v>3756668.07</v>
      </c>
      <c r="L107" s="1012" t="s">
        <v>870</v>
      </c>
      <c r="M107" s="1015"/>
      <c r="N107" s="1015"/>
      <c r="O107" s="1016"/>
      <c r="P107" s="1015"/>
      <c r="Q107" s="1015"/>
      <c r="R107" s="1015"/>
    </row>
    <row r="108" spans="1:18">
      <c r="A108" s="1012" t="s">
        <v>110</v>
      </c>
      <c r="B108" s="1012" t="s">
        <v>283</v>
      </c>
      <c r="C108" s="1012" t="s">
        <v>111</v>
      </c>
      <c r="D108" s="1012" t="s">
        <v>112</v>
      </c>
      <c r="E108" s="1012" t="s">
        <v>23</v>
      </c>
      <c r="F108" s="1013">
        <v>42676</v>
      </c>
      <c r="G108" s="1012" t="s">
        <v>283</v>
      </c>
      <c r="H108" s="1015"/>
      <c r="I108" s="1015"/>
      <c r="J108" s="1015"/>
      <c r="K108" s="1015"/>
      <c r="L108" s="1012" t="s">
        <v>283</v>
      </c>
      <c r="M108" s="1015">
        <v>3154000</v>
      </c>
      <c r="N108" s="1015"/>
      <c r="O108" s="1016">
        <v>3154000</v>
      </c>
      <c r="P108" s="1015">
        <v>1</v>
      </c>
      <c r="Q108" s="1015"/>
      <c r="R108" s="1015"/>
    </row>
    <row r="109" spans="1:18">
      <c r="A109" s="1012" t="s">
        <v>46</v>
      </c>
      <c r="B109" s="1012" t="s">
        <v>2990</v>
      </c>
      <c r="C109" s="1012" t="s">
        <v>47</v>
      </c>
      <c r="D109" s="1012" t="s">
        <v>48</v>
      </c>
      <c r="E109" s="1012" t="s">
        <v>23</v>
      </c>
      <c r="F109" s="1013">
        <v>40450</v>
      </c>
      <c r="G109" s="1012" t="s">
        <v>7</v>
      </c>
      <c r="H109" s="1015">
        <v>4551000</v>
      </c>
      <c r="I109" s="1015"/>
      <c r="J109" s="1015">
        <v>0</v>
      </c>
      <c r="K109" s="1015">
        <v>5035934.33</v>
      </c>
      <c r="L109" s="1012" t="s">
        <v>870</v>
      </c>
      <c r="M109" s="1015"/>
      <c r="N109" s="1015"/>
      <c r="O109" s="1016"/>
      <c r="P109" s="1015"/>
      <c r="Q109" s="1015"/>
      <c r="R109" s="1015"/>
    </row>
    <row r="110" spans="1:18">
      <c r="A110" s="1012" t="s">
        <v>46</v>
      </c>
      <c r="B110" s="1012" t="s">
        <v>283</v>
      </c>
      <c r="C110" s="1012" t="s">
        <v>47</v>
      </c>
      <c r="D110" s="1012" t="s">
        <v>48</v>
      </c>
      <c r="E110" s="1012" t="s">
        <v>23</v>
      </c>
      <c r="F110" s="1013">
        <v>42396</v>
      </c>
      <c r="G110" s="1012" t="s">
        <v>283</v>
      </c>
      <c r="H110" s="1015"/>
      <c r="I110" s="1015"/>
      <c r="J110" s="1015"/>
      <c r="K110" s="1015"/>
      <c r="L110" s="1012" t="s">
        <v>283</v>
      </c>
      <c r="M110" s="1015">
        <v>4551000</v>
      </c>
      <c r="N110" s="1015"/>
      <c r="O110" s="1016">
        <v>4551</v>
      </c>
      <c r="P110" s="1015">
        <v>1000</v>
      </c>
      <c r="Q110" s="1015"/>
      <c r="R110" s="1015"/>
    </row>
    <row r="111" spans="1:18">
      <c r="A111" s="1012" t="s">
        <v>174</v>
      </c>
      <c r="B111" s="1012" t="s">
        <v>924</v>
      </c>
      <c r="C111" s="1012" t="s">
        <v>175</v>
      </c>
      <c r="D111" s="1012" t="s">
        <v>176</v>
      </c>
      <c r="E111" s="1012" t="s">
        <v>166</v>
      </c>
      <c r="F111" s="1013">
        <v>40445</v>
      </c>
      <c r="G111" s="1012" t="s">
        <v>67</v>
      </c>
      <c r="H111" s="1015"/>
      <c r="I111" s="1015">
        <v>435000</v>
      </c>
      <c r="J111" s="1015">
        <v>0</v>
      </c>
      <c r="K111" s="1015">
        <v>481433.83</v>
      </c>
      <c r="L111" s="1012" t="s">
        <v>870</v>
      </c>
      <c r="M111" s="1015"/>
      <c r="N111" s="1015"/>
      <c r="O111" s="1016"/>
      <c r="P111" s="1015"/>
      <c r="Q111" s="1015"/>
      <c r="R111" s="1015"/>
    </row>
    <row r="112" spans="1:18">
      <c r="A112" s="1012" t="s">
        <v>174</v>
      </c>
      <c r="B112" s="1012" t="s">
        <v>283</v>
      </c>
      <c r="C112" s="1012" t="s">
        <v>175</v>
      </c>
      <c r="D112" s="1012" t="s">
        <v>176</v>
      </c>
      <c r="E112" s="1012" t="s">
        <v>166</v>
      </c>
      <c r="F112" s="1013">
        <v>41731</v>
      </c>
      <c r="G112" s="1012" t="s">
        <v>283</v>
      </c>
      <c r="H112" s="1015"/>
      <c r="I112" s="1015"/>
      <c r="J112" s="1015"/>
      <c r="K112" s="1015"/>
      <c r="L112" s="1012" t="s">
        <v>283</v>
      </c>
      <c r="M112" s="1015">
        <v>87000</v>
      </c>
      <c r="N112" s="1015"/>
      <c r="O112" s="1016">
        <v>87000</v>
      </c>
      <c r="P112" s="1015">
        <v>1</v>
      </c>
      <c r="Q112" s="1015"/>
      <c r="R112" s="1015"/>
    </row>
    <row r="113" spans="1:18">
      <c r="A113" s="1012" t="s">
        <v>174</v>
      </c>
      <c r="B113" s="1012" t="s">
        <v>283</v>
      </c>
      <c r="C113" s="1012" t="s">
        <v>175</v>
      </c>
      <c r="D113" s="1012" t="s">
        <v>176</v>
      </c>
      <c r="E113" s="1012" t="s">
        <v>166</v>
      </c>
      <c r="F113" s="1013">
        <v>42004</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42354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42746</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43138</v>
      </c>
      <c r="G116" s="1012" t="s">
        <v>283</v>
      </c>
      <c r="H116" s="1015"/>
      <c r="I116" s="1015"/>
      <c r="J116" s="1015"/>
      <c r="K116" s="1015"/>
      <c r="L116" s="1012" t="s">
        <v>283</v>
      </c>
      <c r="M116" s="1015">
        <v>87000</v>
      </c>
      <c r="N116" s="1015"/>
      <c r="O116" s="1016">
        <v>87000</v>
      </c>
      <c r="P116" s="1015">
        <v>1</v>
      </c>
      <c r="Q116" s="1015"/>
      <c r="R116" s="1015"/>
    </row>
    <row r="117" spans="1:18">
      <c r="A117" s="1012" t="s">
        <v>49</v>
      </c>
      <c r="B117" s="1012" t="s">
        <v>3066</v>
      </c>
      <c r="C117" s="1012" t="s">
        <v>50</v>
      </c>
      <c r="D117" s="1012" t="s">
        <v>51</v>
      </c>
      <c r="E117" s="1012" t="s">
        <v>52</v>
      </c>
      <c r="F117" s="1013">
        <v>40445</v>
      </c>
      <c r="G117" s="1012" t="s">
        <v>7</v>
      </c>
      <c r="H117" s="1015">
        <v>5645000</v>
      </c>
      <c r="I117" s="1015">
        <v>5689000</v>
      </c>
      <c r="J117" s="1015">
        <v>0</v>
      </c>
      <c r="K117" s="1015">
        <v>12005854.33</v>
      </c>
      <c r="L117" s="1012" t="s">
        <v>871</v>
      </c>
      <c r="M117" s="1015"/>
      <c r="N117" s="1015"/>
      <c r="O117" s="1016"/>
      <c r="P117" s="1015"/>
      <c r="Q117" s="1015"/>
      <c r="R117" s="1015"/>
    </row>
    <row r="118" spans="1:18">
      <c r="A118" s="1012" t="s">
        <v>49</v>
      </c>
      <c r="B118" s="1012" t="s">
        <v>283</v>
      </c>
      <c r="C118" s="1012" t="s">
        <v>50</v>
      </c>
      <c r="D118" s="1012" t="s">
        <v>51</v>
      </c>
      <c r="E118" s="1012" t="s">
        <v>52</v>
      </c>
      <c r="F118" s="1013">
        <v>42724</v>
      </c>
      <c r="G118" s="1012" t="s">
        <v>283</v>
      </c>
      <c r="H118" s="1015"/>
      <c r="I118" s="1015"/>
      <c r="J118" s="1015"/>
      <c r="K118" s="1015"/>
      <c r="L118" s="1012" t="s">
        <v>283</v>
      </c>
      <c r="M118" s="1015">
        <v>10591623</v>
      </c>
      <c r="N118" s="1015"/>
      <c r="O118" s="1016">
        <v>11334</v>
      </c>
      <c r="P118" s="1015">
        <v>934.5</v>
      </c>
      <c r="Q118" s="1015">
        <v>-742377</v>
      </c>
      <c r="R118" s="1015"/>
    </row>
    <row r="119" spans="1:18">
      <c r="A119" s="1012" t="s">
        <v>125</v>
      </c>
      <c r="B119" s="1012" t="s">
        <v>3067</v>
      </c>
      <c r="C119" s="1012" t="s">
        <v>126</v>
      </c>
      <c r="D119" s="1012" t="s">
        <v>121</v>
      </c>
      <c r="E119" s="1012" t="s">
        <v>56</v>
      </c>
      <c r="F119" s="1013">
        <v>40445</v>
      </c>
      <c r="G119" s="1012" t="s">
        <v>67</v>
      </c>
      <c r="H119" s="1015"/>
      <c r="I119" s="1015">
        <v>898000</v>
      </c>
      <c r="J119" s="1015">
        <v>0</v>
      </c>
      <c r="K119" s="1015">
        <v>939667.55</v>
      </c>
      <c r="L119" s="1012" t="s">
        <v>871</v>
      </c>
      <c r="M119" s="1015"/>
      <c r="N119" s="1015"/>
      <c r="O119" s="1016"/>
      <c r="P119" s="1015"/>
      <c r="Q119" s="1015"/>
      <c r="R119" s="1015"/>
    </row>
    <row r="120" spans="1:18">
      <c r="A120" s="1012" t="s">
        <v>125</v>
      </c>
      <c r="B120" s="1012" t="s">
        <v>283</v>
      </c>
      <c r="C120" s="1012" t="s">
        <v>126</v>
      </c>
      <c r="D120" s="1012" t="s">
        <v>121</v>
      </c>
      <c r="E120" s="1012" t="s">
        <v>56</v>
      </c>
      <c r="F120" s="1013">
        <v>42734</v>
      </c>
      <c r="G120" s="1012" t="s">
        <v>283</v>
      </c>
      <c r="H120" s="1015"/>
      <c r="I120" s="1015"/>
      <c r="J120" s="1015"/>
      <c r="K120" s="1015"/>
      <c r="L120" s="1012" t="s">
        <v>283</v>
      </c>
      <c r="M120" s="1015">
        <v>827118.22</v>
      </c>
      <c r="N120" s="1015"/>
      <c r="O120" s="1016">
        <v>898000</v>
      </c>
      <c r="P120" s="1015">
        <v>0.92106706000000005</v>
      </c>
      <c r="Q120" s="1015">
        <v>-70881.78</v>
      </c>
      <c r="R120" s="1015"/>
    </row>
    <row r="121" spans="1:18">
      <c r="A121" s="1012" t="s">
        <v>102</v>
      </c>
      <c r="B121" s="1012" t="s">
        <v>3068</v>
      </c>
      <c r="C121" s="1012" t="s">
        <v>103</v>
      </c>
      <c r="D121" s="1012" t="s">
        <v>104</v>
      </c>
      <c r="E121" s="1012" t="s">
        <v>105</v>
      </c>
      <c r="F121" s="1013">
        <v>40410</v>
      </c>
      <c r="G121" s="1012" t="s">
        <v>7</v>
      </c>
      <c r="H121" s="1015">
        <v>11735000</v>
      </c>
      <c r="I121" s="1015"/>
      <c r="J121" s="1015">
        <v>0</v>
      </c>
      <c r="K121" s="1015">
        <v>10874433.34</v>
      </c>
      <c r="L121" s="1012" t="s">
        <v>871</v>
      </c>
      <c r="M121" s="1015"/>
      <c r="N121" s="1015"/>
      <c r="O121" s="1016"/>
      <c r="P121" s="1015"/>
      <c r="Q121" s="1015"/>
      <c r="R121" s="1015"/>
    </row>
    <row r="122" spans="1:18">
      <c r="A122" s="1012" t="s">
        <v>102</v>
      </c>
      <c r="B122" s="1012" t="s">
        <v>283</v>
      </c>
      <c r="C122" s="1012" t="s">
        <v>103</v>
      </c>
      <c r="D122" s="1012" t="s">
        <v>104</v>
      </c>
      <c r="E122" s="1012" t="s">
        <v>105</v>
      </c>
      <c r="F122" s="1013">
        <v>42724</v>
      </c>
      <c r="G122" s="1012" t="s">
        <v>283</v>
      </c>
      <c r="H122" s="1015"/>
      <c r="I122" s="1015"/>
      <c r="J122" s="1015"/>
      <c r="K122" s="1015"/>
      <c r="L122" s="1012" t="s">
        <v>283</v>
      </c>
      <c r="M122" s="1015">
        <v>9388000</v>
      </c>
      <c r="N122" s="1015"/>
      <c r="O122" s="1016">
        <v>11735</v>
      </c>
      <c r="P122" s="1015">
        <v>800</v>
      </c>
      <c r="Q122" s="1015">
        <v>-2347000</v>
      </c>
      <c r="R122" s="1015"/>
    </row>
    <row r="123" spans="1:18">
      <c r="A123" s="1012" t="s">
        <v>3</v>
      </c>
      <c r="B123" s="1012" t="s">
        <v>3069</v>
      </c>
      <c r="C123" s="1012" t="s">
        <v>4</v>
      </c>
      <c r="D123" s="1012" t="s">
        <v>5</v>
      </c>
      <c r="E123" s="1012" t="s">
        <v>6</v>
      </c>
      <c r="F123" s="1013">
        <v>40410</v>
      </c>
      <c r="G123" s="1012" t="s">
        <v>7</v>
      </c>
      <c r="H123" s="1015">
        <v>5500000</v>
      </c>
      <c r="I123" s="1015"/>
      <c r="J123" s="1015">
        <v>0</v>
      </c>
      <c r="K123" s="1015">
        <v>11775627.99</v>
      </c>
      <c r="L123" s="1012" t="s">
        <v>870</v>
      </c>
      <c r="M123" s="1015"/>
      <c r="N123" s="1015"/>
      <c r="O123" s="1016"/>
      <c r="P123" s="1015"/>
      <c r="Q123" s="1015"/>
      <c r="R123" s="1015"/>
    </row>
    <row r="124" spans="1:18">
      <c r="A124" s="1012" t="s">
        <v>3</v>
      </c>
      <c r="B124" s="1012" t="s">
        <v>283</v>
      </c>
      <c r="C124" s="1012" t="s">
        <v>4</v>
      </c>
      <c r="D124" s="1012" t="s">
        <v>5</v>
      </c>
      <c r="E124" s="1012" t="s">
        <v>6</v>
      </c>
      <c r="F124" s="1013">
        <v>40445</v>
      </c>
      <c r="G124" s="1012" t="s">
        <v>283</v>
      </c>
      <c r="H124" s="1015"/>
      <c r="I124" s="1015">
        <v>4836000</v>
      </c>
      <c r="J124" s="1015"/>
      <c r="K124" s="1015"/>
      <c r="L124" s="1012" t="s">
        <v>283</v>
      </c>
      <c r="M124" s="1015"/>
      <c r="N124" s="1015"/>
      <c r="O124" s="1016"/>
      <c r="P124" s="1015"/>
      <c r="Q124" s="1015"/>
      <c r="R124" s="1015"/>
    </row>
    <row r="125" spans="1:18">
      <c r="A125" s="1012" t="s">
        <v>3</v>
      </c>
      <c r="B125" s="1012" t="s">
        <v>283</v>
      </c>
      <c r="C125" s="1012" t="s">
        <v>4</v>
      </c>
      <c r="D125" s="1012" t="s">
        <v>5</v>
      </c>
      <c r="E125" s="1012" t="s">
        <v>6</v>
      </c>
      <c r="F125" s="1013">
        <v>42970</v>
      </c>
      <c r="G125" s="1012" t="s">
        <v>283</v>
      </c>
      <c r="H125" s="1015"/>
      <c r="I125" s="1015"/>
      <c r="J125" s="1015"/>
      <c r="K125" s="1015"/>
      <c r="L125" s="1012" t="s">
        <v>283</v>
      </c>
      <c r="M125" s="1015">
        <v>10336000</v>
      </c>
      <c r="N125" s="1015"/>
      <c r="O125" s="1016">
        <v>10336</v>
      </c>
      <c r="P125" s="1015">
        <v>2000</v>
      </c>
      <c r="Q125" s="1015"/>
      <c r="R125" s="1015"/>
    </row>
    <row r="126" spans="1:18">
      <c r="A126" s="1012" t="s">
        <v>137</v>
      </c>
      <c r="B126" s="1012"/>
      <c r="C126" s="1012" t="s">
        <v>138</v>
      </c>
      <c r="D126" s="1012" t="s">
        <v>29</v>
      </c>
      <c r="E126" s="1012" t="s">
        <v>56</v>
      </c>
      <c r="F126" s="1013">
        <v>40445</v>
      </c>
      <c r="G126" s="1012" t="s">
        <v>67</v>
      </c>
      <c r="H126" s="1015"/>
      <c r="I126" s="1015">
        <v>283000</v>
      </c>
      <c r="J126" s="1015">
        <v>0</v>
      </c>
      <c r="K126" s="1015">
        <v>336183.18</v>
      </c>
      <c r="L126" s="1012" t="s">
        <v>870</v>
      </c>
      <c r="M126" s="1015"/>
      <c r="N126" s="1015"/>
      <c r="O126" s="1016"/>
      <c r="P126" s="1015"/>
      <c r="Q126" s="1015"/>
      <c r="R126" s="1015"/>
    </row>
    <row r="127" spans="1:18">
      <c r="A127" s="1012" t="s">
        <v>137</v>
      </c>
      <c r="B127" s="1012" t="s">
        <v>283</v>
      </c>
      <c r="C127" s="1012" t="s">
        <v>138</v>
      </c>
      <c r="D127" s="1012" t="s">
        <v>29</v>
      </c>
      <c r="E127" s="1012" t="s">
        <v>56</v>
      </c>
      <c r="F127" s="1013">
        <v>43468</v>
      </c>
      <c r="G127" s="1012" t="s">
        <v>283</v>
      </c>
      <c r="H127" s="1015"/>
      <c r="I127" s="1015"/>
      <c r="J127" s="1015"/>
      <c r="K127" s="1015"/>
      <c r="L127" s="1012" t="s">
        <v>283</v>
      </c>
      <c r="M127" s="1015">
        <v>150000</v>
      </c>
      <c r="N127" s="1015"/>
      <c r="O127" s="1016">
        <v>150000</v>
      </c>
      <c r="P127" s="1015">
        <v>1</v>
      </c>
      <c r="Q127" s="1015"/>
      <c r="R127" s="1015"/>
    </row>
    <row r="128" spans="1:18">
      <c r="A128" s="1012" t="s">
        <v>137</v>
      </c>
      <c r="B128" s="1012" t="s">
        <v>283</v>
      </c>
      <c r="C128" s="1012" t="s">
        <v>138</v>
      </c>
      <c r="D128" s="1012" t="s">
        <v>29</v>
      </c>
      <c r="E128" s="1012" t="s">
        <v>56</v>
      </c>
      <c r="F128" s="1013">
        <v>43495</v>
      </c>
      <c r="G128" s="1012" t="s">
        <v>283</v>
      </c>
      <c r="H128" s="1015"/>
      <c r="I128" s="1015"/>
      <c r="J128" s="1015"/>
      <c r="K128" s="1015"/>
      <c r="L128" s="1012" t="s">
        <v>283</v>
      </c>
      <c r="M128" s="1015">
        <v>133000</v>
      </c>
      <c r="N128" s="1015"/>
      <c r="O128" s="1016">
        <v>133000</v>
      </c>
      <c r="P128" s="1015">
        <v>1</v>
      </c>
      <c r="Q128" s="1015"/>
      <c r="R128" s="1015"/>
    </row>
    <row r="129" spans="1:18" s="1091" customFormat="1">
      <c r="A129" s="1087" t="s">
        <v>144</v>
      </c>
      <c r="B129" s="1087"/>
      <c r="C129" s="1087" t="s">
        <v>145</v>
      </c>
      <c r="D129" s="1087" t="s">
        <v>34</v>
      </c>
      <c r="E129" s="1087" t="s">
        <v>89</v>
      </c>
      <c r="F129" s="1088">
        <v>40450</v>
      </c>
      <c r="G129" s="1087" t="s">
        <v>67</v>
      </c>
      <c r="H129" s="1089"/>
      <c r="I129" s="1089">
        <v>325000</v>
      </c>
      <c r="J129" s="1089">
        <v>0</v>
      </c>
      <c r="K129" s="1089">
        <f>77675+329956.25</f>
        <v>407631.25</v>
      </c>
      <c r="L129" s="1087" t="s">
        <v>870</v>
      </c>
      <c r="M129" s="1089"/>
      <c r="N129" s="1089"/>
      <c r="O129" s="1090"/>
      <c r="P129" s="1089"/>
      <c r="Q129" s="1089"/>
      <c r="R129" s="1089"/>
    </row>
    <row r="130" spans="1:18" s="1091" customFormat="1">
      <c r="A130" s="1087" t="s">
        <v>144</v>
      </c>
      <c r="B130" s="1092"/>
      <c r="C130" s="1087" t="s">
        <v>145</v>
      </c>
      <c r="D130" s="1087" t="s">
        <v>34</v>
      </c>
      <c r="E130" s="1087" t="s">
        <v>89</v>
      </c>
      <c r="F130" s="1093">
        <v>43754</v>
      </c>
      <c r="G130" s="1092"/>
      <c r="H130" s="1094"/>
      <c r="I130" s="1094"/>
      <c r="J130" s="1094"/>
      <c r="K130" s="1094"/>
      <c r="L130" s="1092"/>
      <c r="M130" s="1094">
        <v>325000</v>
      </c>
      <c r="N130" s="1094"/>
      <c r="O130" s="1095">
        <v>325000</v>
      </c>
      <c r="P130" s="1094">
        <v>1</v>
      </c>
      <c r="Q130" s="1094"/>
      <c r="R130" s="1096"/>
    </row>
    <row r="131" spans="1:18">
      <c r="A131" s="1012" t="s">
        <v>240</v>
      </c>
      <c r="B131" s="1012"/>
      <c r="C131" s="1012" t="s">
        <v>241</v>
      </c>
      <c r="D131" s="1012" t="s">
        <v>242</v>
      </c>
      <c r="E131" s="1012" t="s">
        <v>6</v>
      </c>
      <c r="F131" s="1013">
        <v>40445</v>
      </c>
      <c r="G131" s="1012" t="s">
        <v>67</v>
      </c>
      <c r="H131" s="1015"/>
      <c r="I131" s="1015">
        <v>350000</v>
      </c>
      <c r="J131" s="1015">
        <v>0</v>
      </c>
      <c r="K131" s="1015">
        <v>404036.11</v>
      </c>
      <c r="L131" s="1012" t="s">
        <v>870</v>
      </c>
      <c r="M131" s="1015"/>
      <c r="N131" s="1015"/>
      <c r="O131" s="1016"/>
      <c r="P131" s="1015"/>
      <c r="Q131" s="1015"/>
      <c r="R131" s="1015"/>
    </row>
    <row r="132" spans="1:18">
      <c r="A132" s="1012" t="s">
        <v>240</v>
      </c>
      <c r="B132" s="1012" t="s">
        <v>283</v>
      </c>
      <c r="C132" s="1012" t="s">
        <v>241</v>
      </c>
      <c r="D132" s="1012" t="s">
        <v>242</v>
      </c>
      <c r="E132" s="1012" t="s">
        <v>6</v>
      </c>
      <c r="F132" s="1013">
        <v>43264</v>
      </c>
      <c r="G132" s="1012" t="s">
        <v>283</v>
      </c>
      <c r="H132" s="1015"/>
      <c r="I132" s="1015"/>
      <c r="J132" s="1015"/>
      <c r="K132" s="1015"/>
      <c r="L132" s="1012" t="s">
        <v>283</v>
      </c>
      <c r="M132" s="1015">
        <v>350000</v>
      </c>
      <c r="N132" s="1015"/>
      <c r="O132" s="1016">
        <v>350000</v>
      </c>
      <c r="P132" s="1015">
        <v>1</v>
      </c>
      <c r="Q132" s="1015"/>
      <c r="R132" s="1015"/>
    </row>
    <row r="133" spans="1:18">
      <c r="A133" s="1012" t="s">
        <v>182</v>
      </c>
      <c r="B133" s="1012"/>
      <c r="C133" s="1012" t="s">
        <v>183</v>
      </c>
      <c r="D133" s="1012" t="s">
        <v>184</v>
      </c>
      <c r="E133" s="1012" t="s">
        <v>185</v>
      </c>
      <c r="F133" s="1013">
        <v>40450</v>
      </c>
      <c r="G133" s="1012" t="s">
        <v>67</v>
      </c>
      <c r="H133" s="1015"/>
      <c r="I133" s="1015">
        <v>1091000</v>
      </c>
      <c r="J133" s="1015">
        <v>0</v>
      </c>
      <c r="K133" s="1015">
        <v>1266651</v>
      </c>
      <c r="L133" s="1012" t="s">
        <v>870</v>
      </c>
      <c r="M133" s="1015"/>
      <c r="N133" s="1015"/>
      <c r="O133" s="1016"/>
      <c r="P133" s="1015"/>
      <c r="Q133" s="1015"/>
      <c r="R133" s="1015"/>
    </row>
    <row r="134" spans="1:18">
      <c r="A134" s="1012" t="s">
        <v>182</v>
      </c>
      <c r="B134" s="1012" t="s">
        <v>283</v>
      </c>
      <c r="C134" s="1012" t="s">
        <v>183</v>
      </c>
      <c r="D134" s="1012" t="s">
        <v>184</v>
      </c>
      <c r="E134" s="1012" t="s">
        <v>185</v>
      </c>
      <c r="F134" s="1013">
        <v>43376</v>
      </c>
      <c r="G134" s="1012" t="s">
        <v>283</v>
      </c>
      <c r="H134" s="1015"/>
      <c r="I134" s="1015"/>
      <c r="J134" s="1015"/>
      <c r="K134" s="1015"/>
      <c r="L134" s="1012" t="s">
        <v>283</v>
      </c>
      <c r="M134" s="1015">
        <v>1091000</v>
      </c>
      <c r="N134" s="1015"/>
      <c r="O134" s="1016">
        <v>1091000</v>
      </c>
      <c r="P134" s="1015">
        <v>1</v>
      </c>
      <c r="Q134" s="1015"/>
      <c r="R134" s="1015"/>
    </row>
    <row r="135" spans="1:18">
      <c r="A135" s="1012" t="s">
        <v>32</v>
      </c>
      <c r="B135" s="1012" t="s">
        <v>3070</v>
      </c>
      <c r="C135" s="1012" t="s">
        <v>33</v>
      </c>
      <c r="D135" s="1012" t="s">
        <v>34</v>
      </c>
      <c r="E135" s="1012" t="s">
        <v>35</v>
      </c>
      <c r="F135" s="1013">
        <v>40403</v>
      </c>
      <c r="G135" s="1012" t="s">
        <v>7</v>
      </c>
      <c r="H135" s="1015">
        <v>3000000</v>
      </c>
      <c r="I135" s="1015"/>
      <c r="J135" s="1015">
        <v>0</v>
      </c>
      <c r="K135" s="1015">
        <v>3327125.28</v>
      </c>
      <c r="L135" s="1012" t="s">
        <v>871</v>
      </c>
      <c r="M135" s="1015"/>
      <c r="N135" s="1015"/>
      <c r="O135" s="1016"/>
      <c r="P135" s="1015"/>
      <c r="Q135" s="1015"/>
      <c r="R135" s="1015"/>
    </row>
    <row r="136" spans="1:18">
      <c r="A136" s="1012" t="s">
        <v>32</v>
      </c>
      <c r="B136" s="1012" t="s">
        <v>283</v>
      </c>
      <c r="C136" s="1012" t="s">
        <v>33</v>
      </c>
      <c r="D136" s="1012" t="s">
        <v>34</v>
      </c>
      <c r="E136" s="1012" t="s">
        <v>35</v>
      </c>
      <c r="F136" s="1013">
        <v>42724</v>
      </c>
      <c r="G136" s="1012" t="s">
        <v>283</v>
      </c>
      <c r="H136" s="1015"/>
      <c r="I136" s="1015"/>
      <c r="J136" s="1015"/>
      <c r="K136" s="1015"/>
      <c r="L136" s="1012" t="s">
        <v>283</v>
      </c>
      <c r="M136" s="1015">
        <v>2940000</v>
      </c>
      <c r="N136" s="1015"/>
      <c r="O136" s="1016">
        <v>3000</v>
      </c>
      <c r="P136" s="1015">
        <v>980</v>
      </c>
      <c r="Q136" s="1015">
        <v>-60000</v>
      </c>
      <c r="R136" s="1015"/>
    </row>
    <row r="137" spans="1:18">
      <c r="A137" s="1012" t="s">
        <v>189</v>
      </c>
      <c r="B137" s="1012" t="s">
        <v>3071</v>
      </c>
      <c r="C137" s="1012" t="s">
        <v>190</v>
      </c>
      <c r="D137" s="1012" t="s">
        <v>191</v>
      </c>
      <c r="E137" s="1012" t="s">
        <v>15</v>
      </c>
      <c r="F137" s="1013">
        <v>40445</v>
      </c>
      <c r="G137" s="1012" t="s">
        <v>67</v>
      </c>
      <c r="H137" s="1015"/>
      <c r="I137" s="1015">
        <v>153000</v>
      </c>
      <c r="J137" s="1015">
        <v>0</v>
      </c>
      <c r="K137" s="1015">
        <v>161150.5</v>
      </c>
      <c r="L137" s="1012" t="s">
        <v>871</v>
      </c>
      <c r="M137" s="1015"/>
      <c r="N137" s="1015"/>
      <c r="O137" s="1016"/>
      <c r="P137" s="1015"/>
      <c r="Q137" s="1015"/>
      <c r="R137" s="1015"/>
    </row>
    <row r="138" spans="1:18">
      <c r="A138" s="1012" t="s">
        <v>189</v>
      </c>
      <c r="B138" s="1012" t="s">
        <v>283</v>
      </c>
      <c r="C138" s="1012" t="s">
        <v>190</v>
      </c>
      <c r="D138" s="1012" t="s">
        <v>191</v>
      </c>
      <c r="E138" s="1012" t="s">
        <v>15</v>
      </c>
      <c r="F138" s="1013">
        <v>42731</v>
      </c>
      <c r="G138" s="1012" t="s">
        <v>283</v>
      </c>
      <c r="H138" s="1015"/>
      <c r="I138" s="1015"/>
      <c r="J138" s="1015"/>
      <c r="K138" s="1015"/>
      <c r="L138" s="1012" t="s">
        <v>283</v>
      </c>
      <c r="M138" s="1015">
        <v>142000</v>
      </c>
      <c r="N138" s="1015"/>
      <c r="O138" s="1016">
        <v>153000</v>
      </c>
      <c r="P138" s="1015">
        <v>0.92810457499999999</v>
      </c>
      <c r="Q138" s="1015">
        <v>-11000</v>
      </c>
      <c r="R138" s="1015"/>
    </row>
    <row r="139" spans="1:18">
      <c r="A139" s="1012" t="s">
        <v>96</v>
      </c>
      <c r="B139" s="1012" t="s">
        <v>2992</v>
      </c>
      <c r="C139" s="1012" t="s">
        <v>97</v>
      </c>
      <c r="D139" s="1012" t="s">
        <v>98</v>
      </c>
      <c r="E139" s="1012" t="s">
        <v>89</v>
      </c>
      <c r="F139" s="1013">
        <v>40403</v>
      </c>
      <c r="G139" s="1012" t="s">
        <v>67</v>
      </c>
      <c r="H139" s="1015">
        <v>6784000</v>
      </c>
      <c r="I139" s="1015"/>
      <c r="J139" s="1015">
        <v>0</v>
      </c>
      <c r="K139" s="1015">
        <v>79900</v>
      </c>
      <c r="L139" s="1012" t="s">
        <v>871</v>
      </c>
      <c r="M139" s="1015"/>
      <c r="N139" s="1015"/>
      <c r="O139" s="1016"/>
      <c r="P139" s="1015"/>
      <c r="Q139" s="1015"/>
      <c r="R139" s="1015"/>
    </row>
    <row r="140" spans="1:18">
      <c r="A140" s="1012" t="s">
        <v>96</v>
      </c>
      <c r="B140" s="1012" t="s">
        <v>283</v>
      </c>
      <c r="C140" s="1012" t="s">
        <v>97</v>
      </c>
      <c r="D140" s="1012" t="s">
        <v>98</v>
      </c>
      <c r="E140" s="1012" t="s">
        <v>89</v>
      </c>
      <c r="F140" s="1013">
        <v>41303</v>
      </c>
      <c r="G140" s="1012" t="s">
        <v>283</v>
      </c>
      <c r="H140" s="1015"/>
      <c r="I140" s="1015"/>
      <c r="J140" s="1015"/>
      <c r="K140" s="1015"/>
      <c r="L140" s="1012" t="s">
        <v>283</v>
      </c>
      <c r="M140" s="1015">
        <v>79900</v>
      </c>
      <c r="N140" s="1015"/>
      <c r="O140" s="1016">
        <v>6784000</v>
      </c>
      <c r="P140" s="1015">
        <v>1.1777711999999999E-2</v>
      </c>
      <c r="Q140" s="1015">
        <v>-6704100</v>
      </c>
      <c r="R140" s="1015"/>
    </row>
    <row r="141" spans="1:18">
      <c r="A141" s="1012" t="s">
        <v>202</v>
      </c>
      <c r="B141" s="1012" t="s">
        <v>924</v>
      </c>
      <c r="C141" s="1012" t="s">
        <v>2993</v>
      </c>
      <c r="D141" s="1012" t="s">
        <v>203</v>
      </c>
      <c r="E141" s="1012" t="s">
        <v>204</v>
      </c>
      <c r="F141" s="1013">
        <v>40445</v>
      </c>
      <c r="G141" s="1012" t="s">
        <v>67</v>
      </c>
      <c r="H141" s="1015"/>
      <c r="I141" s="1015">
        <v>273000</v>
      </c>
      <c r="J141" s="1015">
        <v>0</v>
      </c>
      <c r="K141" s="1015">
        <v>300072.5</v>
      </c>
      <c r="L141" s="1012" t="s">
        <v>870</v>
      </c>
      <c r="M141" s="1015"/>
      <c r="N141" s="1015"/>
      <c r="O141" s="1016"/>
      <c r="P141" s="1015"/>
      <c r="Q141" s="1015"/>
      <c r="R141" s="1015"/>
    </row>
    <row r="142" spans="1:18">
      <c r="A142" s="1012" t="s">
        <v>202</v>
      </c>
      <c r="B142" s="1012" t="s">
        <v>283</v>
      </c>
      <c r="C142" s="1012" t="s">
        <v>2993</v>
      </c>
      <c r="D142" s="1012" t="s">
        <v>203</v>
      </c>
      <c r="E142" s="1012" t="s">
        <v>204</v>
      </c>
      <c r="F142" s="1013">
        <v>42256</v>
      </c>
      <c r="G142" s="1012" t="s">
        <v>283</v>
      </c>
      <c r="H142" s="1015"/>
      <c r="I142" s="1015"/>
      <c r="J142" s="1015"/>
      <c r="K142" s="1015"/>
      <c r="L142" s="1012" t="s">
        <v>283</v>
      </c>
      <c r="M142" s="1015">
        <v>273000</v>
      </c>
      <c r="N142" s="1015"/>
      <c r="O142" s="1016">
        <v>273000</v>
      </c>
      <c r="P142" s="1015">
        <v>1</v>
      </c>
      <c r="Q142" s="1015"/>
      <c r="R142" s="1015"/>
    </row>
    <row r="143" spans="1:18">
      <c r="A143" s="1012" t="s">
        <v>71</v>
      </c>
      <c r="B143" s="1012" t="s">
        <v>2990</v>
      </c>
      <c r="C143" s="1012" t="s">
        <v>72</v>
      </c>
      <c r="D143" s="1012" t="s">
        <v>73</v>
      </c>
      <c r="E143" s="1012" t="s">
        <v>52</v>
      </c>
      <c r="F143" s="1013">
        <v>40450</v>
      </c>
      <c r="G143" s="1012" t="s">
        <v>7</v>
      </c>
      <c r="H143" s="1015">
        <v>9734000</v>
      </c>
      <c r="I143" s="1015"/>
      <c r="J143" s="1015">
        <v>0</v>
      </c>
      <c r="K143" s="1015">
        <v>10171489.220000001</v>
      </c>
      <c r="L143" s="1012" t="s">
        <v>870</v>
      </c>
      <c r="M143" s="1015"/>
      <c r="N143" s="1015"/>
      <c r="O143" s="1016"/>
      <c r="P143" s="1015"/>
      <c r="Q143" s="1015"/>
      <c r="R143" s="1015"/>
    </row>
    <row r="144" spans="1:18">
      <c r="A144" s="1012" t="s">
        <v>71</v>
      </c>
      <c r="B144" s="1012" t="s">
        <v>283</v>
      </c>
      <c r="C144" s="1012" t="s">
        <v>72</v>
      </c>
      <c r="D144" s="1012" t="s">
        <v>73</v>
      </c>
      <c r="E144" s="1012" t="s">
        <v>52</v>
      </c>
      <c r="F144" s="1013">
        <v>41271</v>
      </c>
      <c r="G144" s="1012" t="s">
        <v>283</v>
      </c>
      <c r="H144" s="1015"/>
      <c r="I144" s="1015"/>
      <c r="J144" s="1015"/>
      <c r="K144" s="1015"/>
      <c r="L144" s="1012" t="s">
        <v>283</v>
      </c>
      <c r="M144" s="1015">
        <v>9734000</v>
      </c>
      <c r="N144" s="1015"/>
      <c r="O144" s="1016">
        <v>9734</v>
      </c>
      <c r="P144" s="1015">
        <v>1000</v>
      </c>
      <c r="Q144" s="1015"/>
      <c r="R144" s="1015"/>
    </row>
    <row r="145" spans="1:18">
      <c r="A145" s="1012" t="s">
        <v>192</v>
      </c>
      <c r="B145" s="1012" t="s">
        <v>2994</v>
      </c>
      <c r="C145" s="1012" t="s">
        <v>193</v>
      </c>
      <c r="D145" s="1012" t="s">
        <v>194</v>
      </c>
      <c r="E145" s="1012" t="s">
        <v>195</v>
      </c>
      <c r="F145" s="1013">
        <v>40445</v>
      </c>
      <c r="G145" s="1012" t="s">
        <v>67</v>
      </c>
      <c r="H145" s="1015"/>
      <c r="I145" s="1015">
        <v>2500000</v>
      </c>
      <c r="J145" s="1015">
        <v>0</v>
      </c>
      <c r="K145" s="1015">
        <v>2716972.22</v>
      </c>
      <c r="L145" s="1012" t="s">
        <v>871</v>
      </c>
      <c r="M145" s="1015"/>
      <c r="N145" s="1015"/>
      <c r="O145" s="1016"/>
      <c r="P145" s="1015"/>
      <c r="Q145" s="1015"/>
      <c r="R145" s="1015"/>
    </row>
    <row r="146" spans="1:18">
      <c r="A146" s="1012" t="s">
        <v>192</v>
      </c>
      <c r="B146" s="1012" t="s">
        <v>283</v>
      </c>
      <c r="C146" s="1012" t="s">
        <v>193</v>
      </c>
      <c r="D146" s="1012" t="s">
        <v>194</v>
      </c>
      <c r="E146" s="1012" t="s">
        <v>195</v>
      </c>
      <c r="F146" s="1013">
        <v>42438</v>
      </c>
      <c r="G146" s="1012" t="s">
        <v>283</v>
      </c>
      <c r="H146" s="1015"/>
      <c r="I146" s="1015"/>
      <c r="J146" s="1015"/>
      <c r="K146" s="1015"/>
      <c r="L146" s="1012" t="s">
        <v>283</v>
      </c>
      <c r="M146" s="1015">
        <v>1500000</v>
      </c>
      <c r="N146" s="1015"/>
      <c r="O146" s="1016">
        <v>1500000</v>
      </c>
      <c r="P146" s="1015">
        <v>1</v>
      </c>
      <c r="Q146" s="1015"/>
      <c r="R146" s="1015"/>
    </row>
    <row r="147" spans="1:18">
      <c r="A147" s="1012" t="s">
        <v>192</v>
      </c>
      <c r="B147" s="1012" t="s">
        <v>283</v>
      </c>
      <c r="C147" s="1012" t="s">
        <v>193</v>
      </c>
      <c r="D147" s="1012" t="s">
        <v>194</v>
      </c>
      <c r="E147" s="1012" t="s">
        <v>195</v>
      </c>
      <c r="F147" s="1013">
        <v>42696</v>
      </c>
      <c r="G147" s="1012" t="s">
        <v>283</v>
      </c>
      <c r="H147" s="1015"/>
      <c r="I147" s="1015"/>
      <c r="J147" s="1015"/>
      <c r="K147" s="1015"/>
      <c r="L147" s="1012" t="s">
        <v>283</v>
      </c>
      <c r="M147" s="1015">
        <v>930000</v>
      </c>
      <c r="N147" s="1015"/>
      <c r="O147" s="1016">
        <v>1000000</v>
      </c>
      <c r="P147" s="1015">
        <v>0.93</v>
      </c>
      <c r="Q147" s="1015">
        <v>-70000</v>
      </c>
      <c r="R147" s="1015"/>
    </row>
    <row r="148" spans="1:18">
      <c r="A148" s="1012" t="s">
        <v>256</v>
      </c>
      <c r="B148" s="1012" t="s">
        <v>924</v>
      </c>
      <c r="C148" s="1012" t="s">
        <v>257</v>
      </c>
      <c r="D148" s="1012" t="s">
        <v>258</v>
      </c>
      <c r="E148" s="1012" t="s">
        <v>83</v>
      </c>
      <c r="F148" s="1013">
        <v>40450</v>
      </c>
      <c r="G148" s="1012" t="s">
        <v>67</v>
      </c>
      <c r="H148" s="1015"/>
      <c r="I148" s="1015">
        <v>31000</v>
      </c>
      <c r="J148" s="1015">
        <v>0</v>
      </c>
      <c r="K148" s="1015">
        <v>35241.83</v>
      </c>
      <c r="L148" s="1012" t="s">
        <v>870</v>
      </c>
      <c r="M148" s="1015"/>
      <c r="N148" s="1015"/>
      <c r="O148" s="1016"/>
      <c r="P148" s="1015"/>
      <c r="Q148" s="1015"/>
      <c r="R148" s="1015"/>
    </row>
    <row r="149" spans="1:18">
      <c r="A149" s="1012" t="s">
        <v>256</v>
      </c>
      <c r="B149" s="1012" t="s">
        <v>283</v>
      </c>
      <c r="C149" s="1012" t="s">
        <v>257</v>
      </c>
      <c r="D149" s="1012" t="s">
        <v>258</v>
      </c>
      <c r="E149" s="1012" t="s">
        <v>83</v>
      </c>
      <c r="F149" s="1013">
        <v>42949</v>
      </c>
      <c r="G149" s="1012" t="s">
        <v>283</v>
      </c>
      <c r="H149" s="1015"/>
      <c r="I149" s="1015"/>
      <c r="J149" s="1015"/>
      <c r="K149" s="1015"/>
      <c r="L149" s="1012" t="s">
        <v>283</v>
      </c>
      <c r="M149" s="1015">
        <v>31000</v>
      </c>
      <c r="N149" s="1015"/>
      <c r="O149" s="1016">
        <v>31000</v>
      </c>
      <c r="P149" s="1015">
        <v>1</v>
      </c>
      <c r="Q149" s="1015"/>
      <c r="R149" s="1015"/>
    </row>
    <row r="150" spans="1:18">
      <c r="A150" s="1012" t="s">
        <v>233</v>
      </c>
      <c r="B150" s="1012" t="s">
        <v>3072</v>
      </c>
      <c r="C150" s="1012" t="s">
        <v>234</v>
      </c>
      <c r="D150" s="1012" t="s">
        <v>235</v>
      </c>
      <c r="E150" s="1012" t="s">
        <v>6</v>
      </c>
      <c r="F150" s="1013">
        <v>40445</v>
      </c>
      <c r="G150" s="1012" t="s">
        <v>67</v>
      </c>
      <c r="H150" s="1015"/>
      <c r="I150" s="1015">
        <v>2828000</v>
      </c>
      <c r="J150" s="1015">
        <v>0</v>
      </c>
      <c r="K150" s="1015">
        <v>2963429.78</v>
      </c>
      <c r="L150" s="1012" t="s">
        <v>871</v>
      </c>
      <c r="M150" s="1015"/>
      <c r="N150" s="1015"/>
      <c r="O150" s="1016"/>
      <c r="P150" s="1015"/>
      <c r="Q150" s="1015"/>
      <c r="R150" s="1015"/>
    </row>
    <row r="151" spans="1:18">
      <c r="A151" s="1012" t="s">
        <v>233</v>
      </c>
      <c r="B151" s="1012" t="s">
        <v>283</v>
      </c>
      <c r="C151" s="1012" t="s">
        <v>234</v>
      </c>
      <c r="D151" s="1012" t="s">
        <v>235</v>
      </c>
      <c r="E151" s="1012" t="s">
        <v>6</v>
      </c>
      <c r="F151" s="1013">
        <v>42745</v>
      </c>
      <c r="G151" s="1012" t="s">
        <v>283</v>
      </c>
      <c r="H151" s="1015"/>
      <c r="I151" s="1015"/>
      <c r="J151" s="1015"/>
      <c r="K151" s="1015"/>
      <c r="L151" s="1012" t="s">
        <v>283</v>
      </c>
      <c r="M151" s="1015">
        <v>2607416</v>
      </c>
      <c r="N151" s="1015"/>
      <c r="O151" s="1016">
        <v>2828000</v>
      </c>
      <c r="P151" s="1015">
        <v>0.92200000000000004</v>
      </c>
      <c r="Q151" s="1015">
        <v>-220584</v>
      </c>
      <c r="R151" s="1015"/>
    </row>
    <row r="152" spans="1:18">
      <c r="A152" s="1012" t="s">
        <v>93</v>
      </c>
      <c r="B152" s="1012" t="s">
        <v>2990</v>
      </c>
      <c r="C152" s="1012" t="s">
        <v>94</v>
      </c>
      <c r="D152" s="1012" t="s">
        <v>95</v>
      </c>
      <c r="E152" s="1012" t="s">
        <v>23</v>
      </c>
      <c r="F152" s="1013">
        <v>40450</v>
      </c>
      <c r="G152" s="1012" t="s">
        <v>7</v>
      </c>
      <c r="H152" s="1015">
        <v>17910000</v>
      </c>
      <c r="I152" s="1015"/>
      <c r="J152" s="1015">
        <v>0</v>
      </c>
      <c r="K152" s="1015">
        <v>19794559.989999998</v>
      </c>
      <c r="L152" s="1012" t="s">
        <v>870</v>
      </c>
      <c r="M152" s="1015"/>
      <c r="N152" s="1015"/>
      <c r="O152" s="1016"/>
      <c r="P152" s="1015"/>
      <c r="Q152" s="1015"/>
      <c r="R152" s="1015"/>
    </row>
    <row r="153" spans="1:18">
      <c r="A153" s="1012" t="s">
        <v>93</v>
      </c>
      <c r="B153" s="1012" t="s">
        <v>283</v>
      </c>
      <c r="C153" s="1012" t="s">
        <v>94</v>
      </c>
      <c r="D153" s="1012" t="s">
        <v>95</v>
      </c>
      <c r="E153" s="1012" t="s">
        <v>23</v>
      </c>
      <c r="F153" s="1013">
        <v>42256</v>
      </c>
      <c r="G153" s="1012" t="s">
        <v>283</v>
      </c>
      <c r="H153" s="1015"/>
      <c r="I153" s="1015"/>
      <c r="J153" s="1015"/>
      <c r="K153" s="1015"/>
      <c r="L153" s="1012" t="s">
        <v>283</v>
      </c>
      <c r="M153" s="1015">
        <v>9250000</v>
      </c>
      <c r="N153" s="1015"/>
      <c r="O153" s="1016">
        <v>9250</v>
      </c>
      <c r="P153" s="1015">
        <v>1000</v>
      </c>
      <c r="Q153" s="1015"/>
      <c r="R153" s="1015"/>
    </row>
    <row r="154" spans="1:18">
      <c r="A154" s="1012" t="s">
        <v>93</v>
      </c>
      <c r="B154" s="1012" t="s">
        <v>283</v>
      </c>
      <c r="C154" s="1012" t="s">
        <v>94</v>
      </c>
      <c r="D154" s="1012" t="s">
        <v>95</v>
      </c>
      <c r="E154" s="1012" t="s">
        <v>23</v>
      </c>
      <c r="F154" s="1013">
        <v>42452</v>
      </c>
      <c r="G154" s="1012" t="s">
        <v>283</v>
      </c>
      <c r="H154" s="1015"/>
      <c r="I154" s="1015"/>
      <c r="J154" s="1015"/>
      <c r="K154" s="1015"/>
      <c r="L154" s="1012" t="s">
        <v>283</v>
      </c>
      <c r="M154" s="1015">
        <v>3000000</v>
      </c>
      <c r="N154" s="1015"/>
      <c r="O154" s="1016">
        <v>3000</v>
      </c>
      <c r="P154" s="1015">
        <v>1000</v>
      </c>
      <c r="Q154" s="1015"/>
      <c r="R154" s="1015"/>
    </row>
    <row r="155" spans="1:18">
      <c r="A155" s="1012" t="s">
        <v>93</v>
      </c>
      <c r="B155" s="1012" t="s">
        <v>283</v>
      </c>
      <c r="C155" s="1012" t="s">
        <v>94</v>
      </c>
      <c r="D155" s="1012" t="s">
        <v>95</v>
      </c>
      <c r="E155" s="1012" t="s">
        <v>23</v>
      </c>
      <c r="F155" s="1013">
        <v>42517</v>
      </c>
      <c r="G155" s="1012" t="s">
        <v>283</v>
      </c>
      <c r="H155" s="1015"/>
      <c r="I155" s="1015"/>
      <c r="J155" s="1015"/>
      <c r="K155" s="1015"/>
      <c r="L155" s="1012" t="s">
        <v>283</v>
      </c>
      <c r="M155" s="1015">
        <v>5660000</v>
      </c>
      <c r="N155" s="1015"/>
      <c r="O155" s="1016">
        <v>5660</v>
      </c>
      <c r="P155" s="1015">
        <v>1000</v>
      </c>
      <c r="Q155" s="1015"/>
      <c r="R155" s="1015"/>
    </row>
    <row r="156" spans="1:18">
      <c r="A156" s="1012" t="s">
        <v>8</v>
      </c>
      <c r="B156" s="1012" t="s">
        <v>2995</v>
      </c>
      <c r="C156" s="1012" t="s">
        <v>9</v>
      </c>
      <c r="D156" s="1012" t="s">
        <v>10</v>
      </c>
      <c r="E156" s="1012" t="s">
        <v>11</v>
      </c>
      <c r="F156" s="1013">
        <v>40450</v>
      </c>
      <c r="G156" s="1012" t="s">
        <v>7</v>
      </c>
      <c r="H156" s="1015">
        <v>18000000</v>
      </c>
      <c r="I156" s="1015">
        <v>4000000</v>
      </c>
      <c r="J156" s="1015">
        <v>0</v>
      </c>
      <c r="K156" s="1015">
        <v>24019111.109999999</v>
      </c>
      <c r="L156" s="1012" t="s">
        <v>871</v>
      </c>
      <c r="M156" s="1015"/>
      <c r="N156" s="1015"/>
      <c r="O156" s="1016"/>
      <c r="P156" s="1015"/>
      <c r="Q156" s="1015"/>
      <c r="R156" s="1015"/>
    </row>
    <row r="157" spans="1:18">
      <c r="A157" s="1012" t="s">
        <v>8</v>
      </c>
      <c r="B157" s="1012" t="s">
        <v>283</v>
      </c>
      <c r="C157" s="1012" t="s">
        <v>9</v>
      </c>
      <c r="D157" s="1012" t="s">
        <v>10</v>
      </c>
      <c r="E157" s="1012" t="s">
        <v>11</v>
      </c>
      <c r="F157" s="1013">
        <v>42674</v>
      </c>
      <c r="G157" s="1012" t="s">
        <v>283</v>
      </c>
      <c r="H157" s="1015"/>
      <c r="I157" s="1015"/>
      <c r="J157" s="1015"/>
      <c r="K157" s="1015"/>
      <c r="L157" s="1012" t="s">
        <v>283</v>
      </c>
      <c r="M157" s="1015">
        <v>21340000</v>
      </c>
      <c r="N157" s="1015"/>
      <c r="O157" s="1016">
        <v>22000</v>
      </c>
      <c r="P157" s="1015">
        <v>970</v>
      </c>
      <c r="Q157" s="1015">
        <v>-660000</v>
      </c>
      <c r="R157" s="1015"/>
    </row>
    <row r="158" spans="1:18">
      <c r="A158" s="1012" t="s">
        <v>131</v>
      </c>
      <c r="B158" s="1012" t="s">
        <v>2616</v>
      </c>
      <c r="C158" s="1012" t="s">
        <v>132</v>
      </c>
      <c r="D158" s="1012" t="s">
        <v>133</v>
      </c>
      <c r="E158" s="1012" t="s">
        <v>52</v>
      </c>
      <c r="F158" s="1013">
        <v>40450</v>
      </c>
      <c r="G158" s="1012" t="s">
        <v>67</v>
      </c>
      <c r="H158" s="1015"/>
      <c r="I158" s="1015">
        <v>2646000</v>
      </c>
      <c r="J158" s="1015">
        <v>0</v>
      </c>
      <c r="K158" s="1015">
        <v>2764776</v>
      </c>
      <c r="L158" s="1012" t="s">
        <v>871</v>
      </c>
      <c r="M158" s="1015"/>
      <c r="N158" s="1015"/>
      <c r="O158" s="1016"/>
      <c r="P158" s="1015"/>
      <c r="Q158" s="1015"/>
      <c r="R158" s="1015"/>
    </row>
    <row r="159" spans="1:18">
      <c r="A159" s="1012" t="s">
        <v>131</v>
      </c>
      <c r="B159" s="1012" t="s">
        <v>283</v>
      </c>
      <c r="C159" s="1012" t="s">
        <v>132</v>
      </c>
      <c r="D159" s="1012" t="s">
        <v>133</v>
      </c>
      <c r="E159" s="1012" t="s">
        <v>52</v>
      </c>
      <c r="F159" s="1013">
        <v>42731</v>
      </c>
      <c r="G159" s="1012" t="s">
        <v>283</v>
      </c>
      <c r="H159" s="1015"/>
      <c r="I159" s="1015"/>
      <c r="J159" s="1015"/>
      <c r="K159" s="1015"/>
      <c r="L159" s="1012" t="s">
        <v>283</v>
      </c>
      <c r="M159" s="1015">
        <v>2434320</v>
      </c>
      <c r="N159" s="1015"/>
      <c r="O159" s="1016">
        <v>2646000</v>
      </c>
      <c r="P159" s="1015">
        <v>0.92</v>
      </c>
      <c r="Q159" s="1015">
        <v>-211680</v>
      </c>
      <c r="R159" s="1015"/>
    </row>
    <row r="160" spans="1:18">
      <c r="A160" s="1012" t="s">
        <v>39</v>
      </c>
      <c r="B160" s="1012" t="s">
        <v>2996</v>
      </c>
      <c r="C160" s="1012" t="s">
        <v>40</v>
      </c>
      <c r="D160" s="1012" t="s">
        <v>41</v>
      </c>
      <c r="E160" s="1012" t="s">
        <v>42</v>
      </c>
      <c r="F160" s="1013">
        <v>40396</v>
      </c>
      <c r="G160" s="1012" t="s">
        <v>7</v>
      </c>
      <c r="H160" s="1015">
        <v>11000000</v>
      </c>
      <c r="I160" s="1015">
        <v>22800000</v>
      </c>
      <c r="J160" s="1015">
        <v>0</v>
      </c>
      <c r="K160" s="1015">
        <v>35702188.890000001</v>
      </c>
      <c r="L160" s="1012" t="s">
        <v>871</v>
      </c>
      <c r="M160" s="1015"/>
      <c r="N160" s="1015"/>
      <c r="O160" s="1016"/>
      <c r="P160" s="1015"/>
      <c r="Q160" s="1015"/>
      <c r="R160" s="1015"/>
    </row>
    <row r="161" spans="1:18">
      <c r="A161" s="1012" t="s">
        <v>39</v>
      </c>
      <c r="B161" s="1012" t="s">
        <v>283</v>
      </c>
      <c r="C161" s="1012" t="s">
        <v>40</v>
      </c>
      <c r="D161" s="1012" t="s">
        <v>41</v>
      </c>
      <c r="E161" s="1012" t="s">
        <v>42</v>
      </c>
      <c r="F161" s="1013">
        <v>42703</v>
      </c>
      <c r="G161" s="1012" t="s">
        <v>283</v>
      </c>
      <c r="H161" s="1015"/>
      <c r="I161" s="1015"/>
      <c r="J161" s="1015"/>
      <c r="K161" s="1015"/>
      <c r="L161" s="1012" t="s">
        <v>283</v>
      </c>
      <c r="M161" s="1015">
        <v>31434000</v>
      </c>
      <c r="N161" s="1015"/>
      <c r="O161" s="1016">
        <v>33800</v>
      </c>
      <c r="P161" s="1015">
        <v>930</v>
      </c>
      <c r="Q161" s="1015">
        <v>-2366000</v>
      </c>
      <c r="R161" s="1015"/>
    </row>
    <row r="162" spans="1:18">
      <c r="A162" s="1012" t="s">
        <v>116</v>
      </c>
      <c r="B162" s="1012" t="s">
        <v>3073</v>
      </c>
      <c r="C162" s="1012" t="s">
        <v>117</v>
      </c>
      <c r="D162" s="1012" t="s">
        <v>118</v>
      </c>
      <c r="E162" s="1012" t="s">
        <v>56</v>
      </c>
      <c r="F162" s="1013">
        <v>40450</v>
      </c>
      <c r="G162" s="1012" t="s">
        <v>67</v>
      </c>
      <c r="H162" s="1015"/>
      <c r="I162" s="1015">
        <v>1709000</v>
      </c>
      <c r="J162" s="1015">
        <v>0</v>
      </c>
      <c r="K162" s="1015">
        <v>1802139.7</v>
      </c>
      <c r="L162" s="1012" t="s">
        <v>871</v>
      </c>
      <c r="M162" s="1015"/>
      <c r="N162" s="1015"/>
      <c r="O162" s="1016"/>
      <c r="P162" s="1015"/>
      <c r="Q162" s="1015"/>
      <c r="R162" s="1015"/>
    </row>
    <row r="163" spans="1:18">
      <c r="A163" s="1012" t="s">
        <v>116</v>
      </c>
      <c r="B163" s="1012" t="s">
        <v>283</v>
      </c>
      <c r="C163" s="1012" t="s">
        <v>117</v>
      </c>
      <c r="D163" s="1012" t="s">
        <v>118</v>
      </c>
      <c r="E163" s="1012" t="s">
        <v>56</v>
      </c>
      <c r="F163" s="1013">
        <v>42724</v>
      </c>
      <c r="G163" s="1012" t="s">
        <v>283</v>
      </c>
      <c r="H163" s="1015"/>
      <c r="I163" s="1015"/>
      <c r="J163" s="1015"/>
      <c r="K163" s="1015"/>
      <c r="L163" s="1012" t="s">
        <v>283</v>
      </c>
      <c r="M163" s="1015">
        <v>1589370</v>
      </c>
      <c r="N163" s="1015"/>
      <c r="O163" s="1016">
        <v>1709000</v>
      </c>
      <c r="P163" s="1015">
        <v>0.93</v>
      </c>
      <c r="Q163" s="1015">
        <v>-119630</v>
      </c>
      <c r="R163" s="1015"/>
    </row>
    <row r="164" spans="1:18">
      <c r="A164" s="1012" t="s">
        <v>218</v>
      </c>
      <c r="B164" s="1012" t="s">
        <v>924</v>
      </c>
      <c r="C164" s="1012" t="s">
        <v>219</v>
      </c>
      <c r="D164" s="1012" t="s">
        <v>220</v>
      </c>
      <c r="E164" s="1012" t="s">
        <v>166</v>
      </c>
      <c r="F164" s="1013">
        <v>40450</v>
      </c>
      <c r="G164" s="1012" t="s">
        <v>67</v>
      </c>
      <c r="H164" s="1015"/>
      <c r="I164" s="1015">
        <v>1100000</v>
      </c>
      <c r="J164" s="1015">
        <v>0</v>
      </c>
      <c r="K164" s="1015">
        <v>1167894.44</v>
      </c>
      <c r="L164" s="1012" t="s">
        <v>870</v>
      </c>
      <c r="M164" s="1015"/>
      <c r="N164" s="1015"/>
      <c r="O164" s="1016"/>
      <c r="P164" s="1015"/>
      <c r="Q164" s="1015"/>
      <c r="R164" s="1015"/>
    </row>
    <row r="165" spans="1:18">
      <c r="A165" s="1012" t="s">
        <v>218</v>
      </c>
      <c r="B165" s="1012" t="s">
        <v>283</v>
      </c>
      <c r="C165" s="1012" t="s">
        <v>219</v>
      </c>
      <c r="D165" s="1012" t="s">
        <v>220</v>
      </c>
      <c r="E165" s="1012" t="s">
        <v>166</v>
      </c>
      <c r="F165" s="1013">
        <v>41577</v>
      </c>
      <c r="G165" s="1012" t="s">
        <v>283</v>
      </c>
      <c r="H165" s="1015"/>
      <c r="I165" s="1015"/>
      <c r="J165" s="1015"/>
      <c r="K165" s="1015"/>
      <c r="L165" s="1012" t="s">
        <v>283</v>
      </c>
      <c r="M165" s="1015">
        <v>1100000</v>
      </c>
      <c r="N165" s="1015"/>
      <c r="O165" s="1016">
        <v>1100000</v>
      </c>
      <c r="P165" s="1015">
        <v>1</v>
      </c>
      <c r="Q165" s="1015"/>
      <c r="R165" s="1015"/>
    </row>
    <row r="166" spans="1:18">
      <c r="A166" s="1012" t="s">
        <v>36</v>
      </c>
      <c r="B166" s="1012" t="s">
        <v>2997</v>
      </c>
      <c r="C166" s="1012" t="s">
        <v>37</v>
      </c>
      <c r="D166" s="1012" t="s">
        <v>38</v>
      </c>
      <c r="E166" s="1012" t="s">
        <v>23</v>
      </c>
      <c r="F166" s="1013">
        <v>40450</v>
      </c>
      <c r="G166" s="1012" t="s">
        <v>7</v>
      </c>
      <c r="H166" s="1015">
        <v>15750000</v>
      </c>
      <c r="I166" s="1015"/>
      <c r="J166" s="1015">
        <v>0</v>
      </c>
      <c r="K166" s="1015">
        <v>16650500</v>
      </c>
      <c r="L166" s="1012" t="s">
        <v>871</v>
      </c>
      <c r="M166" s="1015"/>
      <c r="N166" s="1015"/>
      <c r="O166" s="1016"/>
      <c r="P166" s="1015"/>
      <c r="Q166" s="1015"/>
      <c r="R166" s="1015"/>
    </row>
    <row r="167" spans="1:18">
      <c r="A167" s="1012" t="s">
        <v>36</v>
      </c>
      <c r="B167" s="1012" t="s">
        <v>283</v>
      </c>
      <c r="C167" s="1012" t="s">
        <v>37</v>
      </c>
      <c r="D167" s="1012" t="s">
        <v>38</v>
      </c>
      <c r="E167" s="1012" t="s">
        <v>23</v>
      </c>
      <c r="F167" s="1013">
        <v>42654</v>
      </c>
      <c r="G167" s="1012" t="s">
        <v>283</v>
      </c>
      <c r="H167" s="1015"/>
      <c r="I167" s="1015"/>
      <c r="J167" s="1015"/>
      <c r="K167" s="1015"/>
      <c r="L167" s="1012" t="s">
        <v>283</v>
      </c>
      <c r="M167" s="1015">
        <v>14750000</v>
      </c>
      <c r="N167" s="1015"/>
      <c r="O167" s="1016">
        <v>15750</v>
      </c>
      <c r="P167" s="1015">
        <v>936.50793650799994</v>
      </c>
      <c r="Q167" s="1015">
        <v>-1000000</v>
      </c>
      <c r="R167" s="1015"/>
    </row>
    <row r="168" spans="1:18">
      <c r="A168" s="1012" t="s">
        <v>43</v>
      </c>
      <c r="B168" s="1012" t="s">
        <v>2998</v>
      </c>
      <c r="C168" s="1012" t="s">
        <v>44</v>
      </c>
      <c r="D168" s="1012" t="s">
        <v>45</v>
      </c>
      <c r="E168" s="1012" t="s">
        <v>23</v>
      </c>
      <c r="F168" s="1013">
        <v>40450</v>
      </c>
      <c r="G168" s="1012" t="s">
        <v>7</v>
      </c>
      <c r="H168" s="1015">
        <v>5000000</v>
      </c>
      <c r="I168" s="1015">
        <v>12123000</v>
      </c>
      <c r="J168" s="1015">
        <v>0</v>
      </c>
      <c r="K168" s="1015">
        <v>18043495.609999999</v>
      </c>
      <c r="L168" s="1012" t="s">
        <v>871</v>
      </c>
      <c r="M168" s="1015"/>
      <c r="N168" s="1015"/>
      <c r="O168" s="1016"/>
      <c r="P168" s="1015"/>
      <c r="Q168" s="1015"/>
      <c r="R168" s="1015"/>
    </row>
    <row r="169" spans="1:18">
      <c r="A169" s="1012" t="s">
        <v>43</v>
      </c>
      <c r="B169" s="1012" t="s">
        <v>283</v>
      </c>
      <c r="C169" s="1012" t="s">
        <v>44</v>
      </c>
      <c r="D169" s="1012" t="s">
        <v>45</v>
      </c>
      <c r="E169" s="1012" t="s">
        <v>23</v>
      </c>
      <c r="F169" s="1013">
        <v>42710</v>
      </c>
      <c r="G169" s="1012" t="s">
        <v>283</v>
      </c>
      <c r="H169" s="1015"/>
      <c r="I169" s="1015"/>
      <c r="J169" s="1015"/>
      <c r="K169" s="1015"/>
      <c r="L169" s="1012" t="s">
        <v>283</v>
      </c>
      <c r="M169" s="1015">
        <v>15925000</v>
      </c>
      <c r="N169" s="1015"/>
      <c r="O169" s="1016">
        <v>17123</v>
      </c>
      <c r="P169" s="1015">
        <v>930.03562459800003</v>
      </c>
      <c r="Q169" s="1015">
        <v>-1198000</v>
      </c>
      <c r="R169" s="1015"/>
    </row>
    <row r="170" spans="1:18">
      <c r="A170" s="1012" t="s">
        <v>64</v>
      </c>
      <c r="B170" s="1012" t="s">
        <v>924</v>
      </c>
      <c r="C170" s="1012" t="s">
        <v>65</v>
      </c>
      <c r="D170" s="1012" t="s">
        <v>66</v>
      </c>
      <c r="E170" s="1012" t="s">
        <v>23</v>
      </c>
      <c r="F170" s="1013">
        <v>40450</v>
      </c>
      <c r="G170" s="1012" t="s">
        <v>67</v>
      </c>
      <c r="H170" s="1015"/>
      <c r="I170" s="1015">
        <v>7922000</v>
      </c>
      <c r="J170" s="1015">
        <v>0</v>
      </c>
      <c r="K170" s="1015">
        <v>9276380.5299999993</v>
      </c>
      <c r="L170" s="1012" t="s">
        <v>870</v>
      </c>
      <c r="M170" s="1015"/>
      <c r="N170" s="1015"/>
      <c r="O170" s="1016"/>
      <c r="P170" s="1015"/>
      <c r="Q170" s="1015"/>
      <c r="R170" s="1015"/>
    </row>
    <row r="171" spans="1:18">
      <c r="A171" s="1012" t="s">
        <v>64</v>
      </c>
      <c r="B171" s="1012" t="s">
        <v>283</v>
      </c>
      <c r="C171" s="1012" t="s">
        <v>65</v>
      </c>
      <c r="D171" s="1012" t="s">
        <v>66</v>
      </c>
      <c r="E171" s="1012" t="s">
        <v>23</v>
      </c>
      <c r="F171" s="1013">
        <v>41990</v>
      </c>
      <c r="G171" s="1012" t="s">
        <v>283</v>
      </c>
      <c r="H171" s="1015"/>
      <c r="I171" s="1015"/>
      <c r="J171" s="1015"/>
      <c r="K171" s="1015"/>
      <c r="L171" s="1012" t="s">
        <v>283</v>
      </c>
      <c r="M171" s="1015">
        <v>3700000</v>
      </c>
      <c r="N171" s="1015"/>
      <c r="O171" s="1016">
        <v>3700000</v>
      </c>
      <c r="P171" s="1015">
        <v>1</v>
      </c>
      <c r="Q171" s="1015"/>
      <c r="R171" s="1015"/>
    </row>
    <row r="172" spans="1:18">
      <c r="A172" s="1012" t="s">
        <v>64</v>
      </c>
      <c r="B172" s="1012" t="s">
        <v>283</v>
      </c>
      <c r="C172" s="1012" t="s">
        <v>65</v>
      </c>
      <c r="D172" s="1012" t="s">
        <v>66</v>
      </c>
      <c r="E172" s="1012" t="s">
        <v>23</v>
      </c>
      <c r="F172" s="1013">
        <v>42879</v>
      </c>
      <c r="G172" s="1012" t="s">
        <v>283</v>
      </c>
      <c r="H172" s="1015"/>
      <c r="I172" s="1015"/>
      <c r="J172" s="1015"/>
      <c r="K172" s="1015"/>
      <c r="L172" s="1012" t="s">
        <v>283</v>
      </c>
      <c r="M172" s="1015">
        <v>4222000</v>
      </c>
      <c r="N172" s="1015"/>
      <c r="O172" s="1016">
        <v>4222000</v>
      </c>
      <c r="P172" s="1015">
        <v>1</v>
      </c>
      <c r="Q172" s="1015"/>
      <c r="R172" s="1015"/>
    </row>
    <row r="173" spans="1:18">
      <c r="A173" s="1012" t="s">
        <v>186</v>
      </c>
      <c r="B173" s="1012" t="s">
        <v>1999</v>
      </c>
      <c r="C173" s="1012" t="s">
        <v>3074</v>
      </c>
      <c r="D173" s="1012" t="s">
        <v>187</v>
      </c>
      <c r="E173" s="1012" t="s">
        <v>188</v>
      </c>
      <c r="F173" s="1013">
        <v>40445</v>
      </c>
      <c r="G173" s="1012" t="s">
        <v>67</v>
      </c>
      <c r="H173" s="1015"/>
      <c r="I173" s="1015">
        <v>75000</v>
      </c>
      <c r="J173" s="1015">
        <v>0</v>
      </c>
      <c r="K173" s="1015">
        <v>80592.5</v>
      </c>
      <c r="L173" s="1012" t="s">
        <v>871</v>
      </c>
      <c r="M173" s="1015"/>
      <c r="N173" s="1015"/>
      <c r="O173" s="1016"/>
      <c r="P173" s="1015"/>
      <c r="Q173" s="1015"/>
      <c r="R173" s="1015"/>
    </row>
    <row r="174" spans="1:18">
      <c r="A174" s="1012" t="s">
        <v>186</v>
      </c>
      <c r="B174" s="1012" t="s">
        <v>283</v>
      </c>
      <c r="C174" s="1012" t="s">
        <v>3074</v>
      </c>
      <c r="D174" s="1012" t="s">
        <v>187</v>
      </c>
      <c r="E174" s="1012" t="s">
        <v>188</v>
      </c>
      <c r="F174" s="1013">
        <v>42731</v>
      </c>
      <c r="G174" s="1012" t="s">
        <v>283</v>
      </c>
      <c r="H174" s="1015"/>
      <c r="I174" s="1015"/>
      <c r="J174" s="1015"/>
      <c r="K174" s="1015"/>
      <c r="L174" s="1012" t="s">
        <v>283</v>
      </c>
      <c r="M174" s="1015">
        <v>71205</v>
      </c>
      <c r="N174" s="1015"/>
      <c r="O174" s="1016">
        <v>75000</v>
      </c>
      <c r="P174" s="1015">
        <v>0.94940000000000002</v>
      </c>
      <c r="Q174" s="1015">
        <v>-3795</v>
      </c>
      <c r="R174" s="1015"/>
    </row>
    <row r="175" spans="1:18">
      <c r="A175" s="1012" t="s">
        <v>229</v>
      </c>
      <c r="B175" s="1012" t="s">
        <v>1895</v>
      </c>
      <c r="C175" s="1012" t="s">
        <v>230</v>
      </c>
      <c r="D175" s="1012" t="s">
        <v>231</v>
      </c>
      <c r="E175" s="1012" t="s">
        <v>232</v>
      </c>
      <c r="F175" s="1013">
        <v>40445</v>
      </c>
      <c r="G175" s="1012" t="s">
        <v>67</v>
      </c>
      <c r="H175" s="1015"/>
      <c r="I175" s="1015">
        <v>1600000</v>
      </c>
      <c r="J175" s="1015">
        <v>0</v>
      </c>
      <c r="K175" s="1015">
        <v>1754666.66</v>
      </c>
      <c r="L175" s="1012" t="s">
        <v>871</v>
      </c>
      <c r="M175" s="1015"/>
      <c r="N175" s="1015"/>
      <c r="O175" s="1016"/>
      <c r="P175" s="1015"/>
      <c r="Q175" s="1015"/>
      <c r="R175" s="1015"/>
    </row>
    <row r="176" spans="1:18">
      <c r="A176" s="1012" t="s">
        <v>229</v>
      </c>
      <c r="B176" s="1012" t="s">
        <v>283</v>
      </c>
      <c r="C176" s="1012" t="s">
        <v>230</v>
      </c>
      <c r="D176" s="1012" t="s">
        <v>231</v>
      </c>
      <c r="E176" s="1012" t="s">
        <v>232</v>
      </c>
      <c r="F176" s="1013">
        <v>42759</v>
      </c>
      <c r="G176" s="1012" t="s">
        <v>283</v>
      </c>
      <c r="H176" s="1015"/>
      <c r="I176" s="1015"/>
      <c r="J176" s="1015"/>
      <c r="K176" s="1015"/>
      <c r="L176" s="1012" t="s">
        <v>283</v>
      </c>
      <c r="M176" s="1015">
        <v>1552000</v>
      </c>
      <c r="N176" s="1015"/>
      <c r="O176" s="1016">
        <v>1600000</v>
      </c>
      <c r="P176" s="1015">
        <v>0.97</v>
      </c>
      <c r="Q176" s="1015">
        <v>-48000</v>
      </c>
      <c r="R176" s="1015"/>
    </row>
    <row r="177" spans="1:18">
      <c r="A177" s="1012" t="s">
        <v>57</v>
      </c>
      <c r="B177" s="1012" t="s">
        <v>875</v>
      </c>
      <c r="C177" s="1012" t="s">
        <v>58</v>
      </c>
      <c r="D177" s="1012" t="s">
        <v>59</v>
      </c>
      <c r="E177" s="1012" t="s">
        <v>60</v>
      </c>
      <c r="F177" s="1013">
        <v>40403</v>
      </c>
      <c r="G177" s="1012" t="s">
        <v>7</v>
      </c>
      <c r="H177" s="1015">
        <v>2795000</v>
      </c>
      <c r="I177" s="1015"/>
      <c r="J177" s="1015">
        <v>0</v>
      </c>
      <c r="K177" s="1015">
        <v>3036008.06</v>
      </c>
      <c r="L177" s="1012" t="s">
        <v>870</v>
      </c>
      <c r="M177" s="1015"/>
      <c r="N177" s="1015"/>
      <c r="O177" s="1016"/>
      <c r="P177" s="1015"/>
      <c r="Q177" s="1015"/>
      <c r="R177" s="1015"/>
    </row>
    <row r="178" spans="1:18">
      <c r="A178" s="1012" t="s">
        <v>57</v>
      </c>
      <c r="B178" s="1012" t="s">
        <v>283</v>
      </c>
      <c r="C178" s="1012" t="s">
        <v>58</v>
      </c>
      <c r="D178" s="1012" t="s">
        <v>59</v>
      </c>
      <c r="E178" s="1012" t="s">
        <v>60</v>
      </c>
      <c r="F178" s="1013">
        <v>43432</v>
      </c>
      <c r="G178" s="1012" t="s">
        <v>283</v>
      </c>
      <c r="H178" s="1015"/>
      <c r="I178" s="1015"/>
      <c r="J178" s="1015"/>
      <c r="K178" s="1015"/>
      <c r="L178" s="1012" t="s">
        <v>283</v>
      </c>
      <c r="M178" s="1015">
        <v>1000000</v>
      </c>
      <c r="N178" s="1015"/>
      <c r="O178" s="1016">
        <v>1000</v>
      </c>
      <c r="P178" s="1015">
        <v>1000</v>
      </c>
      <c r="Q178" s="1015"/>
      <c r="R178" s="1015"/>
    </row>
    <row r="179" spans="1:18">
      <c r="A179" s="1012" t="s">
        <v>57</v>
      </c>
      <c r="B179" s="1012" t="s">
        <v>283</v>
      </c>
      <c r="C179" s="1012" t="s">
        <v>58</v>
      </c>
      <c r="D179" s="1012" t="s">
        <v>59</v>
      </c>
      <c r="E179" s="1012" t="s">
        <v>60</v>
      </c>
      <c r="F179" s="1013">
        <v>43572</v>
      </c>
      <c r="G179" s="1012" t="s">
        <v>283</v>
      </c>
      <c r="H179" s="1015"/>
      <c r="I179" s="1015"/>
      <c r="J179" s="1015"/>
      <c r="K179" s="1015"/>
      <c r="L179" s="1012" t="s">
        <v>283</v>
      </c>
      <c r="M179" s="1015">
        <v>1795000</v>
      </c>
      <c r="N179" s="1015"/>
      <c r="O179" s="1016">
        <v>1795</v>
      </c>
      <c r="P179" s="1015">
        <v>1000</v>
      </c>
      <c r="Q179" s="1015"/>
      <c r="R179" s="1015"/>
    </row>
    <row r="180" spans="1:18">
      <c r="A180" s="1012" t="s">
        <v>167</v>
      </c>
      <c r="B180" s="1012"/>
      <c r="C180" s="1012" t="s">
        <v>168</v>
      </c>
      <c r="D180" s="1012" t="s">
        <v>51</v>
      </c>
      <c r="E180" s="1012" t="s">
        <v>52</v>
      </c>
      <c r="F180" s="1013">
        <v>40445</v>
      </c>
      <c r="G180" s="1012" t="s">
        <v>67</v>
      </c>
      <c r="H180" s="1015"/>
      <c r="I180" s="1015">
        <v>424000</v>
      </c>
      <c r="J180" s="1015">
        <v>0</v>
      </c>
      <c r="K180" s="1015">
        <v>490756.44</v>
      </c>
      <c r="L180" s="1012" t="s">
        <v>870</v>
      </c>
      <c r="M180" s="1015"/>
      <c r="N180" s="1015"/>
      <c r="O180" s="1016"/>
      <c r="P180" s="1015"/>
      <c r="Q180" s="1015"/>
      <c r="R180" s="1015"/>
    </row>
    <row r="181" spans="1:18">
      <c r="A181" s="1012" t="s">
        <v>167</v>
      </c>
      <c r="B181" s="1012" t="s">
        <v>283</v>
      </c>
      <c r="C181" s="1012" t="s">
        <v>168</v>
      </c>
      <c r="D181" s="1012" t="s">
        <v>51</v>
      </c>
      <c r="E181" s="1012" t="s">
        <v>52</v>
      </c>
      <c r="F181" s="1013">
        <v>43320</v>
      </c>
      <c r="G181" s="1012" t="s">
        <v>283</v>
      </c>
      <c r="H181" s="1015"/>
      <c r="I181" s="1015"/>
      <c r="J181" s="1015"/>
      <c r="K181" s="1015"/>
      <c r="L181" s="1012" t="s">
        <v>283</v>
      </c>
      <c r="M181" s="1015">
        <v>424000</v>
      </c>
      <c r="N181" s="1015"/>
      <c r="O181" s="1016">
        <v>424000</v>
      </c>
      <c r="P181" s="1015">
        <v>1</v>
      </c>
      <c r="Q181" s="1015"/>
      <c r="R181" s="1015"/>
    </row>
    <row r="182" spans="1:18">
      <c r="A182" s="1012" t="s">
        <v>150</v>
      </c>
      <c r="B182" s="1012" t="s">
        <v>1169</v>
      </c>
      <c r="C182" s="1012" t="s">
        <v>151</v>
      </c>
      <c r="D182" s="1012" t="s">
        <v>152</v>
      </c>
      <c r="E182" s="1012" t="s">
        <v>153</v>
      </c>
      <c r="F182" s="1013">
        <v>40445</v>
      </c>
      <c r="G182" s="1012" t="s">
        <v>67</v>
      </c>
      <c r="H182" s="1015"/>
      <c r="I182" s="1015">
        <v>10000</v>
      </c>
      <c r="J182" s="1015">
        <v>0</v>
      </c>
      <c r="K182" s="1015">
        <v>11600</v>
      </c>
      <c r="L182" s="1012" t="s">
        <v>870</v>
      </c>
      <c r="M182" s="1015"/>
      <c r="N182" s="1015"/>
      <c r="O182" s="1016"/>
      <c r="P182" s="1015"/>
      <c r="Q182" s="1015"/>
      <c r="R182" s="1015"/>
    </row>
    <row r="183" spans="1:18">
      <c r="A183" s="1012" t="s">
        <v>150</v>
      </c>
      <c r="B183" s="1012" t="s">
        <v>283</v>
      </c>
      <c r="C183" s="1012" t="s">
        <v>151</v>
      </c>
      <c r="D183" s="1012" t="s">
        <v>152</v>
      </c>
      <c r="E183" s="1012" t="s">
        <v>153</v>
      </c>
      <c r="F183" s="1013">
        <v>43367</v>
      </c>
      <c r="G183" s="1012" t="s">
        <v>283</v>
      </c>
      <c r="H183" s="1015"/>
      <c r="I183" s="1015"/>
      <c r="J183" s="1015"/>
      <c r="K183" s="1015"/>
      <c r="L183" s="1012" t="s">
        <v>283</v>
      </c>
      <c r="M183" s="1015">
        <v>10000</v>
      </c>
      <c r="N183" s="1015"/>
      <c r="O183" s="1016">
        <v>10000</v>
      </c>
      <c r="P183" s="1015">
        <v>1</v>
      </c>
      <c r="Q183" s="1015"/>
      <c r="R183" s="1015"/>
    </row>
    <row r="184" spans="1:18">
      <c r="A184" s="1012" t="s">
        <v>212</v>
      </c>
      <c r="B184" s="1012" t="s">
        <v>872</v>
      </c>
      <c r="C184" s="1012" t="s">
        <v>213</v>
      </c>
      <c r="D184" s="1012" t="s">
        <v>29</v>
      </c>
      <c r="E184" s="1012" t="s">
        <v>56</v>
      </c>
      <c r="F184" s="1013">
        <v>40450</v>
      </c>
      <c r="G184" s="1012" t="s">
        <v>67</v>
      </c>
      <c r="H184" s="1015"/>
      <c r="I184" s="1015">
        <v>295000</v>
      </c>
      <c r="J184" s="1015">
        <v>0</v>
      </c>
      <c r="K184" s="1015">
        <v>308622.56</v>
      </c>
      <c r="L184" s="1012" t="s">
        <v>871</v>
      </c>
      <c r="M184" s="1015"/>
      <c r="N184" s="1015"/>
      <c r="O184" s="1016"/>
      <c r="P184" s="1015"/>
      <c r="Q184" s="1015"/>
      <c r="R184" s="1015"/>
    </row>
    <row r="185" spans="1:18">
      <c r="A185" s="1012" t="s">
        <v>212</v>
      </c>
      <c r="B185" s="1012" t="s">
        <v>283</v>
      </c>
      <c r="C185" s="1012" t="s">
        <v>213</v>
      </c>
      <c r="D185" s="1012" t="s">
        <v>29</v>
      </c>
      <c r="E185" s="1012" t="s">
        <v>56</v>
      </c>
      <c r="F185" s="1013">
        <v>42734</v>
      </c>
      <c r="G185" s="1012" t="s">
        <v>283</v>
      </c>
      <c r="H185" s="1015"/>
      <c r="I185" s="1015"/>
      <c r="J185" s="1015"/>
      <c r="K185" s="1015"/>
      <c r="L185" s="1012" t="s">
        <v>283</v>
      </c>
      <c r="M185" s="1015">
        <v>271714.78000000003</v>
      </c>
      <c r="N185" s="1015"/>
      <c r="O185" s="1016">
        <v>295000</v>
      </c>
      <c r="P185" s="1015">
        <v>0.92106705099999997</v>
      </c>
      <c r="Q185" s="1015">
        <v>-23285.22</v>
      </c>
      <c r="R185" s="1015"/>
    </row>
    <row r="186" spans="1:18">
      <c r="A186" s="1012" t="s">
        <v>12</v>
      </c>
      <c r="B186" s="1012" t="s">
        <v>2990</v>
      </c>
      <c r="C186" s="1012" t="s">
        <v>13</v>
      </c>
      <c r="D186" s="1012" t="s">
        <v>14</v>
      </c>
      <c r="E186" s="1012" t="s">
        <v>15</v>
      </c>
      <c r="F186" s="1013">
        <v>40424</v>
      </c>
      <c r="G186" s="1012" t="s">
        <v>7</v>
      </c>
      <c r="H186" s="1015">
        <v>10300000</v>
      </c>
      <c r="I186" s="1015"/>
      <c r="J186" s="1015">
        <v>0</v>
      </c>
      <c r="K186" s="1015">
        <v>11577772.220000001</v>
      </c>
      <c r="L186" s="1012" t="s">
        <v>870</v>
      </c>
      <c r="M186" s="1015"/>
      <c r="N186" s="1015"/>
      <c r="O186" s="1016"/>
      <c r="P186" s="1015"/>
      <c r="Q186" s="1015"/>
      <c r="R186" s="1015"/>
    </row>
    <row r="187" spans="1:18">
      <c r="A187" s="1012" t="s">
        <v>12</v>
      </c>
      <c r="B187" s="1012" t="s">
        <v>283</v>
      </c>
      <c r="C187" s="1012" t="s">
        <v>13</v>
      </c>
      <c r="D187" s="1012" t="s">
        <v>14</v>
      </c>
      <c r="E187" s="1012" t="s">
        <v>15</v>
      </c>
      <c r="F187" s="1013">
        <v>42690</v>
      </c>
      <c r="G187" s="1012" t="s">
        <v>283</v>
      </c>
      <c r="H187" s="1015"/>
      <c r="I187" s="1015"/>
      <c r="J187" s="1015"/>
      <c r="K187" s="1015"/>
      <c r="L187" s="1012" t="s">
        <v>283</v>
      </c>
      <c r="M187" s="1015">
        <v>10300000</v>
      </c>
      <c r="N187" s="1015"/>
      <c r="O187" s="1016">
        <v>10300</v>
      </c>
      <c r="P187" s="1015">
        <v>1000</v>
      </c>
      <c r="Q187" s="1015"/>
      <c r="R187" s="1015"/>
    </row>
    <row r="188" spans="1:18">
      <c r="A188" s="1012" t="s">
        <v>143</v>
      </c>
      <c r="B188" s="1012" t="s">
        <v>924</v>
      </c>
      <c r="C188" s="1012" t="s">
        <v>306</v>
      </c>
      <c r="D188" s="1012" t="s">
        <v>29</v>
      </c>
      <c r="E188" s="1012" t="s">
        <v>56</v>
      </c>
      <c r="F188" s="1013">
        <v>40450</v>
      </c>
      <c r="G188" s="1012" t="s">
        <v>67</v>
      </c>
      <c r="H188" s="1015"/>
      <c r="I188" s="1015">
        <v>57000</v>
      </c>
      <c r="J188" s="1015">
        <v>0</v>
      </c>
      <c r="K188" s="1015">
        <v>59821.5</v>
      </c>
      <c r="L188" s="1012" t="s">
        <v>870</v>
      </c>
      <c r="M188" s="1015"/>
      <c r="N188" s="1015"/>
      <c r="O188" s="1016"/>
      <c r="P188" s="1015"/>
      <c r="Q188" s="1015"/>
      <c r="R188" s="1015"/>
    </row>
    <row r="189" spans="1:18">
      <c r="A189" s="1012" t="s">
        <v>143</v>
      </c>
      <c r="B189" s="1012" t="s">
        <v>283</v>
      </c>
      <c r="C189" s="1012" t="s">
        <v>306</v>
      </c>
      <c r="D189" s="1012" t="s">
        <v>29</v>
      </c>
      <c r="E189" s="1012" t="s">
        <v>56</v>
      </c>
      <c r="F189" s="1013">
        <v>41353</v>
      </c>
      <c r="G189" s="1012" t="s">
        <v>283</v>
      </c>
      <c r="H189" s="1015"/>
      <c r="I189" s="1015"/>
      <c r="J189" s="1015"/>
      <c r="K189" s="1015"/>
      <c r="L189" s="1012" t="s">
        <v>283</v>
      </c>
      <c r="M189" s="1015">
        <v>57000</v>
      </c>
      <c r="N189" s="1015"/>
      <c r="O189" s="1016">
        <v>57000</v>
      </c>
      <c r="P189" s="1015">
        <v>1</v>
      </c>
      <c r="Q189" s="1015"/>
      <c r="R189" s="1015"/>
    </row>
    <row r="190" spans="1:18">
      <c r="A190" s="1012" t="s">
        <v>106</v>
      </c>
      <c r="B190" s="1012" t="s">
        <v>2999</v>
      </c>
      <c r="C190" s="1012" t="s">
        <v>107</v>
      </c>
      <c r="D190" s="1012" t="s">
        <v>108</v>
      </c>
      <c r="E190" s="1012" t="s">
        <v>109</v>
      </c>
      <c r="F190" s="1013">
        <v>40389</v>
      </c>
      <c r="G190" s="1012" t="s">
        <v>67</v>
      </c>
      <c r="H190" s="1015">
        <v>11926000</v>
      </c>
      <c r="I190" s="1015">
        <v>10189000</v>
      </c>
      <c r="J190" s="1015">
        <v>0</v>
      </c>
      <c r="K190" s="1015">
        <v>23710842.969999999</v>
      </c>
      <c r="L190" s="1012" t="s">
        <v>870</v>
      </c>
      <c r="M190" s="1015"/>
      <c r="N190" s="1015"/>
      <c r="O190" s="1016"/>
      <c r="P190" s="1015"/>
      <c r="Q190" s="1015"/>
      <c r="R190" s="1015"/>
    </row>
    <row r="191" spans="1:18">
      <c r="A191" s="1012" t="s">
        <v>106</v>
      </c>
      <c r="B191" s="1012" t="s">
        <v>283</v>
      </c>
      <c r="C191" s="1012" t="s">
        <v>107</v>
      </c>
      <c r="D191" s="1012" t="s">
        <v>108</v>
      </c>
      <c r="E191" s="1012" t="s">
        <v>109</v>
      </c>
      <c r="F191" s="1013">
        <v>41241</v>
      </c>
      <c r="G191" s="1012" t="s">
        <v>283</v>
      </c>
      <c r="H191" s="1015"/>
      <c r="I191" s="1015"/>
      <c r="J191" s="1015"/>
      <c r="K191" s="1015"/>
      <c r="L191" s="1012" t="s">
        <v>283</v>
      </c>
      <c r="M191" s="1015">
        <v>22115000</v>
      </c>
      <c r="N191" s="1015"/>
      <c r="O191" s="1016">
        <v>22115000</v>
      </c>
      <c r="P191" s="1015">
        <v>1</v>
      </c>
      <c r="Q191" s="1015"/>
      <c r="R191" s="1015"/>
    </row>
    <row r="192" spans="1:18">
      <c r="A192" s="1012" t="s">
        <v>177</v>
      </c>
      <c r="B192" s="1012" t="s">
        <v>924</v>
      </c>
      <c r="C192" s="1012" t="s">
        <v>178</v>
      </c>
      <c r="D192" s="1012" t="s">
        <v>51</v>
      </c>
      <c r="E192" s="1012" t="s">
        <v>52</v>
      </c>
      <c r="F192" s="1013">
        <v>40445</v>
      </c>
      <c r="G192" s="1012" t="s">
        <v>67</v>
      </c>
      <c r="H192" s="1015"/>
      <c r="I192" s="1015">
        <v>743000</v>
      </c>
      <c r="J192" s="1015">
        <v>0</v>
      </c>
      <c r="K192" s="1015">
        <v>786754.45</v>
      </c>
      <c r="L192" s="1012" t="s">
        <v>870</v>
      </c>
      <c r="M192" s="1015"/>
      <c r="N192" s="1015"/>
      <c r="O192" s="1016"/>
      <c r="P192" s="1015"/>
      <c r="Q192" s="1015"/>
      <c r="R192" s="1015"/>
    </row>
    <row r="193" spans="1:18">
      <c r="A193" s="1012" t="s">
        <v>177</v>
      </c>
      <c r="B193" s="1012" t="s">
        <v>283</v>
      </c>
      <c r="C193" s="1012" t="s">
        <v>178</v>
      </c>
      <c r="D193" s="1012" t="s">
        <v>51</v>
      </c>
      <c r="E193" s="1012" t="s">
        <v>52</v>
      </c>
      <c r="F193" s="1013">
        <v>41521</v>
      </c>
      <c r="G193" s="1012" t="s">
        <v>283</v>
      </c>
      <c r="H193" s="1015"/>
      <c r="I193" s="1015"/>
      <c r="J193" s="1015"/>
      <c r="K193" s="1015"/>
      <c r="L193" s="1012" t="s">
        <v>283</v>
      </c>
      <c r="M193" s="1015">
        <v>743000</v>
      </c>
      <c r="N193" s="1015"/>
      <c r="O193" s="1016">
        <v>743000</v>
      </c>
      <c r="P193" s="1015">
        <v>1</v>
      </c>
      <c r="Q193" s="1015"/>
      <c r="R193" s="1015"/>
    </row>
    <row r="194" spans="1:18">
      <c r="A194" s="1012" t="s">
        <v>253</v>
      </c>
      <c r="B194" s="1012" t="s">
        <v>3075</v>
      </c>
      <c r="C194" s="1012" t="s">
        <v>254</v>
      </c>
      <c r="D194" s="1012" t="s">
        <v>255</v>
      </c>
      <c r="E194" s="1012" t="s">
        <v>153</v>
      </c>
      <c r="F194" s="1013">
        <v>40450</v>
      </c>
      <c r="G194" s="1012" t="s">
        <v>67</v>
      </c>
      <c r="H194" s="1015"/>
      <c r="I194" s="1015">
        <v>1229000</v>
      </c>
      <c r="J194" s="1015">
        <v>0</v>
      </c>
      <c r="K194" s="1015">
        <v>1330468.7</v>
      </c>
      <c r="L194" s="1012" t="s">
        <v>871</v>
      </c>
      <c r="M194" s="1015"/>
      <c r="N194" s="1015"/>
      <c r="O194" s="1016"/>
      <c r="P194" s="1015"/>
      <c r="Q194" s="1015"/>
      <c r="R194" s="1015"/>
    </row>
    <row r="195" spans="1:18">
      <c r="A195" s="1012" t="s">
        <v>253</v>
      </c>
      <c r="B195" s="1012" t="s">
        <v>283</v>
      </c>
      <c r="C195" s="1012" t="s">
        <v>254</v>
      </c>
      <c r="D195" s="1012" t="s">
        <v>255</v>
      </c>
      <c r="E195" s="1012" t="s">
        <v>153</v>
      </c>
      <c r="F195" s="1013">
        <v>42060</v>
      </c>
      <c r="G195" s="1012" t="s">
        <v>283</v>
      </c>
      <c r="H195" s="1015"/>
      <c r="I195" s="1015"/>
      <c r="J195" s="1015"/>
      <c r="K195" s="1015"/>
      <c r="L195" s="1012" t="s">
        <v>283</v>
      </c>
      <c r="M195" s="1015">
        <v>491600</v>
      </c>
      <c r="N195" s="1015"/>
      <c r="O195" s="1016">
        <v>491600</v>
      </c>
      <c r="P195" s="1015">
        <v>1</v>
      </c>
      <c r="Q195" s="1015"/>
      <c r="R195" s="1015"/>
    </row>
    <row r="196" spans="1:18">
      <c r="A196" s="1012" t="s">
        <v>253</v>
      </c>
      <c r="B196" s="1012" t="s">
        <v>283</v>
      </c>
      <c r="C196" s="1012" t="s">
        <v>254</v>
      </c>
      <c r="D196" s="1012" t="s">
        <v>255</v>
      </c>
      <c r="E196" s="1012" t="s">
        <v>153</v>
      </c>
      <c r="F196" s="1013">
        <v>42361</v>
      </c>
      <c r="G196" s="1012" t="s">
        <v>283</v>
      </c>
      <c r="H196" s="1015"/>
      <c r="I196" s="1015"/>
      <c r="J196" s="1015"/>
      <c r="K196" s="1015"/>
      <c r="L196" s="1012" t="s">
        <v>283</v>
      </c>
      <c r="M196" s="1015">
        <v>245800</v>
      </c>
      <c r="N196" s="1015"/>
      <c r="O196" s="1016">
        <v>245800</v>
      </c>
      <c r="P196" s="1015">
        <v>1</v>
      </c>
      <c r="Q196" s="1015"/>
      <c r="R196" s="1015"/>
    </row>
    <row r="197" spans="1:18">
      <c r="A197" s="1012" t="s">
        <v>253</v>
      </c>
      <c r="B197" s="1012" t="s">
        <v>283</v>
      </c>
      <c r="C197" s="1012" t="s">
        <v>254</v>
      </c>
      <c r="D197" s="1012" t="s">
        <v>255</v>
      </c>
      <c r="E197" s="1012" t="s">
        <v>153</v>
      </c>
      <c r="F197" s="1013">
        <v>42731</v>
      </c>
      <c r="G197" s="1012" t="s">
        <v>283</v>
      </c>
      <c r="H197" s="1015"/>
      <c r="I197" s="1015"/>
      <c r="J197" s="1015"/>
      <c r="K197" s="1015"/>
      <c r="L197" s="1012" t="s">
        <v>283</v>
      </c>
      <c r="M197" s="1015">
        <v>358018</v>
      </c>
      <c r="N197" s="1015"/>
      <c r="O197" s="1016">
        <v>389150</v>
      </c>
      <c r="P197" s="1015">
        <v>0.92</v>
      </c>
      <c r="Q197" s="1015">
        <v>-31132</v>
      </c>
      <c r="R197" s="1015"/>
    </row>
    <row r="198" spans="1:18">
      <c r="A198" s="1012" t="s">
        <v>253</v>
      </c>
      <c r="B198" s="1012" t="s">
        <v>283</v>
      </c>
      <c r="C198" s="1012" t="s">
        <v>254</v>
      </c>
      <c r="D198" s="1012" t="s">
        <v>255</v>
      </c>
      <c r="E198" s="1012" t="s">
        <v>153</v>
      </c>
      <c r="F198" s="1013">
        <v>43117</v>
      </c>
      <c r="G198" s="1012" t="s">
        <v>283</v>
      </c>
      <c r="H198" s="1015"/>
      <c r="I198" s="1015"/>
      <c r="J198" s="1015"/>
      <c r="K198" s="1015"/>
      <c r="L198" s="1012" t="s">
        <v>283</v>
      </c>
      <c r="M198" s="1015">
        <v>102450</v>
      </c>
      <c r="N198" s="1015"/>
      <c r="O198" s="1016">
        <v>102450</v>
      </c>
      <c r="P198" s="1015">
        <v>1</v>
      </c>
      <c r="Q198" s="1015"/>
      <c r="R198" s="1015"/>
    </row>
    <row r="199" spans="1:18">
      <c r="A199" s="1012" t="s">
        <v>271</v>
      </c>
      <c r="B199" s="1012" t="s">
        <v>924</v>
      </c>
      <c r="C199" s="1012" t="s">
        <v>272</v>
      </c>
      <c r="D199" s="1012" t="s">
        <v>273</v>
      </c>
      <c r="E199" s="1012" t="s">
        <v>246</v>
      </c>
      <c r="F199" s="1013">
        <v>40445</v>
      </c>
      <c r="G199" s="1012" t="s">
        <v>67</v>
      </c>
      <c r="H199" s="1015"/>
      <c r="I199" s="1015">
        <v>1915000</v>
      </c>
      <c r="J199" s="1015">
        <v>0</v>
      </c>
      <c r="K199" s="1015">
        <v>2135756.94</v>
      </c>
      <c r="L199" s="1012" t="s">
        <v>870</v>
      </c>
      <c r="M199" s="1015"/>
      <c r="N199" s="1015"/>
      <c r="O199" s="1016"/>
      <c r="P199" s="1015"/>
      <c r="Q199" s="1015"/>
      <c r="R199" s="1015"/>
    </row>
    <row r="200" spans="1:18">
      <c r="A200" s="1012" t="s">
        <v>271</v>
      </c>
      <c r="B200" s="1012" t="s">
        <v>283</v>
      </c>
      <c r="C200" s="1012" t="s">
        <v>272</v>
      </c>
      <c r="D200" s="1012" t="s">
        <v>273</v>
      </c>
      <c r="E200" s="1012" t="s">
        <v>246</v>
      </c>
      <c r="F200" s="1013">
        <v>42550</v>
      </c>
      <c r="G200" s="1012" t="s">
        <v>283</v>
      </c>
      <c r="H200" s="1015"/>
      <c r="I200" s="1015"/>
      <c r="J200" s="1015"/>
      <c r="K200" s="1015"/>
      <c r="L200" s="1012" t="s">
        <v>283</v>
      </c>
      <c r="M200" s="1015">
        <v>1915000</v>
      </c>
      <c r="N200" s="1015"/>
      <c r="O200" s="1016">
        <v>1915000</v>
      </c>
      <c r="P200" s="1015">
        <v>1</v>
      </c>
      <c r="Q200" s="1015"/>
      <c r="R200" s="1015"/>
    </row>
    <row r="201" spans="1:18" ht="14.3">
      <c r="A201" s="1012"/>
      <c r="B201" s="1012"/>
      <c r="C201" s="1012"/>
      <c r="D201" s="1012"/>
      <c r="E201" s="1012"/>
      <c r="F201" s="1019"/>
      <c r="G201" s="1020" t="s">
        <v>2973</v>
      </c>
      <c r="H201" s="1021">
        <f>SUM(H17:H200)</f>
        <v>363290000</v>
      </c>
      <c r="I201" s="1021">
        <f>SUM(I17:I200)</f>
        <v>206783000</v>
      </c>
      <c r="J201" s="1021">
        <f>SUM(J17:J200)</f>
        <v>22423999.999600001</v>
      </c>
      <c r="K201" s="1021">
        <f>SUM(K17:K200)</f>
        <v>587021375.86000001</v>
      </c>
      <c r="L201" s="1022"/>
      <c r="M201" s="1021">
        <f>SUM(M17:M200)</f>
        <v>520696944</v>
      </c>
      <c r="N201" s="1021">
        <f>SUM(N17:N200)</f>
        <v>0</v>
      </c>
      <c r="O201" s="1023"/>
      <c r="P201" s="1021"/>
      <c r="Q201" s="1021">
        <f>SUM(Q17:Q200)</f>
        <v>-26952056</v>
      </c>
      <c r="R201" s="1021">
        <f>SUM(R17:R200)</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4.3"/>
  <cols>
    <col min="1" max="1" width="12.125" bestFit="1" customWidth="1"/>
    <col min="2" max="2" width="150.75" style="13" customWidth="1"/>
  </cols>
  <sheetData>
    <row r="1" spans="1:2">
      <c r="A1" s="753" t="s">
        <v>0</v>
      </c>
      <c r="B1" s="751" t="s">
        <v>428</v>
      </c>
    </row>
    <row r="2" spans="1:2">
      <c r="A2" s="753">
        <v>1</v>
      </c>
      <c r="B2" s="751" t="s">
        <v>307</v>
      </c>
    </row>
    <row r="3" spans="1:2">
      <c r="A3" s="753">
        <v>2</v>
      </c>
      <c r="B3" s="751" t="s">
        <v>308</v>
      </c>
    </row>
    <row r="4" spans="1:2" ht="26.5">
      <c r="A4" s="753">
        <v>3</v>
      </c>
      <c r="B4" s="751" t="s">
        <v>2939</v>
      </c>
    </row>
    <row r="5" spans="1:2">
      <c r="A5" s="753">
        <v>4</v>
      </c>
      <c r="B5" s="751" t="s">
        <v>2940</v>
      </c>
    </row>
    <row r="6" spans="1:2">
      <c r="A6" s="753">
        <v>5</v>
      </c>
      <c r="B6" s="751" t="s">
        <v>2941</v>
      </c>
    </row>
    <row r="7" spans="1:2" ht="26.5">
      <c r="A7" s="753">
        <v>6</v>
      </c>
      <c r="B7" s="751" t="s">
        <v>2942</v>
      </c>
    </row>
    <row r="8" spans="1:2" ht="39.4">
      <c r="A8" s="753">
        <v>7</v>
      </c>
      <c r="B8" s="751" t="s">
        <v>2943</v>
      </c>
    </row>
    <row r="9" spans="1:2" ht="26.5">
      <c r="A9" s="753">
        <v>8</v>
      </c>
      <c r="B9" s="751" t="s">
        <v>2978</v>
      </c>
    </row>
    <row r="10" spans="1:2" ht="39.4">
      <c r="A10" s="753">
        <v>9</v>
      </c>
      <c r="B10" s="751" t="s">
        <v>2944</v>
      </c>
    </row>
    <row r="11" spans="1:2" ht="26.5">
      <c r="A11" s="753">
        <v>10</v>
      </c>
      <c r="B11" s="751" t="s">
        <v>2945</v>
      </c>
    </row>
    <row r="12" spans="1:2" ht="39.4">
      <c r="A12" s="753">
        <v>11</v>
      </c>
      <c r="B12" s="751" t="s">
        <v>2946</v>
      </c>
    </row>
    <row r="13" spans="1:2" ht="39.4">
      <c r="A13" s="753">
        <v>12</v>
      </c>
      <c r="B13" s="751" t="s">
        <v>2979</v>
      </c>
    </row>
    <row r="14" spans="1:2" ht="39.4">
      <c r="A14" s="753">
        <v>13</v>
      </c>
      <c r="B14" s="751" t="s">
        <v>2980</v>
      </c>
    </row>
    <row r="15" spans="1:2" ht="39.4">
      <c r="A15" s="753">
        <v>14</v>
      </c>
      <c r="B15" s="751" t="s">
        <v>2981</v>
      </c>
    </row>
    <row r="16" spans="1:2" ht="39.4">
      <c r="A16" s="753">
        <v>15</v>
      </c>
      <c r="B16" s="751" t="s">
        <v>2982</v>
      </c>
    </row>
    <row r="17" spans="1:2" ht="39.4">
      <c r="A17" s="753">
        <v>16</v>
      </c>
      <c r="B17" s="751" t="s">
        <v>2983</v>
      </c>
    </row>
    <row r="18" spans="1:2" ht="39.4">
      <c r="A18" s="753">
        <v>17</v>
      </c>
      <c r="B18" s="751" t="s">
        <v>2984</v>
      </c>
    </row>
    <row r="19" spans="1:2" ht="39.4">
      <c r="A19" s="753">
        <v>18</v>
      </c>
      <c r="B19" s="751" t="s">
        <v>2985</v>
      </c>
    </row>
    <row r="20" spans="1:2" ht="39.4">
      <c r="A20" s="753">
        <v>19</v>
      </c>
      <c r="B20" s="751" t="s">
        <v>2986</v>
      </c>
    </row>
    <row r="21" spans="1:2" ht="39.4">
      <c r="A21" s="753">
        <v>20</v>
      </c>
      <c r="B21" s="751" t="s">
        <v>3038</v>
      </c>
    </row>
    <row r="22" spans="1:2" ht="39.4">
      <c r="A22" s="753">
        <v>21</v>
      </c>
      <c r="B22" s="751" t="s">
        <v>3039</v>
      </c>
    </row>
    <row r="23" spans="1:2" ht="39.4">
      <c r="A23" s="753">
        <v>22</v>
      </c>
      <c r="B23" s="751" t="s">
        <v>3040</v>
      </c>
    </row>
    <row r="24" spans="1:2" ht="39.4">
      <c r="A24" s="753">
        <v>23</v>
      </c>
      <c r="B24" s="751" t="s">
        <v>3041</v>
      </c>
    </row>
    <row r="25" spans="1:2" ht="39.4">
      <c r="A25" s="753">
        <v>24</v>
      </c>
      <c r="B25" s="751" t="s">
        <v>3042</v>
      </c>
    </row>
    <row r="26" spans="1:2" ht="39.4">
      <c r="A26" s="753">
        <v>25</v>
      </c>
      <c r="B26" s="751" t="s">
        <v>3043</v>
      </c>
    </row>
    <row r="27" spans="1:2" ht="39.4">
      <c r="A27" s="753">
        <v>26</v>
      </c>
      <c r="B27" s="751" t="s">
        <v>3044</v>
      </c>
    </row>
    <row r="28" spans="1:2" ht="39.4">
      <c r="A28" s="753">
        <v>27</v>
      </c>
      <c r="B28" s="751" t="s">
        <v>3045</v>
      </c>
    </row>
    <row r="29" spans="1:2" ht="39.4">
      <c r="A29" s="753">
        <v>28</v>
      </c>
      <c r="B29" s="751" t="s">
        <v>3046</v>
      </c>
    </row>
    <row r="30" spans="1:2" ht="39.4">
      <c r="A30" s="753">
        <v>29</v>
      </c>
      <c r="B30" s="751" t="s">
        <v>3047</v>
      </c>
    </row>
    <row r="31" spans="1:2" ht="39.4">
      <c r="A31" s="753">
        <v>30</v>
      </c>
      <c r="B31" s="751" t="s">
        <v>3048</v>
      </c>
    </row>
    <row r="32" spans="1:2" ht="39.4">
      <c r="A32" s="753">
        <v>31</v>
      </c>
      <c r="B32" s="751" t="s">
        <v>3049</v>
      </c>
    </row>
    <row r="33" spans="1:2" ht="39.4">
      <c r="A33" s="753">
        <v>32</v>
      </c>
      <c r="B33" s="751" t="s">
        <v>3050</v>
      </c>
    </row>
    <row r="34" spans="1:2" ht="39.4">
      <c r="A34" s="753">
        <v>33</v>
      </c>
      <c r="B34" s="751" t="s">
        <v>3051</v>
      </c>
    </row>
    <row r="35" spans="1:2" ht="39.4">
      <c r="A35" s="753">
        <v>34</v>
      </c>
      <c r="B35" s="751" t="s">
        <v>3052</v>
      </c>
    </row>
    <row r="36" spans="1:2" ht="39.4">
      <c r="A36" s="753">
        <v>35</v>
      </c>
      <c r="B36" s="751" t="s">
        <v>3053</v>
      </c>
    </row>
    <row r="37" spans="1:2" ht="39.4">
      <c r="A37" s="753">
        <v>36</v>
      </c>
      <c r="B37" s="751" t="s">
        <v>3054</v>
      </c>
    </row>
    <row r="38" spans="1:2" ht="39.4">
      <c r="A38" s="753">
        <v>37</v>
      </c>
      <c r="B38" s="751" t="s">
        <v>3055</v>
      </c>
    </row>
    <row r="39" spans="1:2" ht="39.4">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125" defaultRowHeight="13.6"/>
  <cols>
    <col min="1" max="1" width="10.875" style="935" customWidth="1"/>
    <col min="2" max="2" width="12.125" style="935" customWidth="1"/>
    <col min="3" max="3" width="12.875" style="935" customWidth="1"/>
    <col min="4" max="4" width="22" style="956" bestFit="1" customWidth="1"/>
    <col min="5" max="5" width="18.375" style="956" customWidth="1"/>
    <col min="6" max="6" width="26.375" style="935" customWidth="1"/>
    <col min="7" max="7" width="21.875" style="935" customWidth="1"/>
    <col min="8" max="8" width="12.375" style="145" customWidth="1"/>
    <col min="9" max="9" width="5" style="145" customWidth="1"/>
    <col min="10" max="10" width="23.625" style="935" bestFit="1" customWidth="1"/>
    <col min="11" max="11" width="28.25" style="935" customWidth="1"/>
    <col min="12" max="12" width="19" style="935" customWidth="1"/>
    <col min="13" max="13" width="10" style="935" bestFit="1" customWidth="1"/>
    <col min="14" max="14" width="4.25" style="935" customWidth="1"/>
    <col min="15" max="15" width="24.625" style="935" bestFit="1" customWidth="1"/>
    <col min="16" max="16" width="6.875" style="935" customWidth="1"/>
    <col min="17" max="17" width="17.375" style="935" customWidth="1"/>
    <col min="18" max="18" width="18.375" style="935" customWidth="1"/>
    <col min="19" max="19" width="12.375" style="935" customWidth="1"/>
    <col min="20" max="20" width="32.375" style="935" customWidth="1"/>
    <col min="21" max="21" width="25.125" style="935" customWidth="1"/>
    <col min="22" max="22" width="19" style="935" customWidth="1"/>
    <col min="23" max="23" width="19.25" style="935" customWidth="1"/>
    <col min="24" max="24" width="17.25" style="831" bestFit="1" customWidth="1"/>
    <col min="25" max="16384" width="9.125" style="831"/>
  </cols>
  <sheetData>
    <row r="1" spans="1:23" ht="14.3">
      <c r="A1" s="1298" t="s">
        <v>446</v>
      </c>
      <c r="B1" s="1298"/>
      <c r="C1" s="1298"/>
      <c r="D1" s="1298"/>
      <c r="E1" s="1298"/>
      <c r="F1" s="1298"/>
      <c r="G1" s="1298"/>
      <c r="H1" s="1298"/>
      <c r="I1" s="1298"/>
      <c r="J1" s="1298"/>
      <c r="K1" s="1298"/>
      <c r="L1" s="1298"/>
      <c r="M1" s="1298"/>
      <c r="N1" s="1298"/>
      <c r="O1" s="1298"/>
      <c r="P1" s="1298"/>
      <c r="Q1" s="1298"/>
      <c r="R1" s="1298"/>
      <c r="S1" s="1298"/>
      <c r="T1" s="1298"/>
      <c r="U1" s="1298"/>
      <c r="V1" s="1298"/>
    </row>
    <row r="2" spans="1:23" ht="14.3">
      <c r="A2" s="1298"/>
      <c r="B2" s="1298"/>
      <c r="C2" s="1298"/>
      <c r="D2" s="1298"/>
      <c r="E2" s="1298"/>
      <c r="F2" s="1298"/>
      <c r="G2" s="1298"/>
      <c r="H2" s="1298"/>
      <c r="I2" s="1298"/>
      <c r="J2" s="1298"/>
      <c r="K2" s="1298"/>
      <c r="L2" s="1298"/>
      <c r="M2" s="1298"/>
      <c r="N2" s="1298"/>
      <c r="O2" s="1298"/>
      <c r="P2" s="1298"/>
      <c r="Q2" s="1298"/>
      <c r="R2" s="1298"/>
      <c r="S2" s="1298"/>
      <c r="T2" s="1298"/>
      <c r="U2" s="1298"/>
      <c r="V2" s="1298"/>
    </row>
    <row r="3" spans="1:23" s="47" customFormat="1" ht="14.95" thickBot="1"/>
    <row r="4" spans="1:23" ht="14.95" customHeight="1">
      <c r="A4" s="1299"/>
      <c r="B4" s="1299" t="s">
        <v>447</v>
      </c>
      <c r="C4" s="1302"/>
      <c r="D4" s="1302"/>
      <c r="E4" s="1302"/>
      <c r="F4" s="1302"/>
      <c r="G4" s="1302"/>
      <c r="H4" s="1302"/>
      <c r="I4" s="1303"/>
      <c r="J4" s="1307" t="s">
        <v>448</v>
      </c>
      <c r="K4" s="1308"/>
      <c r="L4" s="1308"/>
      <c r="M4" s="1308"/>
      <c r="N4" s="1309"/>
      <c r="O4" s="1335" t="s">
        <v>449</v>
      </c>
      <c r="P4" s="1336"/>
      <c r="Q4" s="1336"/>
      <c r="R4" s="1337"/>
      <c r="S4" s="1335" t="s">
        <v>450</v>
      </c>
      <c r="T4" s="1336"/>
      <c r="U4" s="1336"/>
      <c r="V4" s="1336"/>
      <c r="W4" s="1337"/>
    </row>
    <row r="5" spans="1:23" ht="14.3" customHeight="1">
      <c r="A5" s="1300"/>
      <c r="B5" s="1304"/>
      <c r="C5" s="1305"/>
      <c r="D5" s="1305"/>
      <c r="E5" s="1305"/>
      <c r="F5" s="1305"/>
      <c r="G5" s="1305"/>
      <c r="H5" s="1305"/>
      <c r="I5" s="1306"/>
      <c r="J5" s="1310"/>
      <c r="K5" s="1311"/>
      <c r="L5" s="1311"/>
      <c r="M5" s="1311"/>
      <c r="N5" s="1312"/>
      <c r="O5" s="1338"/>
      <c r="P5" s="1339"/>
      <c r="Q5" s="1339"/>
      <c r="R5" s="1340"/>
      <c r="S5" s="1338"/>
      <c r="T5" s="1339"/>
      <c r="U5" s="1339"/>
      <c r="V5" s="1339"/>
      <c r="W5" s="1340"/>
    </row>
    <row r="6" spans="1:23" ht="14.95" customHeight="1">
      <c r="A6" s="1300"/>
      <c r="B6" s="1252" t="s">
        <v>451</v>
      </c>
      <c r="C6" s="1252" t="s">
        <v>1</v>
      </c>
      <c r="D6" s="1281" t="s">
        <v>452</v>
      </c>
      <c r="E6" s="1284" t="s">
        <v>453</v>
      </c>
      <c r="F6" s="1286" t="s">
        <v>454</v>
      </c>
      <c r="G6" s="1284" t="s">
        <v>301</v>
      </c>
      <c r="H6" s="1258" t="s">
        <v>455</v>
      </c>
      <c r="I6" s="1273"/>
      <c r="J6" s="1289" t="s">
        <v>456</v>
      </c>
      <c r="K6" s="1270" t="s">
        <v>457</v>
      </c>
      <c r="L6" s="1270" t="s">
        <v>301</v>
      </c>
      <c r="M6" s="1258" t="s">
        <v>455</v>
      </c>
      <c r="N6" s="1273"/>
      <c r="O6" s="1255" t="s">
        <v>458</v>
      </c>
      <c r="P6" s="1276"/>
      <c r="Q6" s="1278" t="s">
        <v>459</v>
      </c>
      <c r="R6" s="1255" t="s">
        <v>460</v>
      </c>
      <c r="S6" s="1255" t="s">
        <v>1</v>
      </c>
      <c r="T6" s="1258" t="s">
        <v>457</v>
      </c>
      <c r="U6" s="1260" t="s">
        <v>461</v>
      </c>
      <c r="V6" s="1263" t="s">
        <v>462</v>
      </c>
      <c r="W6" s="1266" t="s">
        <v>463</v>
      </c>
    </row>
    <row r="7" spans="1:23" ht="14.95" customHeight="1">
      <c r="A7" s="1300"/>
      <c r="B7" s="1253"/>
      <c r="C7" s="1253"/>
      <c r="D7" s="1282"/>
      <c r="E7" s="1285"/>
      <c r="F7" s="1287"/>
      <c r="G7" s="1285"/>
      <c r="H7" s="1259"/>
      <c r="I7" s="1274"/>
      <c r="J7" s="1290"/>
      <c r="K7" s="1271"/>
      <c r="L7" s="1271"/>
      <c r="M7" s="1259"/>
      <c r="N7" s="1274"/>
      <c r="O7" s="1256"/>
      <c r="P7" s="1277"/>
      <c r="Q7" s="1279"/>
      <c r="R7" s="1256"/>
      <c r="S7" s="1256"/>
      <c r="T7" s="1259"/>
      <c r="U7" s="1261"/>
      <c r="V7" s="1264"/>
      <c r="W7" s="1267"/>
    </row>
    <row r="8" spans="1:23" ht="14.95" customHeight="1" thickBot="1">
      <c r="A8" s="1301"/>
      <c r="B8" s="1254"/>
      <c r="C8" s="1254"/>
      <c r="D8" s="1283"/>
      <c r="E8" s="1143"/>
      <c r="F8" s="1288"/>
      <c r="G8" s="1143"/>
      <c r="H8" s="1146"/>
      <c r="I8" s="1275"/>
      <c r="J8" s="1291"/>
      <c r="K8" s="1272"/>
      <c r="L8" s="1272"/>
      <c r="M8" s="1146"/>
      <c r="N8" s="1275"/>
      <c r="O8" s="1257"/>
      <c r="P8" s="1147"/>
      <c r="Q8" s="1280"/>
      <c r="R8" s="1257"/>
      <c r="S8" s="1257"/>
      <c r="T8" s="1146"/>
      <c r="U8" s="1262"/>
      <c r="V8" s="1265"/>
      <c r="W8" s="1268"/>
    </row>
    <row r="9" spans="1:23" ht="27.2">
      <c r="A9" s="1215" t="s">
        <v>464</v>
      </c>
      <c r="B9" s="1215" t="s">
        <v>465</v>
      </c>
      <c r="C9" s="48">
        <v>39811</v>
      </c>
      <c r="D9" s="958" t="s">
        <v>466</v>
      </c>
      <c r="E9" s="881" t="s">
        <v>467</v>
      </c>
      <c r="F9" s="49" t="s">
        <v>285</v>
      </c>
      <c r="G9" s="50">
        <v>5000000000</v>
      </c>
      <c r="H9" s="990" t="s">
        <v>468</v>
      </c>
      <c r="I9" s="991"/>
      <c r="J9" s="992">
        <v>40177</v>
      </c>
      <c r="K9" s="993" t="s">
        <v>469</v>
      </c>
      <c r="L9" s="50">
        <v>5000000000</v>
      </c>
      <c r="M9" s="994" t="s">
        <v>470</v>
      </c>
      <c r="N9" s="995"/>
      <c r="O9" s="1217" t="s">
        <v>464</v>
      </c>
      <c r="P9" s="1219" t="s">
        <v>471</v>
      </c>
      <c r="Q9" s="1221" t="s">
        <v>472</v>
      </c>
      <c r="R9" s="1295">
        <v>5937500000</v>
      </c>
      <c r="S9" s="1323">
        <v>41598</v>
      </c>
      <c r="T9" s="1329" t="s">
        <v>473</v>
      </c>
      <c r="U9" s="1341">
        <v>5925000000</v>
      </c>
      <c r="V9" s="1331" t="s">
        <v>470</v>
      </c>
      <c r="W9" s="1293">
        <v>0</v>
      </c>
    </row>
    <row r="10" spans="1:23" ht="14.3" customHeight="1">
      <c r="A10" s="1174"/>
      <c r="B10" s="1174"/>
      <c r="C10" s="1231">
        <v>39954</v>
      </c>
      <c r="D10" s="1158" t="s">
        <v>466</v>
      </c>
      <c r="E10" s="1232" t="s">
        <v>467</v>
      </c>
      <c r="F10" s="1333" t="s">
        <v>474</v>
      </c>
      <c r="G10" s="1133">
        <v>7500000000</v>
      </c>
      <c r="H10" s="1292" t="s">
        <v>468</v>
      </c>
      <c r="I10" s="1199">
        <v>22</v>
      </c>
      <c r="J10" s="1313">
        <v>40177</v>
      </c>
      <c r="K10" s="1325" t="s">
        <v>475</v>
      </c>
      <c r="L10" s="1212">
        <v>3000000000</v>
      </c>
      <c r="M10" s="1233" t="s">
        <v>470</v>
      </c>
      <c r="N10" s="1244"/>
      <c r="O10" s="1218"/>
      <c r="P10" s="1220"/>
      <c r="Q10" s="1204"/>
      <c r="R10" s="1296"/>
      <c r="S10" s="1324"/>
      <c r="T10" s="1330"/>
      <c r="U10" s="1342"/>
      <c r="V10" s="1332"/>
      <c r="W10" s="1294"/>
    </row>
    <row r="11" spans="1:23" ht="28.55" customHeight="1">
      <c r="A11" s="1174"/>
      <c r="B11" s="1174"/>
      <c r="C11" s="1231"/>
      <c r="D11" s="1158"/>
      <c r="E11" s="1232"/>
      <c r="F11" s="1333"/>
      <c r="G11" s="1133"/>
      <c r="H11" s="1292"/>
      <c r="I11" s="1201"/>
      <c r="J11" s="1314"/>
      <c r="K11" s="1326"/>
      <c r="L11" s="1214"/>
      <c r="M11" s="1243"/>
      <c r="N11" s="1245"/>
      <c r="O11" s="1240" t="s">
        <v>464</v>
      </c>
      <c r="P11" s="1237" t="s">
        <v>476</v>
      </c>
      <c r="Q11" s="1193" t="s">
        <v>31</v>
      </c>
      <c r="R11" s="1348">
        <v>0.63449999999999995</v>
      </c>
      <c r="S11" s="595">
        <v>41662</v>
      </c>
      <c r="T11" s="852" t="s">
        <v>477</v>
      </c>
      <c r="U11" s="853">
        <v>3023750000</v>
      </c>
      <c r="V11" s="852" t="s">
        <v>31</v>
      </c>
      <c r="W11" s="854">
        <v>0.36959999999999998</v>
      </c>
    </row>
    <row r="12" spans="1:23" ht="44.5" customHeight="1">
      <c r="A12" s="1174"/>
      <c r="B12" s="1174"/>
      <c r="C12" s="1246">
        <v>40177</v>
      </c>
      <c r="D12" s="1193" t="s">
        <v>466</v>
      </c>
      <c r="E12" s="1193" t="s">
        <v>467</v>
      </c>
      <c r="F12" s="1250" t="s">
        <v>474</v>
      </c>
      <c r="G12" s="1209">
        <v>1250000000</v>
      </c>
      <c r="H12" s="1196" t="s">
        <v>468</v>
      </c>
      <c r="I12" s="1199" t="s">
        <v>478</v>
      </c>
      <c r="J12" s="1313">
        <v>40542</v>
      </c>
      <c r="K12" s="1184" t="s">
        <v>475</v>
      </c>
      <c r="L12" s="1209">
        <v>5500000000</v>
      </c>
      <c r="M12" s="1233" t="s">
        <v>470</v>
      </c>
      <c r="N12" s="1244">
        <v>26</v>
      </c>
      <c r="O12" s="1241"/>
      <c r="P12" s="1238"/>
      <c r="Q12" s="1194"/>
      <c r="R12" s="1349"/>
      <c r="S12" s="595">
        <v>41744</v>
      </c>
      <c r="T12" s="852" t="s">
        <v>479</v>
      </c>
      <c r="U12" s="853">
        <v>2375000000</v>
      </c>
      <c r="V12" s="852" t="s">
        <v>31</v>
      </c>
      <c r="W12" s="854">
        <v>0.1709</v>
      </c>
    </row>
    <row r="13" spans="1:23" ht="44.5" customHeight="1">
      <c r="A13" s="1174"/>
      <c r="B13" s="1174"/>
      <c r="C13" s="1247"/>
      <c r="D13" s="1194"/>
      <c r="E13" s="1194"/>
      <c r="F13" s="1251"/>
      <c r="G13" s="1210"/>
      <c r="H13" s="1197"/>
      <c r="I13" s="1200"/>
      <c r="J13" s="1360"/>
      <c r="K13" s="1185"/>
      <c r="L13" s="1210"/>
      <c r="M13" s="1234"/>
      <c r="N13" s="1327"/>
      <c r="O13" s="1241"/>
      <c r="P13" s="1238"/>
      <c r="Q13" s="1194"/>
      <c r="R13" s="1349"/>
      <c r="S13" s="595">
        <v>41773</v>
      </c>
      <c r="T13" s="852" t="s">
        <v>480</v>
      </c>
      <c r="U13" s="853">
        <v>181141750</v>
      </c>
      <c r="V13" s="852" t="s">
        <v>31</v>
      </c>
      <c r="W13" s="854">
        <v>0.156</v>
      </c>
    </row>
    <row r="14" spans="1:23" ht="44.5" customHeight="1">
      <c r="A14" s="1174"/>
      <c r="B14" s="1174"/>
      <c r="C14" s="1247"/>
      <c r="D14" s="1194"/>
      <c r="E14" s="1194"/>
      <c r="F14" s="1251"/>
      <c r="G14" s="1210"/>
      <c r="H14" s="1197"/>
      <c r="I14" s="1200"/>
      <c r="J14" s="1360"/>
      <c r="K14" s="1185"/>
      <c r="L14" s="1210"/>
      <c r="M14" s="1234"/>
      <c r="N14" s="1327"/>
      <c r="O14" s="1241"/>
      <c r="P14" s="1238"/>
      <c r="Q14" s="1194"/>
      <c r="R14" s="1349"/>
      <c r="S14" s="595">
        <v>41894</v>
      </c>
      <c r="T14" s="852" t="s">
        <v>481</v>
      </c>
      <c r="U14" s="853">
        <v>218680700</v>
      </c>
      <c r="V14" s="852" t="s">
        <v>31</v>
      </c>
      <c r="W14" s="854">
        <v>0.13400000000000001</v>
      </c>
    </row>
    <row r="15" spans="1:23" ht="44.5" customHeight="1">
      <c r="A15" s="1174"/>
      <c r="B15" s="1174"/>
      <c r="C15" s="1247"/>
      <c r="D15" s="1194"/>
      <c r="E15" s="1194"/>
      <c r="F15" s="1251"/>
      <c r="G15" s="1210"/>
      <c r="H15" s="1197"/>
      <c r="I15" s="1200"/>
      <c r="J15" s="1360"/>
      <c r="K15" s="1185"/>
      <c r="L15" s="1210"/>
      <c r="M15" s="1234"/>
      <c r="N15" s="1327"/>
      <c r="O15" s="1241"/>
      <c r="P15" s="1238"/>
      <c r="Q15" s="1194"/>
      <c r="R15" s="1349"/>
      <c r="S15" s="595">
        <v>41928</v>
      </c>
      <c r="T15" s="852" t="s">
        <v>482</v>
      </c>
      <c r="U15" s="853">
        <v>245492604.60280001</v>
      </c>
      <c r="V15" s="852" t="s">
        <v>31</v>
      </c>
      <c r="W15" s="854">
        <v>0.114</v>
      </c>
    </row>
    <row r="16" spans="1:23" ht="44.5" customHeight="1">
      <c r="A16" s="1174"/>
      <c r="B16" s="1174"/>
      <c r="C16" s="1248"/>
      <c r="D16" s="1249"/>
      <c r="E16" s="1249"/>
      <c r="F16" s="1249"/>
      <c r="G16" s="1248"/>
      <c r="H16" s="1269"/>
      <c r="I16" s="1236"/>
      <c r="J16" s="1361"/>
      <c r="K16" s="1297"/>
      <c r="L16" s="1362"/>
      <c r="M16" s="1235"/>
      <c r="N16" s="1328"/>
      <c r="O16" s="1242"/>
      <c r="P16" s="1239"/>
      <c r="Q16" s="1297"/>
      <c r="R16" s="1350"/>
      <c r="S16" s="595">
        <v>41997</v>
      </c>
      <c r="T16" s="852" t="s">
        <v>483</v>
      </c>
      <c r="U16" s="853">
        <v>1277036382</v>
      </c>
      <c r="V16" s="852" t="s">
        <v>31</v>
      </c>
      <c r="W16" s="589">
        <v>0</v>
      </c>
    </row>
    <row r="17" spans="1:24" ht="44.5" customHeight="1" thickBot="1">
      <c r="A17" s="1216"/>
      <c r="B17" s="1216"/>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5" customHeight="1">
      <c r="A18" s="1173" t="s">
        <v>488</v>
      </c>
      <c r="B18" s="1174"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5" customHeight="1">
      <c r="A19" s="1173"/>
      <c r="B19" s="1174"/>
      <c r="C19" s="1246">
        <v>39813</v>
      </c>
      <c r="D19" s="1193" t="s">
        <v>466</v>
      </c>
      <c r="E19" s="1202" t="s">
        <v>489</v>
      </c>
      <c r="F19" s="1202" t="s">
        <v>492</v>
      </c>
      <c r="G19" s="1209">
        <v>13400000000</v>
      </c>
      <c r="H19" s="1171" t="s">
        <v>468</v>
      </c>
      <c r="I19" s="1343"/>
      <c r="J19" s="1048"/>
      <c r="K19" s="1058"/>
      <c r="L19" s="1059"/>
      <c r="M19" s="1042"/>
      <c r="N19" s="1069"/>
      <c r="O19" s="1343"/>
      <c r="P19" s="1366"/>
      <c r="Q19" s="1193"/>
      <c r="R19" s="1317"/>
      <c r="S19" s="1319"/>
      <c r="T19" s="1321"/>
      <c r="U19" s="1315"/>
      <c r="V19" s="1346"/>
      <c r="W19" s="62"/>
    </row>
    <row r="20" spans="1:24" ht="27.7" customHeight="1">
      <c r="A20" s="1173"/>
      <c r="B20" s="1174"/>
      <c r="C20" s="1334"/>
      <c r="D20" s="1195"/>
      <c r="E20" s="1204"/>
      <c r="F20" s="1204"/>
      <c r="G20" s="1211"/>
      <c r="H20" s="1172"/>
      <c r="I20" s="1344"/>
      <c r="J20" s="1001">
        <v>40004</v>
      </c>
      <c r="K20" s="1002" t="s">
        <v>493</v>
      </c>
      <c r="L20" s="916">
        <v>13400000000</v>
      </c>
      <c r="M20" s="1003" t="s">
        <v>470</v>
      </c>
      <c r="N20" s="1037">
        <v>7</v>
      </c>
      <c r="O20" s="1345"/>
      <c r="P20" s="1367"/>
      <c r="Q20" s="1195"/>
      <c r="R20" s="1318"/>
      <c r="S20" s="1320"/>
      <c r="T20" s="1322"/>
      <c r="U20" s="1316"/>
      <c r="V20" s="1347"/>
      <c r="W20" s="985"/>
    </row>
    <row r="21" spans="1:24" ht="28.55" customHeight="1">
      <c r="A21" s="1173"/>
      <c r="B21" s="1174"/>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5" customHeight="1">
      <c r="A22" s="1173"/>
      <c r="B22" s="1174"/>
      <c r="C22" s="1190">
        <v>39953</v>
      </c>
      <c r="D22" s="1193" t="s">
        <v>466</v>
      </c>
      <c r="E22" s="1193" t="s">
        <v>489</v>
      </c>
      <c r="F22" s="1193" t="s">
        <v>492</v>
      </c>
      <c r="G22" s="1209">
        <v>4000000000</v>
      </c>
      <c r="H22" s="1171" t="s">
        <v>468</v>
      </c>
      <c r="I22" s="1363">
        <v>5</v>
      </c>
      <c r="J22" s="1313">
        <v>40004</v>
      </c>
      <c r="K22" s="1184" t="s">
        <v>493</v>
      </c>
      <c r="L22" s="1205">
        <v>4000000000</v>
      </c>
      <c r="M22" s="1233" t="s">
        <v>470</v>
      </c>
      <c r="N22" s="1225">
        <v>7</v>
      </c>
      <c r="O22" s="1370" t="s">
        <v>494</v>
      </c>
      <c r="P22" s="1237" t="s">
        <v>497</v>
      </c>
      <c r="Q22" s="1228" t="s">
        <v>31</v>
      </c>
      <c r="R22" s="1317">
        <v>0.60799999999999998</v>
      </c>
      <c r="S22" s="590">
        <v>40500</v>
      </c>
      <c r="T22" s="850" t="s">
        <v>498</v>
      </c>
      <c r="U22" s="1009">
        <v>11743303903</v>
      </c>
      <c r="V22" s="849" t="s">
        <v>31</v>
      </c>
      <c r="W22" s="66">
        <v>0.36899999999999999</v>
      </c>
    </row>
    <row r="23" spans="1:24" ht="28.55" customHeight="1">
      <c r="A23" s="1173"/>
      <c r="B23" s="1174"/>
      <c r="C23" s="1191"/>
      <c r="D23" s="1194"/>
      <c r="E23" s="1194"/>
      <c r="F23" s="1194"/>
      <c r="G23" s="1210"/>
      <c r="H23" s="1208"/>
      <c r="I23" s="1364"/>
      <c r="J23" s="1360"/>
      <c r="K23" s="1185"/>
      <c r="L23" s="1206"/>
      <c r="M23" s="1234"/>
      <c r="N23" s="1226"/>
      <c r="O23" s="1371"/>
      <c r="P23" s="1238"/>
      <c r="Q23" s="1229"/>
      <c r="R23" s="1368"/>
      <c r="S23" s="581">
        <v>40508</v>
      </c>
      <c r="T23" s="850" t="s">
        <v>498</v>
      </c>
      <c r="U23" s="1009">
        <v>1761495577.3</v>
      </c>
      <c r="V23" s="849" t="s">
        <v>31</v>
      </c>
      <c r="W23" s="589">
        <v>0.32040000000000002</v>
      </c>
    </row>
    <row r="24" spans="1:24" ht="28.55" customHeight="1">
      <c r="A24" s="1173"/>
      <c r="B24" s="1174"/>
      <c r="C24" s="1191"/>
      <c r="D24" s="1194"/>
      <c r="E24" s="1194"/>
      <c r="F24" s="1194"/>
      <c r="G24" s="1210"/>
      <c r="H24" s="1208"/>
      <c r="I24" s="1364"/>
      <c r="J24" s="1360"/>
      <c r="K24" s="1185"/>
      <c r="L24" s="1206"/>
      <c r="M24" s="1234"/>
      <c r="N24" s="1226"/>
      <c r="O24" s="1371"/>
      <c r="P24" s="1238"/>
      <c r="Q24" s="1229"/>
      <c r="R24" s="1368"/>
      <c r="S24" s="581">
        <v>41264</v>
      </c>
      <c r="T24" s="588" t="s">
        <v>499</v>
      </c>
      <c r="U24" s="1009">
        <v>5500000000</v>
      </c>
      <c r="V24" s="849" t="s">
        <v>31</v>
      </c>
      <c r="W24" s="589">
        <v>0.21970000000000001</v>
      </c>
    </row>
    <row r="25" spans="1:24" ht="28.55" customHeight="1">
      <c r="A25" s="1173"/>
      <c r="B25" s="1174"/>
      <c r="C25" s="1191"/>
      <c r="D25" s="1194"/>
      <c r="E25" s="1194"/>
      <c r="F25" s="1194"/>
      <c r="G25" s="1210"/>
      <c r="H25" s="1208"/>
      <c r="I25" s="1364"/>
      <c r="J25" s="1360"/>
      <c r="K25" s="1185"/>
      <c r="L25" s="1206"/>
      <c r="M25" s="1234"/>
      <c r="N25" s="1226"/>
      <c r="O25" s="1371"/>
      <c r="P25" s="1238"/>
      <c r="Q25" s="1229"/>
      <c r="R25" s="1368"/>
      <c r="S25" s="581">
        <v>41375</v>
      </c>
      <c r="T25" s="588" t="s">
        <v>500</v>
      </c>
      <c r="U25" s="1009">
        <v>1637839843.6800001</v>
      </c>
      <c r="V25" s="849" t="s">
        <v>31</v>
      </c>
      <c r="W25" s="589">
        <v>0.1769</v>
      </c>
    </row>
    <row r="26" spans="1:24" ht="28.55" customHeight="1">
      <c r="A26" s="1173"/>
      <c r="B26" s="1174"/>
      <c r="C26" s="1191"/>
      <c r="D26" s="1194"/>
      <c r="E26" s="1194"/>
      <c r="F26" s="1194"/>
      <c r="G26" s="1210"/>
      <c r="H26" s="1208"/>
      <c r="I26" s="1364"/>
      <c r="J26" s="1360"/>
      <c r="K26" s="1185"/>
      <c r="L26" s="1206"/>
      <c r="M26" s="1234"/>
      <c r="N26" s="1226"/>
      <c r="O26" s="1371"/>
      <c r="P26" s="1238"/>
      <c r="Q26" s="1229"/>
      <c r="R26" s="1368"/>
      <c r="S26" s="581">
        <v>41437</v>
      </c>
      <c r="T26" s="588" t="s">
        <v>501</v>
      </c>
      <c r="U26" s="1009">
        <v>1031700000</v>
      </c>
      <c r="V26" s="849" t="s">
        <v>31</v>
      </c>
      <c r="W26" s="589">
        <v>0.13800000000000001</v>
      </c>
    </row>
    <row r="27" spans="1:24" ht="28.55" customHeight="1">
      <c r="A27" s="1173"/>
      <c r="B27" s="1174"/>
      <c r="C27" s="1191"/>
      <c r="D27" s="1194"/>
      <c r="E27" s="1194"/>
      <c r="F27" s="1194"/>
      <c r="G27" s="1210"/>
      <c r="H27" s="1208"/>
      <c r="I27" s="1364"/>
      <c r="J27" s="1360"/>
      <c r="K27" s="1185"/>
      <c r="L27" s="1206"/>
      <c r="M27" s="1234"/>
      <c r="N27" s="1226"/>
      <c r="O27" s="1371"/>
      <c r="P27" s="1238"/>
      <c r="Q27" s="1229"/>
      <c r="R27" s="1368"/>
      <c r="S27" s="581">
        <v>41530</v>
      </c>
      <c r="T27" s="588" t="s">
        <v>502</v>
      </c>
      <c r="U27" s="1009">
        <v>3822724831.6700001</v>
      </c>
      <c r="V27" s="849" t="s">
        <v>31</v>
      </c>
      <c r="W27" s="589">
        <v>7.3209999999999997E-2</v>
      </c>
    </row>
    <row r="28" spans="1:24" ht="28.55" customHeight="1">
      <c r="A28" s="1173"/>
      <c r="B28" s="1174"/>
      <c r="C28" s="1191"/>
      <c r="D28" s="1194"/>
      <c r="E28" s="1194"/>
      <c r="F28" s="1194"/>
      <c r="G28" s="1210"/>
      <c r="H28" s="1208"/>
      <c r="I28" s="1364"/>
      <c r="J28" s="1360"/>
      <c r="K28" s="1185"/>
      <c r="L28" s="1206"/>
      <c r="M28" s="1234"/>
      <c r="N28" s="1226"/>
      <c r="O28" s="1371"/>
      <c r="P28" s="1238"/>
      <c r="Q28" s="1229"/>
      <c r="R28" s="1368"/>
      <c r="S28" s="581">
        <v>41598</v>
      </c>
      <c r="T28" s="588" t="s">
        <v>503</v>
      </c>
      <c r="U28" s="1009">
        <v>2563441956.2800002</v>
      </c>
      <c r="V28" s="849" t="s">
        <v>31</v>
      </c>
      <c r="W28" s="589">
        <v>2.2409999999999999E-2</v>
      </c>
    </row>
    <row r="29" spans="1:24" ht="28.55" customHeight="1">
      <c r="A29" s="1173"/>
      <c r="B29" s="1174"/>
      <c r="C29" s="1192"/>
      <c r="D29" s="1195"/>
      <c r="E29" s="1195"/>
      <c r="F29" s="1195"/>
      <c r="G29" s="1211"/>
      <c r="H29" s="1172"/>
      <c r="I29" s="1365"/>
      <c r="J29" s="1314"/>
      <c r="K29" s="1186"/>
      <c r="L29" s="1207"/>
      <c r="M29" s="1243"/>
      <c r="N29" s="1227"/>
      <c r="O29" s="1372"/>
      <c r="P29" s="1369"/>
      <c r="Q29" s="1230"/>
      <c r="R29" s="1318"/>
      <c r="S29" s="581">
        <v>41617</v>
      </c>
      <c r="T29" s="588" t="s">
        <v>504</v>
      </c>
      <c r="U29" s="1009">
        <v>1208249982.0599999</v>
      </c>
      <c r="V29" s="849" t="s">
        <v>31</v>
      </c>
      <c r="W29" s="589">
        <v>0</v>
      </c>
    </row>
    <row r="30" spans="1:24" ht="28.55" customHeight="1">
      <c r="A30" s="1173"/>
      <c r="B30" s="1174"/>
      <c r="C30" s="1187">
        <v>39960</v>
      </c>
      <c r="D30" s="1193" t="s">
        <v>466</v>
      </c>
      <c r="E30" s="1202" t="s">
        <v>489</v>
      </c>
      <c r="F30" s="1202" t="s">
        <v>492</v>
      </c>
      <c r="G30" s="1212">
        <v>360624198</v>
      </c>
      <c r="H30" s="1196" t="s">
        <v>468</v>
      </c>
      <c r="I30" s="1199">
        <v>6</v>
      </c>
      <c r="J30" s="1175">
        <v>40004</v>
      </c>
      <c r="K30" s="1178" t="s">
        <v>493</v>
      </c>
      <c r="L30" s="1205">
        <v>360624198</v>
      </c>
      <c r="M30" s="1181" t="s">
        <v>470</v>
      </c>
      <c r="N30" s="1354">
        <v>7</v>
      </c>
      <c r="O30" s="1357" t="s">
        <v>505</v>
      </c>
      <c r="P30" s="1222" t="s">
        <v>506</v>
      </c>
      <c r="Q30" s="1202" t="s">
        <v>490</v>
      </c>
      <c r="R30" s="1351">
        <v>7072488605</v>
      </c>
      <c r="S30" s="581">
        <v>40004</v>
      </c>
      <c r="T30" s="588" t="s">
        <v>507</v>
      </c>
      <c r="U30" s="836">
        <v>360624198</v>
      </c>
      <c r="V30" s="849" t="s">
        <v>490</v>
      </c>
      <c r="W30" s="579">
        <v>6711864407</v>
      </c>
      <c r="X30" s="67"/>
    </row>
    <row r="31" spans="1:24" ht="28.55" customHeight="1">
      <c r="A31" s="1173"/>
      <c r="B31" s="1174"/>
      <c r="C31" s="1188"/>
      <c r="D31" s="1194"/>
      <c r="E31" s="1203"/>
      <c r="F31" s="1203"/>
      <c r="G31" s="1213"/>
      <c r="H31" s="1197"/>
      <c r="I31" s="1200"/>
      <c r="J31" s="1176"/>
      <c r="K31" s="1179"/>
      <c r="L31" s="1206"/>
      <c r="M31" s="1182"/>
      <c r="N31" s="1355"/>
      <c r="O31" s="1358"/>
      <c r="P31" s="1223"/>
      <c r="Q31" s="1203"/>
      <c r="R31" s="1352"/>
      <c r="S31" s="68">
        <v>40165</v>
      </c>
      <c r="T31" s="588" t="s">
        <v>507</v>
      </c>
      <c r="U31" s="910">
        <v>1000000000</v>
      </c>
      <c r="V31" s="849" t="s">
        <v>490</v>
      </c>
      <c r="W31" s="579">
        <v>5711864407</v>
      </c>
      <c r="X31" s="67"/>
    </row>
    <row r="32" spans="1:24" ht="28.55" customHeight="1">
      <c r="A32" s="1173"/>
      <c r="B32" s="1174"/>
      <c r="C32" s="1188"/>
      <c r="D32" s="1194"/>
      <c r="E32" s="1203"/>
      <c r="F32" s="1203"/>
      <c r="G32" s="1213"/>
      <c r="H32" s="1197"/>
      <c r="I32" s="1200"/>
      <c r="J32" s="1176"/>
      <c r="K32" s="1179"/>
      <c r="L32" s="1206"/>
      <c r="M32" s="1182"/>
      <c r="N32" s="1355"/>
      <c r="O32" s="1358"/>
      <c r="P32" s="1223"/>
      <c r="Q32" s="1203"/>
      <c r="R32" s="1352"/>
      <c r="S32" s="68">
        <v>40199</v>
      </c>
      <c r="T32" s="588" t="s">
        <v>507</v>
      </c>
      <c r="U32" s="910">
        <v>35084421.25</v>
      </c>
      <c r="V32" s="849" t="s">
        <v>490</v>
      </c>
      <c r="W32" s="914">
        <v>5676779985.75</v>
      </c>
      <c r="X32" s="67"/>
    </row>
    <row r="33" spans="1:24" ht="28.55" customHeight="1">
      <c r="A33" s="1173"/>
      <c r="B33" s="1174"/>
      <c r="C33" s="1188"/>
      <c r="D33" s="1194"/>
      <c r="E33" s="1203"/>
      <c r="F33" s="1203"/>
      <c r="G33" s="1213"/>
      <c r="H33" s="1197"/>
      <c r="I33" s="1200"/>
      <c r="J33" s="1176"/>
      <c r="K33" s="1179"/>
      <c r="L33" s="1206"/>
      <c r="M33" s="1182"/>
      <c r="N33" s="1355"/>
      <c r="O33" s="1358"/>
      <c r="P33" s="1223"/>
      <c r="Q33" s="1203"/>
      <c r="R33" s="1352"/>
      <c r="S33" s="68">
        <v>40268</v>
      </c>
      <c r="T33" s="588" t="s">
        <v>507</v>
      </c>
      <c r="U33" s="910">
        <v>1000000000</v>
      </c>
      <c r="V33" s="849" t="s">
        <v>490</v>
      </c>
      <c r="W33" s="914">
        <v>4676779986</v>
      </c>
      <c r="X33" s="67"/>
    </row>
    <row r="34" spans="1:24" ht="28.55" customHeight="1">
      <c r="A34" s="1173"/>
      <c r="B34" s="1174"/>
      <c r="C34" s="1189"/>
      <c r="D34" s="1195"/>
      <c r="E34" s="1204"/>
      <c r="F34" s="1204"/>
      <c r="G34" s="1214"/>
      <c r="H34" s="1198"/>
      <c r="I34" s="1201"/>
      <c r="J34" s="1177"/>
      <c r="K34" s="1180"/>
      <c r="L34" s="1207"/>
      <c r="M34" s="1183"/>
      <c r="N34" s="1356"/>
      <c r="O34" s="1359"/>
      <c r="P34" s="1224"/>
      <c r="Q34" s="1204"/>
      <c r="R34" s="1353"/>
      <c r="S34" s="581">
        <v>40288</v>
      </c>
      <c r="T34" s="588" t="s">
        <v>496</v>
      </c>
      <c r="U34" s="848">
        <v>4676779986</v>
      </c>
      <c r="V34" s="587" t="s">
        <v>470</v>
      </c>
      <c r="W34" s="579">
        <v>0</v>
      </c>
    </row>
    <row r="35" spans="1:24" ht="28.55" customHeight="1">
      <c r="A35" s="1173"/>
      <c r="B35" s="1174"/>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5" customHeight="1">
      <c r="A36" s="1173"/>
      <c r="B36" s="1174"/>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7.2">
      <c r="A37" s="1173"/>
      <c r="B37" s="1174"/>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5" customHeight="1">
      <c r="A55" s="1174" t="s">
        <v>512</v>
      </c>
      <c r="B55" s="1174"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5" customHeight="1">
      <c r="A56" s="1174"/>
      <c r="B56" s="1174"/>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5" customHeight="1">
      <c r="A57" s="1174"/>
      <c r="B57" s="1174"/>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5" customHeight="1">
      <c r="A58" s="1174"/>
      <c r="B58" s="1174"/>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5" customHeight="1">
      <c r="A59" s="1174"/>
      <c r="B59" s="1174"/>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5" customHeight="1" thickBot="1">
      <c r="A60" s="1216"/>
      <c r="B60" s="1216"/>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5" customHeight="1">
      <c r="A61" s="1173" t="s">
        <v>517</v>
      </c>
      <c r="B61" s="1174"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374" t="s">
        <v>522</v>
      </c>
      <c r="U61" s="110">
        <v>1900000000</v>
      </c>
      <c r="V61" s="111" t="s">
        <v>470</v>
      </c>
      <c r="W61" s="1062" t="s">
        <v>516</v>
      </c>
    </row>
    <row r="62" spans="1:23" ht="28.55" customHeight="1">
      <c r="A62" s="1173"/>
      <c r="B62" s="1174"/>
      <c r="C62" s="841">
        <v>39932</v>
      </c>
      <c r="D62" s="923" t="s">
        <v>466</v>
      </c>
      <c r="E62" s="960" t="s">
        <v>519</v>
      </c>
      <c r="F62" s="95" t="s">
        <v>492</v>
      </c>
      <c r="G62" s="112">
        <v>0</v>
      </c>
      <c r="H62" s="113" t="s">
        <v>516</v>
      </c>
      <c r="I62" s="70">
        <v>14</v>
      </c>
      <c r="J62" s="552"/>
      <c r="K62" s="926"/>
      <c r="L62" s="904"/>
      <c r="M62" s="551"/>
      <c r="N62" s="114"/>
      <c r="O62" s="927"/>
      <c r="P62" s="928"/>
      <c r="Q62" s="837"/>
      <c r="R62" s="550"/>
      <c r="S62" s="565"/>
      <c r="T62" s="1375"/>
      <c r="U62" s="836"/>
      <c r="V62" s="564"/>
      <c r="W62" s="83"/>
    </row>
    <row r="63" spans="1:23" ht="28.55" customHeight="1" thickBot="1">
      <c r="A63" s="1173"/>
      <c r="B63" s="1174"/>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5" customHeight="1">
      <c r="A64" s="1173"/>
      <c r="B64" s="1174"/>
      <c r="C64" s="99">
        <v>39934</v>
      </c>
      <c r="D64" s="942" t="s">
        <v>466</v>
      </c>
      <c r="E64" s="944" t="s">
        <v>523</v>
      </c>
      <c r="F64" s="100" t="s">
        <v>492</v>
      </c>
      <c r="G64" s="939">
        <v>1888153580</v>
      </c>
      <c r="H64" s="101"/>
      <c r="I64" s="102">
        <v>16</v>
      </c>
      <c r="J64" s="51">
        <v>40298</v>
      </c>
      <c r="K64" s="1376"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5" customHeight="1">
      <c r="A65" s="1173"/>
      <c r="B65" s="1174"/>
      <c r="C65" s="840">
        <v>39953</v>
      </c>
      <c r="D65" s="892" t="s">
        <v>466</v>
      </c>
      <c r="E65" s="945" t="s">
        <v>523</v>
      </c>
      <c r="F65" s="839" t="s">
        <v>492</v>
      </c>
      <c r="G65" s="904">
        <v>0</v>
      </c>
      <c r="H65" s="905" t="s">
        <v>516</v>
      </c>
      <c r="I65" s="118">
        <v>17</v>
      </c>
      <c r="J65" s="552"/>
      <c r="K65" s="1377"/>
      <c r="L65" s="904"/>
      <c r="M65" s="551"/>
      <c r="N65" s="96"/>
      <c r="O65" s="1378"/>
      <c r="P65" s="1379"/>
      <c r="Q65" s="837"/>
      <c r="R65" s="550"/>
      <c r="S65" s="549">
        <v>40430</v>
      </c>
      <c r="T65" s="119" t="s">
        <v>526</v>
      </c>
      <c r="U65" s="836">
        <v>9666784</v>
      </c>
      <c r="V65" s="547" t="s">
        <v>511</v>
      </c>
      <c r="W65" s="83" t="s">
        <v>470</v>
      </c>
    </row>
    <row r="66" spans="1:23" ht="44.5" customHeight="1">
      <c r="A66" s="1173"/>
      <c r="B66" s="1174"/>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5" customHeight="1">
      <c r="A67" s="1173"/>
      <c r="B67" s="1174"/>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5" customHeight="1">
      <c r="A68" s="1173"/>
      <c r="B68" s="1174"/>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5" customHeight="1">
      <c r="A69" s="1173"/>
      <c r="B69" s="1174"/>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5" customHeight="1" thickBot="1">
      <c r="A70" s="1173"/>
      <c r="B70" s="1174"/>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4" customHeight="1">
      <c r="A71" s="1173"/>
      <c r="B71" s="1174"/>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380" t="s">
        <v>470</v>
      </c>
      <c r="W71" s="1384">
        <v>0</v>
      </c>
    </row>
    <row r="72" spans="1:23" ht="28.4" customHeight="1">
      <c r="A72" s="1173"/>
      <c r="B72" s="1174"/>
      <c r="C72" s="876"/>
      <c r="D72" s="900"/>
      <c r="E72" s="84"/>
      <c r="F72" s="97"/>
      <c r="G72" s="934"/>
      <c r="H72" s="902"/>
      <c r="I72" s="126"/>
      <c r="J72" s="866"/>
      <c r="K72" s="869"/>
      <c r="L72" s="934"/>
      <c r="M72" s="872"/>
      <c r="N72" s="931"/>
      <c r="O72" s="933"/>
      <c r="P72" s="87"/>
      <c r="Q72" s="891"/>
      <c r="R72" s="930"/>
      <c r="S72" s="125">
        <v>40687</v>
      </c>
      <c r="T72" s="80" t="s">
        <v>534</v>
      </c>
      <c r="U72" s="910">
        <f>R71-U71</f>
        <v>2065540000</v>
      </c>
      <c r="V72" s="1380"/>
      <c r="W72" s="1384"/>
    </row>
    <row r="73" spans="1:23" ht="28.55" customHeight="1">
      <c r="A73" s="1173"/>
      <c r="B73" s="1174"/>
      <c r="C73" s="876"/>
      <c r="D73" s="900"/>
      <c r="E73" s="84"/>
      <c r="F73" s="97"/>
      <c r="G73" s="934"/>
      <c r="H73" s="902"/>
      <c r="I73" s="126"/>
      <c r="J73" s="866"/>
      <c r="K73" s="869"/>
      <c r="L73" s="934"/>
      <c r="M73" s="872"/>
      <c r="N73" s="931"/>
      <c r="O73" s="933"/>
      <c r="P73" s="87"/>
      <c r="Q73" s="891"/>
      <c r="R73" s="930"/>
      <c r="S73" s="545">
        <v>40687</v>
      </c>
      <c r="T73" s="544" t="s">
        <v>535</v>
      </c>
      <c r="U73" s="836">
        <v>288000000</v>
      </c>
      <c r="V73" s="1380"/>
      <c r="W73" s="1384"/>
    </row>
    <row r="74" spans="1:23" ht="27" customHeight="1">
      <c r="A74" s="1173"/>
      <c r="B74" s="1174"/>
      <c r="C74" s="876"/>
      <c r="D74" s="900"/>
      <c r="E74" s="84"/>
      <c r="F74" s="97"/>
      <c r="G74" s="934"/>
      <c r="H74" s="902"/>
      <c r="I74" s="126"/>
      <c r="J74" s="866"/>
      <c r="K74" s="869"/>
      <c r="L74" s="934"/>
      <c r="M74" s="872"/>
      <c r="N74" s="931"/>
      <c r="O74" s="933"/>
      <c r="P74" s="87"/>
      <c r="Q74" s="891"/>
      <c r="R74" s="930"/>
      <c r="S74" s="545">
        <v>40687</v>
      </c>
      <c r="T74" s="544" t="s">
        <v>536</v>
      </c>
      <c r="U74" s="91">
        <v>100000000</v>
      </c>
      <c r="V74" s="1381"/>
      <c r="W74" s="1385"/>
    </row>
    <row r="75" spans="1:23" ht="30.75" customHeight="1" thickBot="1">
      <c r="A75" s="1373"/>
      <c r="B75" s="1216"/>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4.95" customHeight="1" thickTop="1" thickBot="1">
      <c r="D78" s="143"/>
      <c r="E78" s="143"/>
      <c r="F78" s="954"/>
      <c r="G78" s="149"/>
      <c r="L78" s="147"/>
      <c r="M78" s="147"/>
      <c r="N78" s="954"/>
      <c r="O78" s="936"/>
      <c r="P78" s="936"/>
      <c r="Q78" s="936"/>
      <c r="R78" s="150"/>
      <c r="S78" s="1388" t="s">
        <v>541</v>
      </c>
      <c r="T78" s="1388"/>
      <c r="U78" s="151">
        <f>U60+U73+U74</f>
        <v>403000000</v>
      </c>
      <c r="V78" s="152"/>
    </row>
    <row r="79" spans="1:23" ht="14.95" customHeight="1" thickTop="1" thickBot="1">
      <c r="D79" s="143"/>
      <c r="E79" s="143"/>
      <c r="F79" s="954"/>
      <c r="G79" s="149"/>
      <c r="L79" s="144"/>
      <c r="M79" s="144"/>
      <c r="N79" s="144" t="s">
        <v>542</v>
      </c>
      <c r="O79" s="1389">
        <f>G77-U77+L64-(R61-U61)-U72</f>
        <v>11659290022.61721</v>
      </c>
      <c r="P79" s="1390"/>
      <c r="Q79" s="954"/>
      <c r="R79" s="936"/>
      <c r="S79" s="936"/>
      <c r="T79" s="936"/>
      <c r="U79" s="149"/>
    </row>
    <row r="80" spans="1:23" ht="14.95" customHeight="1" thickTop="1">
      <c r="A80" s="1382" t="s">
        <v>543</v>
      </c>
      <c r="B80" s="1382"/>
      <c r="C80" s="1382"/>
      <c r="D80" s="1382"/>
      <c r="E80" s="1382"/>
      <c r="F80" s="1382"/>
      <c r="G80" s="1382"/>
      <c r="H80" s="1382"/>
      <c r="I80" s="1382"/>
      <c r="J80" s="1382"/>
      <c r="K80" s="1382"/>
      <c r="L80" s="1382"/>
      <c r="M80" s="1382"/>
      <c r="N80" s="1382"/>
      <c r="O80" s="1382"/>
      <c r="P80" s="1382"/>
      <c r="Q80" s="1382"/>
      <c r="R80" s="1382"/>
      <c r="S80" s="1382"/>
      <c r="T80" s="1382"/>
      <c r="U80" s="1382"/>
      <c r="V80" s="1382"/>
    </row>
    <row r="81" spans="1:23" ht="14.95" customHeight="1">
      <c r="A81" s="1383"/>
      <c r="B81" s="1383"/>
      <c r="C81" s="1383"/>
      <c r="D81" s="1383"/>
      <c r="E81" s="1383"/>
      <c r="F81" s="1383"/>
      <c r="G81" s="1383"/>
      <c r="H81" s="1383"/>
      <c r="I81" s="1383"/>
      <c r="J81" s="1383"/>
      <c r="K81" s="1383"/>
      <c r="L81" s="1383"/>
      <c r="M81" s="1383"/>
      <c r="N81" s="1383"/>
      <c r="O81" s="1383"/>
      <c r="P81" s="1383"/>
      <c r="Q81" s="1383"/>
      <c r="R81" s="1383"/>
      <c r="S81" s="1383"/>
      <c r="T81" s="1383"/>
      <c r="U81" s="1383"/>
      <c r="V81" s="1383"/>
    </row>
    <row r="82" spans="1:23" s="830" customFormat="1" ht="14.95" customHeight="1">
      <c r="A82" s="1382" t="s">
        <v>544</v>
      </c>
      <c r="B82" s="1382"/>
      <c r="C82" s="1382"/>
      <c r="D82" s="1382"/>
      <c r="E82" s="1382"/>
      <c r="F82" s="1382"/>
      <c r="G82" s="1382"/>
      <c r="H82" s="1382"/>
      <c r="I82" s="1382"/>
      <c r="J82" s="1382"/>
      <c r="K82" s="1382"/>
      <c r="L82" s="1382"/>
      <c r="M82" s="1382"/>
      <c r="N82" s="1382"/>
      <c r="O82" s="1382"/>
      <c r="P82" s="1382"/>
      <c r="Q82" s="1382"/>
      <c r="R82" s="1382"/>
      <c r="S82" s="1382"/>
      <c r="T82" s="1382"/>
      <c r="U82" s="1382"/>
      <c r="V82" s="1382"/>
      <c r="W82" s="935"/>
    </row>
    <row r="83" spans="1:23" ht="14.3" customHeight="1">
      <c r="A83" s="1387" t="s">
        <v>545</v>
      </c>
      <c r="B83" s="1387"/>
      <c r="C83" s="1387"/>
      <c r="D83" s="1387"/>
      <c r="E83" s="1387"/>
      <c r="F83" s="1387"/>
      <c r="G83" s="1387"/>
      <c r="H83" s="1387"/>
      <c r="I83" s="1387"/>
      <c r="J83" s="1387"/>
      <c r="K83" s="1387"/>
      <c r="L83" s="1387"/>
      <c r="M83" s="1387"/>
      <c r="N83" s="1387"/>
      <c r="O83" s="1387"/>
      <c r="P83" s="1387"/>
      <c r="Q83" s="1387"/>
      <c r="R83" s="1387"/>
      <c r="S83" s="1387"/>
      <c r="T83" s="1387"/>
      <c r="U83" s="1387"/>
      <c r="V83" s="1387"/>
      <c r="W83" s="925"/>
    </row>
    <row r="84" spans="1:23" ht="14.3" customHeight="1">
      <c r="A84" s="1382" t="s">
        <v>546</v>
      </c>
      <c r="B84" s="1382"/>
      <c r="C84" s="1382"/>
      <c r="D84" s="1382"/>
      <c r="E84" s="1382"/>
      <c r="F84" s="1382"/>
      <c r="G84" s="1382"/>
      <c r="H84" s="1382"/>
      <c r="I84" s="1382"/>
      <c r="J84" s="1382"/>
      <c r="K84" s="1382"/>
      <c r="L84" s="1382"/>
      <c r="M84" s="1382"/>
      <c r="N84" s="1382"/>
      <c r="O84" s="1382"/>
      <c r="P84" s="1382"/>
      <c r="Q84" s="1382"/>
      <c r="R84" s="1382"/>
      <c r="S84" s="1382"/>
      <c r="T84" s="1382"/>
      <c r="U84" s="1382"/>
      <c r="V84" s="1382"/>
    </row>
    <row r="85" spans="1:23" s="830" customFormat="1" ht="14.3" customHeight="1">
      <c r="A85" s="1382" t="s">
        <v>547</v>
      </c>
      <c r="B85" s="1382"/>
      <c r="C85" s="1382"/>
      <c r="D85" s="1382"/>
      <c r="E85" s="1382"/>
      <c r="F85" s="1382"/>
      <c r="G85" s="1382"/>
      <c r="H85" s="1382"/>
      <c r="I85" s="1382"/>
      <c r="J85" s="1382"/>
      <c r="K85" s="1382"/>
      <c r="L85" s="1382"/>
      <c r="M85" s="1382"/>
      <c r="N85" s="1382"/>
      <c r="O85" s="1382"/>
      <c r="P85" s="1382"/>
      <c r="Q85" s="1382"/>
      <c r="R85" s="1382"/>
      <c r="S85" s="1382"/>
      <c r="T85" s="1382"/>
      <c r="U85" s="1382"/>
      <c r="V85" s="1382"/>
      <c r="W85" s="935"/>
    </row>
    <row r="86" spans="1:23" ht="14.95" customHeight="1">
      <c r="A86" s="1130" t="s">
        <v>548</v>
      </c>
      <c r="B86" s="1130"/>
      <c r="C86" s="1130"/>
      <c r="D86" s="1130"/>
      <c r="E86" s="1130"/>
      <c r="F86" s="1130"/>
      <c r="G86" s="1130"/>
      <c r="H86" s="1130"/>
      <c r="I86" s="1130"/>
      <c r="J86" s="1130"/>
      <c r="K86" s="1130"/>
      <c r="L86" s="1130"/>
      <c r="M86" s="1130"/>
      <c r="N86" s="1130"/>
      <c r="O86" s="1130"/>
      <c r="P86" s="1130"/>
      <c r="Q86" s="1130"/>
      <c r="R86" s="1130"/>
      <c r="S86" s="1130"/>
      <c r="T86" s="1130"/>
      <c r="U86" s="1130"/>
      <c r="V86" s="1130"/>
      <c r="W86" s="925"/>
    </row>
    <row r="87" spans="1:23" s="830" customFormat="1" ht="14.95" customHeight="1">
      <c r="A87" s="1382" t="s">
        <v>549</v>
      </c>
      <c r="B87" s="1382"/>
      <c r="C87" s="1382"/>
      <c r="D87" s="1382"/>
      <c r="E87" s="1382"/>
      <c r="F87" s="1382"/>
      <c r="G87" s="1382"/>
      <c r="H87" s="1382"/>
      <c r="I87" s="1382"/>
      <c r="J87" s="1382"/>
      <c r="K87" s="1382"/>
      <c r="L87" s="1382"/>
      <c r="M87" s="1382"/>
      <c r="N87" s="1382"/>
      <c r="O87" s="1382"/>
      <c r="P87" s="1382"/>
      <c r="Q87" s="1382"/>
      <c r="R87" s="1382"/>
      <c r="S87" s="1382"/>
      <c r="T87" s="1382"/>
      <c r="U87" s="1382"/>
      <c r="V87" s="1382"/>
      <c r="W87" s="935"/>
    </row>
    <row r="88" spans="1:23" s="830" customFormat="1" ht="14.95" customHeight="1">
      <c r="A88" s="1130" t="s">
        <v>550</v>
      </c>
      <c r="B88" s="1130"/>
      <c r="C88" s="1130"/>
      <c r="D88" s="1130"/>
      <c r="E88" s="1130"/>
      <c r="F88" s="1130"/>
      <c r="G88" s="1130"/>
      <c r="H88" s="1130"/>
      <c r="I88" s="1130"/>
      <c r="J88" s="1130"/>
      <c r="K88" s="1130"/>
      <c r="L88" s="1130"/>
      <c r="M88" s="1130"/>
      <c r="N88" s="1130"/>
      <c r="O88" s="1130"/>
      <c r="P88" s="1130"/>
      <c r="Q88" s="1130"/>
      <c r="R88" s="1130"/>
      <c r="S88" s="1130"/>
      <c r="T88" s="1130"/>
      <c r="U88" s="1130"/>
      <c r="V88" s="1130"/>
      <c r="W88" s="925"/>
    </row>
    <row r="89" spans="1:23" s="830" customFormat="1" ht="14.95" customHeight="1">
      <c r="A89" s="1130" t="s">
        <v>551</v>
      </c>
      <c r="B89" s="1130"/>
      <c r="C89" s="1130"/>
      <c r="D89" s="1130"/>
      <c r="E89" s="1130"/>
      <c r="F89" s="1130"/>
      <c r="G89" s="1130"/>
      <c r="H89" s="1130"/>
      <c r="I89" s="1130"/>
      <c r="J89" s="1130"/>
      <c r="K89" s="1130"/>
      <c r="L89" s="1130"/>
      <c r="M89" s="1130"/>
      <c r="N89" s="1130"/>
      <c r="O89" s="1130"/>
      <c r="P89" s="1130"/>
      <c r="Q89" s="1130"/>
      <c r="R89" s="1130"/>
      <c r="S89" s="1130"/>
      <c r="T89" s="1130"/>
      <c r="U89" s="1130"/>
      <c r="V89" s="1130"/>
      <c r="W89" s="925"/>
    </row>
    <row r="90" spans="1:23" ht="14.95" customHeight="1">
      <c r="A90" s="1130"/>
      <c r="B90" s="1130"/>
      <c r="C90" s="1130"/>
      <c r="D90" s="1130"/>
      <c r="E90" s="1130"/>
      <c r="F90" s="1130"/>
      <c r="G90" s="1130"/>
      <c r="H90" s="1130"/>
      <c r="I90" s="1130"/>
      <c r="J90" s="1130"/>
      <c r="K90" s="1130"/>
      <c r="L90" s="1130"/>
      <c r="M90" s="1130"/>
      <c r="N90" s="1130"/>
      <c r="O90" s="1130"/>
      <c r="P90" s="1130"/>
      <c r="Q90" s="1130"/>
      <c r="R90" s="1130"/>
      <c r="S90" s="1130"/>
      <c r="T90" s="1130"/>
      <c r="U90" s="1130"/>
      <c r="V90" s="1130"/>
      <c r="W90" s="925"/>
    </row>
    <row r="91" spans="1:23" ht="14.95" customHeight="1">
      <c r="A91" s="1382" t="s">
        <v>552</v>
      </c>
      <c r="B91" s="1382"/>
      <c r="C91" s="1382"/>
      <c r="D91" s="1382"/>
      <c r="E91" s="1382"/>
      <c r="F91" s="1382"/>
      <c r="G91" s="1382"/>
      <c r="H91" s="1382"/>
      <c r="I91" s="1382"/>
      <c r="J91" s="1382"/>
      <c r="K91" s="1382"/>
      <c r="L91" s="1382"/>
      <c r="M91" s="1382"/>
      <c r="N91" s="1382"/>
      <c r="O91" s="1382"/>
      <c r="P91" s="1382"/>
      <c r="Q91" s="1382"/>
      <c r="R91" s="1382"/>
      <c r="S91" s="1382"/>
      <c r="T91" s="1382"/>
      <c r="U91" s="1382"/>
      <c r="V91" s="1382"/>
    </row>
    <row r="92" spans="1:23" ht="14.95" customHeight="1">
      <c r="A92" s="1382" t="s">
        <v>553</v>
      </c>
      <c r="B92" s="1382"/>
      <c r="C92" s="1382"/>
      <c r="D92" s="1382"/>
      <c r="E92" s="1382"/>
      <c r="F92" s="1382"/>
      <c r="G92" s="1382"/>
      <c r="H92" s="1382"/>
      <c r="I92" s="1382"/>
      <c r="J92" s="1382"/>
      <c r="K92" s="1382"/>
      <c r="L92" s="1382"/>
      <c r="M92" s="1382"/>
      <c r="N92" s="1382"/>
      <c r="O92" s="1382"/>
      <c r="P92" s="1382"/>
      <c r="Q92" s="1382"/>
      <c r="R92" s="1382"/>
      <c r="S92" s="1382"/>
      <c r="T92" s="1382"/>
      <c r="U92" s="1382"/>
      <c r="V92" s="1382"/>
    </row>
    <row r="93" spans="1:23" ht="14.95" customHeight="1">
      <c r="A93" s="1386" t="s">
        <v>554</v>
      </c>
      <c r="B93" s="1386"/>
      <c r="C93" s="1386"/>
      <c r="D93" s="1386"/>
      <c r="E93" s="1386"/>
      <c r="F93" s="1386"/>
      <c r="G93" s="1386"/>
      <c r="H93" s="1386"/>
      <c r="I93" s="1386"/>
      <c r="J93" s="1386"/>
      <c r="K93" s="1386"/>
      <c r="L93" s="1386"/>
      <c r="M93" s="1386"/>
      <c r="N93" s="1386"/>
      <c r="O93" s="1386"/>
      <c r="P93" s="1386"/>
      <c r="Q93" s="1386"/>
      <c r="R93" s="1386"/>
      <c r="S93" s="1386"/>
      <c r="T93" s="1386"/>
      <c r="U93" s="1386"/>
      <c r="V93" s="1386"/>
    </row>
    <row r="94" spans="1:23" ht="14.95" customHeight="1">
      <c r="A94" s="1382" t="s">
        <v>555</v>
      </c>
      <c r="B94" s="1382"/>
      <c r="C94" s="1382"/>
      <c r="D94" s="1382"/>
      <c r="E94" s="1382"/>
      <c r="F94" s="1382"/>
      <c r="G94" s="1382"/>
      <c r="H94" s="1382"/>
      <c r="I94" s="1382"/>
      <c r="J94" s="1382"/>
      <c r="K94" s="1382"/>
      <c r="L94" s="1382"/>
      <c r="M94" s="1382"/>
      <c r="N94" s="1382"/>
      <c r="O94" s="1382"/>
      <c r="P94" s="1382"/>
      <c r="Q94" s="1382"/>
      <c r="R94" s="1382"/>
      <c r="S94" s="1382"/>
      <c r="T94" s="1382"/>
      <c r="U94" s="1382"/>
      <c r="V94" s="1382"/>
    </row>
    <row r="95" spans="1:23" ht="14.95" customHeight="1">
      <c r="A95" s="1382" t="s">
        <v>556</v>
      </c>
      <c r="B95" s="1382"/>
      <c r="C95" s="1382"/>
      <c r="D95" s="1382"/>
      <c r="E95" s="1382"/>
      <c r="F95" s="1382"/>
      <c r="G95" s="1382"/>
      <c r="H95" s="1382"/>
      <c r="I95" s="1382"/>
      <c r="J95" s="1382"/>
      <c r="K95" s="1382"/>
      <c r="L95" s="1382"/>
      <c r="M95" s="1382"/>
      <c r="N95" s="1382"/>
      <c r="O95" s="1382"/>
      <c r="P95" s="1382"/>
      <c r="Q95" s="1382"/>
      <c r="R95" s="1382"/>
      <c r="S95" s="1382"/>
      <c r="T95" s="1382"/>
      <c r="U95" s="1382"/>
      <c r="V95" s="1382"/>
    </row>
    <row r="96" spans="1:23" ht="14.95" customHeight="1">
      <c r="A96" s="1386" t="s">
        <v>557</v>
      </c>
      <c r="B96" s="1386"/>
      <c r="C96" s="1386"/>
      <c r="D96" s="1386"/>
      <c r="E96" s="1386"/>
      <c r="F96" s="1386"/>
      <c r="G96" s="1386"/>
      <c r="H96" s="1386"/>
      <c r="I96" s="1386"/>
      <c r="J96" s="1386"/>
      <c r="K96" s="1386"/>
      <c r="L96" s="1386"/>
      <c r="M96" s="1386"/>
      <c r="N96" s="1386"/>
      <c r="O96" s="1386"/>
      <c r="P96" s="1386"/>
      <c r="Q96" s="1386"/>
      <c r="R96" s="1386"/>
      <c r="S96" s="1386"/>
      <c r="T96" s="1386"/>
      <c r="U96" s="1386"/>
      <c r="V96" s="1386"/>
    </row>
    <row r="97" spans="1:22" ht="14.95" customHeight="1">
      <c r="A97" s="1382" t="s">
        <v>558</v>
      </c>
      <c r="B97" s="1382"/>
      <c r="C97" s="1382"/>
      <c r="D97" s="1382"/>
      <c r="E97" s="1382"/>
      <c r="F97" s="1382"/>
      <c r="G97" s="1382"/>
      <c r="H97" s="1382"/>
      <c r="I97" s="1382"/>
      <c r="J97" s="1382"/>
      <c r="K97" s="1382"/>
      <c r="L97" s="1382"/>
      <c r="M97" s="1382"/>
      <c r="N97" s="1382"/>
      <c r="O97" s="1382"/>
      <c r="P97" s="1382"/>
      <c r="Q97" s="1382"/>
      <c r="R97" s="1382"/>
      <c r="S97" s="1382"/>
      <c r="T97" s="1382"/>
      <c r="U97" s="1382"/>
      <c r="V97" s="1382"/>
    </row>
    <row r="98" spans="1:22" ht="14.95" customHeight="1">
      <c r="A98" s="1382" t="s">
        <v>559</v>
      </c>
      <c r="B98" s="1382"/>
      <c r="C98" s="1382"/>
      <c r="D98" s="1382"/>
      <c r="E98" s="1382"/>
      <c r="F98" s="1382"/>
      <c r="G98" s="1382"/>
      <c r="H98" s="1382"/>
      <c r="I98" s="1382"/>
      <c r="J98" s="1382"/>
      <c r="K98" s="1382"/>
      <c r="L98" s="1382"/>
      <c r="M98" s="1382"/>
      <c r="N98" s="1382"/>
      <c r="O98" s="1382"/>
      <c r="P98" s="1382"/>
      <c r="Q98" s="1382"/>
      <c r="R98" s="1382"/>
      <c r="S98" s="1382"/>
      <c r="T98" s="1382"/>
      <c r="U98" s="1382"/>
      <c r="V98" s="1382"/>
    </row>
    <row r="99" spans="1:22" ht="14.95" customHeight="1">
      <c r="A99" s="1391" t="s">
        <v>560</v>
      </c>
      <c r="B99" s="1391"/>
      <c r="C99" s="1391"/>
      <c r="D99" s="1391"/>
      <c r="E99" s="1391"/>
      <c r="F99" s="1391"/>
      <c r="G99" s="1391"/>
      <c r="H99" s="1391"/>
      <c r="I99" s="1391"/>
      <c r="J99" s="1391"/>
      <c r="K99" s="1391"/>
      <c r="L99" s="1391"/>
      <c r="M99" s="1391"/>
      <c r="N99" s="1391"/>
      <c r="O99" s="1391"/>
      <c r="P99" s="1391"/>
      <c r="Q99" s="1391"/>
      <c r="R99" s="1391"/>
      <c r="S99" s="1391"/>
      <c r="T99" s="1391"/>
      <c r="U99" s="1391"/>
      <c r="V99" s="1391"/>
    </row>
    <row r="100" spans="1:22" ht="14.95" customHeight="1">
      <c r="A100" s="1391"/>
      <c r="B100" s="1391"/>
      <c r="C100" s="1391"/>
      <c r="D100" s="1391"/>
      <c r="E100" s="1391"/>
      <c r="F100" s="1391"/>
      <c r="G100" s="1391"/>
      <c r="H100" s="1391"/>
      <c r="I100" s="1391"/>
      <c r="J100" s="1391"/>
      <c r="K100" s="1391"/>
      <c r="L100" s="1391"/>
      <c r="M100" s="1391"/>
      <c r="N100" s="1391"/>
      <c r="O100" s="1391"/>
      <c r="P100" s="1391"/>
      <c r="Q100" s="1391"/>
      <c r="R100" s="1391"/>
      <c r="S100" s="1391"/>
      <c r="T100" s="1391"/>
      <c r="U100" s="1391"/>
      <c r="V100" s="1391"/>
    </row>
    <row r="101" spans="1:22" ht="14.95" customHeight="1">
      <c r="A101" s="1386" t="s">
        <v>561</v>
      </c>
      <c r="B101" s="1386"/>
      <c r="C101" s="1386"/>
      <c r="D101" s="1386"/>
      <c r="E101" s="1386"/>
      <c r="F101" s="1386"/>
      <c r="G101" s="1386"/>
      <c r="H101" s="1386"/>
      <c r="I101" s="1386"/>
      <c r="J101" s="1386"/>
      <c r="K101" s="1386"/>
      <c r="L101" s="1386"/>
      <c r="M101" s="1386"/>
      <c r="N101" s="1386"/>
      <c r="O101" s="1386"/>
      <c r="P101" s="1386"/>
      <c r="Q101" s="1386"/>
      <c r="R101" s="1386"/>
      <c r="S101" s="1386"/>
      <c r="T101" s="1386"/>
      <c r="U101" s="1386"/>
      <c r="V101" s="1386"/>
    </row>
    <row r="102" spans="1:22" ht="14.95" customHeight="1">
      <c r="A102" s="1391" t="s">
        <v>562</v>
      </c>
      <c r="B102" s="1391"/>
      <c r="C102" s="1391"/>
      <c r="D102" s="1391"/>
      <c r="E102" s="1391"/>
      <c r="F102" s="1391"/>
      <c r="G102" s="1391"/>
      <c r="H102" s="1391"/>
      <c r="I102" s="1391"/>
      <c r="J102" s="1391"/>
      <c r="K102" s="1391"/>
      <c r="L102" s="1391"/>
      <c r="M102" s="1391"/>
      <c r="N102" s="1391"/>
      <c r="O102" s="1391"/>
      <c r="P102" s="1391"/>
      <c r="Q102" s="1391"/>
      <c r="R102" s="1391"/>
      <c r="S102" s="1391"/>
      <c r="T102" s="1391"/>
      <c r="U102" s="1391"/>
      <c r="V102" s="1391"/>
    </row>
    <row r="103" spans="1:22" ht="14.95" customHeight="1">
      <c r="A103" s="1391"/>
      <c r="B103" s="1391"/>
      <c r="C103" s="1391"/>
      <c r="D103" s="1391"/>
      <c r="E103" s="1391"/>
      <c r="F103" s="1391"/>
      <c r="G103" s="1391"/>
      <c r="H103" s="1391"/>
      <c r="I103" s="1391"/>
      <c r="J103" s="1391"/>
      <c r="K103" s="1391"/>
      <c r="L103" s="1391"/>
      <c r="M103" s="1391"/>
      <c r="N103" s="1391"/>
      <c r="O103" s="1391"/>
      <c r="P103" s="1391"/>
      <c r="Q103" s="1391"/>
      <c r="R103" s="1391"/>
      <c r="S103" s="1391"/>
      <c r="T103" s="1391"/>
      <c r="U103" s="1391"/>
      <c r="V103" s="1391"/>
    </row>
    <row r="104" spans="1:22" ht="14.95" customHeight="1">
      <c r="A104" s="1382" t="s">
        <v>563</v>
      </c>
      <c r="B104" s="1382"/>
      <c r="C104" s="1382"/>
      <c r="D104" s="1382"/>
      <c r="E104" s="1382"/>
      <c r="F104" s="1382"/>
      <c r="G104" s="1382"/>
      <c r="H104" s="1382"/>
      <c r="I104" s="1382"/>
      <c r="J104" s="1382"/>
      <c r="K104" s="1382"/>
      <c r="L104" s="1382"/>
      <c r="M104" s="1382"/>
      <c r="N104" s="1382"/>
      <c r="O104" s="1382"/>
      <c r="P104" s="1382"/>
      <c r="Q104" s="1382"/>
      <c r="R104" s="1382"/>
      <c r="S104" s="1382"/>
      <c r="T104" s="1382"/>
      <c r="U104" s="1382"/>
      <c r="V104" s="1382"/>
    </row>
    <row r="105" spans="1:22" ht="14.95" customHeight="1">
      <c r="A105" s="1382" t="s">
        <v>564</v>
      </c>
      <c r="B105" s="1382"/>
      <c r="C105" s="1382"/>
      <c r="D105" s="1382"/>
      <c r="E105" s="1382"/>
      <c r="F105" s="1382"/>
      <c r="G105" s="1382"/>
      <c r="H105" s="1382"/>
      <c r="I105" s="1382"/>
      <c r="J105" s="1382"/>
      <c r="K105" s="1382"/>
      <c r="L105" s="1382"/>
      <c r="M105" s="1382"/>
      <c r="N105" s="1382"/>
      <c r="O105" s="1382"/>
      <c r="P105" s="1382"/>
      <c r="Q105" s="1382"/>
      <c r="R105" s="1382"/>
      <c r="S105" s="1382"/>
      <c r="T105" s="1382"/>
      <c r="U105" s="1382"/>
      <c r="V105" s="1382"/>
    </row>
    <row r="106" spans="1:22" ht="14.95" customHeight="1">
      <c r="A106" s="1382" t="s">
        <v>565</v>
      </c>
      <c r="B106" s="1382"/>
      <c r="C106" s="1382"/>
      <c r="D106" s="1382"/>
      <c r="E106" s="1382"/>
      <c r="F106" s="1382"/>
      <c r="G106" s="1382"/>
      <c r="H106" s="1382"/>
      <c r="I106" s="1382"/>
      <c r="J106" s="1382"/>
      <c r="K106" s="1382"/>
      <c r="L106" s="1382"/>
      <c r="M106" s="1382"/>
      <c r="N106" s="1382"/>
      <c r="O106" s="1382"/>
      <c r="P106" s="1382"/>
      <c r="Q106" s="1382"/>
      <c r="R106" s="1382"/>
      <c r="S106" s="1382"/>
      <c r="T106" s="1382"/>
      <c r="U106" s="1382"/>
      <c r="V106" s="1382"/>
    </row>
    <row r="107" spans="1:22" ht="14.95" customHeight="1">
      <c r="A107" s="1382" t="s">
        <v>566</v>
      </c>
      <c r="B107" s="1382"/>
      <c r="C107" s="1382"/>
      <c r="D107" s="1382"/>
      <c r="E107" s="1382"/>
      <c r="F107" s="1382"/>
      <c r="G107" s="1382"/>
      <c r="H107" s="1382"/>
      <c r="I107" s="1382"/>
      <c r="J107" s="1382"/>
      <c r="K107" s="1382"/>
      <c r="L107" s="1382"/>
      <c r="M107" s="1382"/>
      <c r="N107" s="1382"/>
      <c r="O107" s="1382"/>
      <c r="P107" s="1382"/>
      <c r="Q107" s="1382"/>
      <c r="R107" s="1382"/>
      <c r="S107" s="1382"/>
      <c r="T107" s="1382"/>
      <c r="U107" s="1382"/>
      <c r="V107" s="1382"/>
    </row>
    <row r="108" spans="1:22" ht="14.95" customHeight="1">
      <c r="A108" s="1391" t="s">
        <v>567</v>
      </c>
      <c r="B108" s="1391"/>
      <c r="C108" s="1391"/>
      <c r="D108" s="1391"/>
      <c r="E108" s="1391"/>
      <c r="F108" s="1391"/>
      <c r="G108" s="1391"/>
      <c r="H108" s="1391"/>
      <c r="I108" s="1391"/>
      <c r="J108" s="1391"/>
      <c r="K108" s="1391"/>
      <c r="L108" s="1391"/>
      <c r="M108" s="1391"/>
      <c r="N108" s="1391"/>
      <c r="O108" s="1391"/>
      <c r="P108" s="1391"/>
      <c r="Q108" s="1391"/>
      <c r="R108" s="1391"/>
      <c r="S108" s="1391"/>
      <c r="T108" s="1391"/>
      <c r="U108" s="1391"/>
      <c r="V108" s="1391"/>
    </row>
    <row r="109" spans="1:22" ht="14.95" customHeight="1">
      <c r="A109" s="1391"/>
      <c r="B109" s="1391"/>
      <c r="C109" s="1391"/>
      <c r="D109" s="1391"/>
      <c r="E109" s="1391"/>
      <c r="F109" s="1391"/>
      <c r="G109" s="1391"/>
      <c r="H109" s="1391"/>
      <c r="I109" s="1391"/>
      <c r="J109" s="1391"/>
      <c r="K109" s="1391"/>
      <c r="L109" s="1391"/>
      <c r="M109" s="1391"/>
      <c r="N109" s="1391"/>
      <c r="O109" s="1391"/>
      <c r="P109" s="1391"/>
      <c r="Q109" s="1391"/>
      <c r="R109" s="1391"/>
      <c r="S109" s="1391"/>
      <c r="T109" s="1391"/>
      <c r="U109" s="1391"/>
      <c r="V109" s="1391"/>
    </row>
    <row r="110" spans="1:22" ht="14.95" customHeight="1">
      <c r="A110" s="1386" t="s">
        <v>568</v>
      </c>
      <c r="B110" s="1386"/>
      <c r="C110" s="1386"/>
      <c r="D110" s="1386"/>
      <c r="E110" s="1386"/>
      <c r="F110" s="1386"/>
      <c r="G110" s="1386"/>
      <c r="H110" s="1386"/>
      <c r="I110" s="1386"/>
      <c r="J110" s="1386"/>
      <c r="K110" s="1386"/>
      <c r="L110" s="1386"/>
      <c r="M110" s="1386"/>
      <c r="N110" s="1386"/>
      <c r="O110" s="1386"/>
      <c r="P110" s="1386"/>
      <c r="Q110" s="1386"/>
      <c r="R110" s="1386"/>
      <c r="S110" s="1386"/>
      <c r="T110" s="1386"/>
      <c r="U110" s="1386"/>
      <c r="V110" s="1386"/>
    </row>
    <row r="111" spans="1:22" ht="14.95" customHeight="1">
      <c r="A111" s="1391" t="s">
        <v>569</v>
      </c>
      <c r="B111" s="1391"/>
      <c r="C111" s="1391"/>
      <c r="D111" s="1391"/>
      <c r="E111" s="1391"/>
      <c r="F111" s="1391"/>
      <c r="G111" s="1391"/>
      <c r="H111" s="1391"/>
      <c r="I111" s="1391"/>
      <c r="J111" s="1391"/>
      <c r="K111" s="1391"/>
      <c r="L111" s="1391"/>
      <c r="M111" s="1391"/>
      <c r="N111" s="1391"/>
      <c r="O111" s="1391"/>
      <c r="P111" s="1391"/>
      <c r="Q111" s="1391"/>
      <c r="R111" s="1391"/>
      <c r="S111" s="1391"/>
      <c r="T111" s="1391"/>
      <c r="U111" s="1391"/>
      <c r="V111" s="1391"/>
    </row>
    <row r="112" spans="1:22" ht="14.95" customHeight="1">
      <c r="A112" s="1391"/>
      <c r="B112" s="1391"/>
      <c r="C112" s="1391"/>
      <c r="D112" s="1391"/>
      <c r="E112" s="1391"/>
      <c r="F112" s="1391"/>
      <c r="G112" s="1391"/>
      <c r="H112" s="1391"/>
      <c r="I112" s="1391"/>
      <c r="J112" s="1391"/>
      <c r="K112" s="1391"/>
      <c r="L112" s="1391"/>
      <c r="M112" s="1391"/>
      <c r="N112" s="1391"/>
      <c r="O112" s="1391"/>
      <c r="P112" s="1391"/>
      <c r="Q112" s="1391"/>
      <c r="R112" s="1391"/>
      <c r="S112" s="1391"/>
      <c r="T112" s="1391"/>
      <c r="U112" s="1391"/>
      <c r="V112" s="1391"/>
    </row>
    <row r="113" spans="1:22" ht="14.95" customHeight="1">
      <c r="A113" s="1383" t="s">
        <v>570</v>
      </c>
      <c r="B113" s="1383"/>
      <c r="C113" s="1383"/>
      <c r="D113" s="1383"/>
      <c r="E113" s="1383"/>
      <c r="F113" s="1383"/>
      <c r="G113" s="1383"/>
      <c r="H113" s="1383"/>
      <c r="I113" s="1383"/>
      <c r="J113" s="1383"/>
      <c r="K113" s="1383"/>
      <c r="L113" s="1383"/>
      <c r="M113" s="1383"/>
      <c r="N113" s="1383"/>
      <c r="O113" s="1383"/>
      <c r="P113" s="1383"/>
      <c r="Q113" s="1383"/>
      <c r="R113" s="1383"/>
      <c r="S113" s="1383"/>
      <c r="T113" s="1383"/>
      <c r="U113" s="1383"/>
      <c r="V113" s="1383"/>
    </row>
    <row r="114" spans="1:22" ht="14.3" customHeight="1">
      <c r="A114" s="1169" t="s">
        <v>571</v>
      </c>
      <c r="B114" s="1169"/>
      <c r="C114" s="1169"/>
      <c r="D114" s="1169"/>
      <c r="E114" s="1169"/>
      <c r="F114" s="1169"/>
      <c r="G114" s="1169"/>
      <c r="H114" s="1169"/>
      <c r="I114" s="1169"/>
      <c r="J114" s="1169"/>
      <c r="K114" s="1169"/>
      <c r="L114" s="1169"/>
      <c r="M114" s="1169"/>
      <c r="N114" s="1169"/>
      <c r="O114" s="1169"/>
      <c r="P114" s="1169"/>
      <c r="Q114" s="1169"/>
      <c r="R114" s="1169"/>
      <c r="S114" s="1169"/>
      <c r="T114" s="1169"/>
      <c r="U114" s="1169"/>
      <c r="V114" s="1169"/>
    </row>
    <row r="115" spans="1:22" ht="14.95" customHeight="1">
      <c r="A115" s="1169"/>
      <c r="B115" s="1169"/>
      <c r="C115" s="1169"/>
      <c r="D115" s="1169"/>
      <c r="E115" s="1169"/>
      <c r="F115" s="1169"/>
      <c r="G115" s="1169"/>
      <c r="H115" s="1169"/>
      <c r="I115" s="1169"/>
      <c r="J115" s="1169"/>
      <c r="K115" s="1169"/>
      <c r="L115" s="1169"/>
      <c r="M115" s="1169"/>
      <c r="N115" s="1169"/>
      <c r="O115" s="1169"/>
      <c r="P115" s="1169"/>
      <c r="Q115" s="1169"/>
      <c r="R115" s="1169"/>
      <c r="S115" s="1169"/>
      <c r="T115" s="1169"/>
      <c r="U115" s="1169"/>
      <c r="V115" s="1169"/>
    </row>
    <row r="116" spans="1:22" ht="14.95" customHeight="1">
      <c r="A116" s="1118" t="s">
        <v>572</v>
      </c>
      <c r="B116" s="1118"/>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row>
    <row r="117" spans="1:22" ht="14.95" customHeight="1">
      <c r="A117" s="1118" t="s">
        <v>573</v>
      </c>
      <c r="B117" s="1118"/>
      <c r="C117" s="1118"/>
      <c r="D117" s="1118"/>
      <c r="E117" s="1118"/>
      <c r="F117" s="1118"/>
      <c r="G117" s="1118"/>
      <c r="H117" s="1118"/>
      <c r="I117" s="1118"/>
      <c r="J117" s="1118"/>
      <c r="K117" s="1118"/>
      <c r="L117" s="1118"/>
      <c r="M117" s="1118"/>
      <c r="N117" s="1118"/>
      <c r="O117" s="1118"/>
      <c r="P117" s="1118"/>
      <c r="Q117" s="1118"/>
      <c r="R117" s="1118"/>
      <c r="S117" s="1118"/>
      <c r="T117" s="1118"/>
      <c r="U117" s="1118"/>
      <c r="V117" s="1118"/>
    </row>
    <row r="118" spans="1:22" ht="14.95" customHeight="1">
      <c r="A118" s="1119" t="s">
        <v>574</v>
      </c>
      <c r="B118" s="1119"/>
      <c r="C118" s="1119"/>
      <c r="D118" s="1119"/>
      <c r="E118" s="1119"/>
      <c r="F118" s="1119"/>
      <c r="G118" s="1119"/>
      <c r="H118" s="1119"/>
      <c r="I118" s="1119"/>
      <c r="J118" s="1119"/>
      <c r="K118" s="1119"/>
      <c r="L118" s="1119"/>
      <c r="M118" s="1119"/>
      <c r="N118" s="1119"/>
      <c r="O118" s="1119"/>
      <c r="P118" s="1119"/>
      <c r="Q118" s="1119"/>
      <c r="R118" s="1119"/>
      <c r="S118" s="1119"/>
      <c r="T118" s="1119"/>
      <c r="U118" s="1119"/>
      <c r="V118" s="1119"/>
    </row>
    <row r="119" spans="1:22" ht="14.95" customHeight="1">
      <c r="A119" s="1119"/>
      <c r="B119" s="1119"/>
      <c r="C119" s="1119"/>
      <c r="D119" s="1119"/>
      <c r="E119" s="1119"/>
      <c r="F119" s="1119"/>
      <c r="G119" s="1119"/>
      <c r="H119" s="1119"/>
      <c r="I119" s="1119"/>
      <c r="J119" s="1119"/>
      <c r="K119" s="1119"/>
      <c r="L119" s="1119"/>
      <c r="M119" s="1119"/>
      <c r="N119" s="1119"/>
      <c r="O119" s="1119"/>
      <c r="P119" s="1119"/>
      <c r="Q119" s="1119"/>
      <c r="R119" s="1119"/>
      <c r="S119" s="1119"/>
      <c r="T119" s="1119"/>
      <c r="U119" s="1119"/>
      <c r="V119" s="1119"/>
    </row>
    <row r="120" spans="1:22" ht="14.95" customHeight="1">
      <c r="A120" s="1119" t="s">
        <v>575</v>
      </c>
      <c r="B120" s="1119"/>
      <c r="C120" s="1119"/>
      <c r="D120" s="1119"/>
      <c r="E120" s="1119"/>
      <c r="F120" s="1119"/>
      <c r="G120" s="1119"/>
      <c r="H120" s="1119"/>
      <c r="I120" s="1119"/>
      <c r="J120" s="1119"/>
      <c r="K120" s="1119"/>
      <c r="L120" s="1119"/>
      <c r="M120" s="1119"/>
      <c r="N120" s="1119"/>
      <c r="O120" s="1119"/>
      <c r="P120" s="1119"/>
      <c r="Q120" s="1119"/>
      <c r="R120" s="1119"/>
      <c r="S120" s="1119"/>
      <c r="T120" s="1119"/>
      <c r="U120" s="1119"/>
      <c r="V120" s="1119"/>
    </row>
    <row r="121" spans="1:22" ht="14.95" customHeight="1">
      <c r="A121" s="1119" t="s">
        <v>576</v>
      </c>
      <c r="B121" s="1119"/>
      <c r="C121" s="1119"/>
      <c r="D121" s="1119"/>
      <c r="E121" s="1119"/>
      <c r="F121" s="1119"/>
      <c r="G121" s="1119"/>
      <c r="H121" s="1119"/>
      <c r="I121" s="1119"/>
      <c r="J121" s="1119"/>
      <c r="K121" s="1119"/>
      <c r="L121" s="1119"/>
      <c r="M121" s="1119"/>
      <c r="N121" s="1119"/>
      <c r="O121" s="1119"/>
      <c r="P121" s="1119"/>
      <c r="Q121" s="1119"/>
      <c r="R121" s="1119"/>
      <c r="S121" s="1119"/>
      <c r="T121" s="1119"/>
      <c r="U121" s="1119"/>
      <c r="V121" s="1119"/>
    </row>
    <row r="122" spans="1:22" ht="14.95" customHeight="1">
      <c r="A122" s="1119"/>
      <c r="B122" s="1119"/>
      <c r="C122" s="1119"/>
      <c r="D122" s="1119"/>
      <c r="E122" s="1119"/>
      <c r="F122" s="1119"/>
      <c r="G122" s="1119"/>
      <c r="H122" s="1119"/>
      <c r="I122" s="1119"/>
      <c r="J122" s="1119"/>
      <c r="K122" s="1119"/>
      <c r="L122" s="1119"/>
      <c r="M122" s="1119"/>
      <c r="N122" s="1119"/>
      <c r="O122" s="1119"/>
      <c r="P122" s="1119"/>
      <c r="Q122" s="1119"/>
      <c r="R122" s="1119"/>
      <c r="S122" s="1119"/>
      <c r="T122" s="1119"/>
      <c r="U122" s="1119"/>
      <c r="V122" s="1119"/>
    </row>
    <row r="123" spans="1:22" ht="14.95" customHeight="1">
      <c r="A123" s="1119" t="s">
        <v>577</v>
      </c>
      <c r="B123" s="1119"/>
      <c r="C123" s="1119"/>
      <c r="D123" s="1119"/>
      <c r="E123" s="1119"/>
      <c r="F123" s="1119"/>
      <c r="G123" s="1119"/>
      <c r="H123" s="1119"/>
      <c r="I123" s="1119"/>
      <c r="J123" s="1119"/>
      <c r="K123" s="1119"/>
      <c r="L123" s="1119"/>
      <c r="M123" s="1119"/>
      <c r="N123" s="1119"/>
      <c r="O123" s="1119"/>
      <c r="P123" s="1119"/>
      <c r="Q123" s="1119"/>
      <c r="R123" s="1119"/>
      <c r="S123" s="1119"/>
      <c r="T123" s="1119"/>
      <c r="U123" s="1119"/>
      <c r="V123" s="1119"/>
    </row>
    <row r="124" spans="1:22" ht="14.95" customHeight="1">
      <c r="A124" s="1119" t="s">
        <v>578</v>
      </c>
      <c r="B124" s="1119"/>
      <c r="C124" s="1119"/>
      <c r="D124" s="1119"/>
      <c r="E124" s="1119"/>
      <c r="F124" s="1119"/>
      <c r="G124" s="1119"/>
      <c r="H124" s="1119"/>
      <c r="I124" s="1119"/>
      <c r="J124" s="1119"/>
      <c r="K124" s="1119"/>
      <c r="L124" s="1119"/>
      <c r="M124" s="1119"/>
      <c r="N124" s="1119"/>
      <c r="O124" s="1119"/>
      <c r="P124" s="1119"/>
      <c r="Q124" s="1119"/>
      <c r="R124" s="1119"/>
      <c r="S124" s="1119"/>
      <c r="T124" s="1119"/>
      <c r="U124" s="1119"/>
      <c r="V124" s="1119"/>
    </row>
    <row r="125" spans="1:22" ht="14.95" customHeight="1">
      <c r="A125" s="1119" t="s">
        <v>579</v>
      </c>
      <c r="B125" s="1119"/>
      <c r="C125" s="1119"/>
      <c r="D125" s="1119"/>
      <c r="E125" s="1119"/>
      <c r="F125" s="1119"/>
      <c r="G125" s="1119"/>
      <c r="H125" s="1119"/>
      <c r="I125" s="1119"/>
      <c r="J125" s="1119"/>
      <c r="K125" s="1119"/>
      <c r="L125" s="1119"/>
      <c r="M125" s="1119"/>
      <c r="N125" s="1119"/>
      <c r="O125" s="1119"/>
      <c r="P125" s="1119"/>
      <c r="Q125" s="1119"/>
      <c r="R125" s="1119"/>
      <c r="S125" s="1119"/>
      <c r="T125" s="1119"/>
      <c r="U125" s="1119"/>
      <c r="V125" s="1119"/>
    </row>
    <row r="126" spans="1:22" ht="14.95" customHeight="1">
      <c r="A126" s="1119"/>
      <c r="B126" s="1119"/>
      <c r="C126" s="1119"/>
      <c r="D126" s="1119"/>
      <c r="E126" s="1119"/>
      <c r="F126" s="1119"/>
      <c r="G126" s="1119"/>
      <c r="H126" s="1119"/>
      <c r="I126" s="1119"/>
      <c r="J126" s="1119"/>
      <c r="K126" s="1119"/>
      <c r="L126" s="1119"/>
      <c r="M126" s="1119"/>
      <c r="N126" s="1119"/>
      <c r="O126" s="1119"/>
      <c r="P126" s="1119"/>
      <c r="Q126" s="1119"/>
      <c r="R126" s="1119"/>
      <c r="S126" s="1119"/>
      <c r="T126" s="1119"/>
      <c r="U126" s="1119"/>
      <c r="V126" s="1119"/>
    </row>
    <row r="127" spans="1:22" ht="14.95" customHeight="1">
      <c r="A127" s="1169" t="s">
        <v>580</v>
      </c>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22" ht="14.95" customHeight="1">
      <c r="A128" s="1169"/>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4.95" customHeight="1">
      <c r="A129" s="1169" t="s">
        <v>581</v>
      </c>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ht="14.95" customHeight="1">
      <c r="A130" s="1169"/>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row r="131" spans="1:22" ht="14.95" customHeight="1">
      <c r="A131" s="1169"/>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row>
    <row r="132" spans="1:22" ht="14.95" customHeight="1">
      <c r="A132" s="1119" t="s">
        <v>582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19"/>
    </row>
    <row r="133" spans="1:22" ht="14.95" customHeight="1">
      <c r="A133" s="1119" t="s">
        <v>583</v>
      </c>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19"/>
    </row>
    <row r="134" spans="1:22" ht="14.95" customHeight="1">
      <c r="A134" s="1169" t="s">
        <v>584</v>
      </c>
      <c r="B134" s="1169"/>
      <c r="C134" s="1169"/>
      <c r="D134" s="1169"/>
      <c r="E134" s="1169"/>
      <c r="F134" s="1169"/>
      <c r="G134" s="1169"/>
      <c r="H134" s="1169"/>
      <c r="I134" s="1169"/>
      <c r="J134" s="1169"/>
      <c r="K134" s="1169"/>
      <c r="L134" s="1169"/>
      <c r="M134" s="1169"/>
      <c r="N134" s="1169"/>
      <c r="O134" s="1169"/>
      <c r="P134" s="1169"/>
      <c r="Q134" s="1169"/>
      <c r="R134" s="1169"/>
      <c r="S134" s="1169"/>
      <c r="T134" s="1169"/>
      <c r="U134" s="1169"/>
      <c r="V134" s="1169"/>
    </row>
    <row r="135" spans="1:22" ht="14.95" customHeight="1">
      <c r="A135" s="1169" t="s">
        <v>585</v>
      </c>
      <c r="B135" s="1169"/>
      <c r="C135" s="1169"/>
      <c r="D135" s="1169"/>
      <c r="E135" s="1169"/>
      <c r="F135" s="1169"/>
      <c r="G135" s="1169"/>
      <c r="H135" s="1169"/>
      <c r="I135" s="1169"/>
      <c r="J135" s="1169"/>
      <c r="K135" s="1169"/>
      <c r="L135" s="1169"/>
      <c r="M135" s="1169"/>
      <c r="N135" s="1169"/>
      <c r="O135" s="1169"/>
      <c r="P135" s="1169"/>
      <c r="Q135" s="1169"/>
      <c r="R135" s="1169"/>
      <c r="S135" s="1169"/>
      <c r="T135" s="1169"/>
      <c r="U135" s="1169"/>
      <c r="V135" s="1169"/>
    </row>
    <row r="136" spans="1:22" ht="30.75" customHeight="1">
      <c r="A136" s="1169" t="s">
        <v>586</v>
      </c>
      <c r="B136" s="1169"/>
      <c r="C136" s="1169"/>
      <c r="D136" s="1169"/>
      <c r="E136" s="1169"/>
      <c r="F136" s="1169"/>
      <c r="G136" s="1169"/>
      <c r="H136" s="1169"/>
      <c r="I136" s="1169"/>
      <c r="J136" s="1169"/>
      <c r="K136" s="1169"/>
      <c r="L136" s="1169"/>
      <c r="M136" s="1169"/>
      <c r="N136" s="1169"/>
      <c r="O136" s="1169"/>
      <c r="P136" s="1169"/>
      <c r="Q136" s="1169"/>
      <c r="R136" s="1169"/>
      <c r="S136" s="1169"/>
      <c r="T136" s="1169"/>
      <c r="U136" s="1169"/>
      <c r="V136" s="1169"/>
    </row>
    <row r="137" spans="1:22" ht="14.3" customHeight="1">
      <c r="A137" s="1169" t="s">
        <v>587</v>
      </c>
      <c r="B137" s="1169"/>
      <c r="C137" s="1169"/>
      <c r="D137" s="1169"/>
      <c r="E137" s="1169"/>
      <c r="F137" s="1169"/>
      <c r="G137" s="1169"/>
      <c r="H137" s="1169"/>
      <c r="I137" s="1169"/>
      <c r="J137" s="1169"/>
      <c r="K137" s="1169"/>
      <c r="L137" s="1169"/>
      <c r="M137" s="1169"/>
      <c r="N137" s="1169"/>
      <c r="O137" s="1169"/>
      <c r="P137" s="1169"/>
      <c r="Q137" s="1169"/>
      <c r="R137" s="1169"/>
      <c r="S137" s="1169"/>
      <c r="T137" s="1169"/>
      <c r="U137" s="1169"/>
      <c r="V137" s="1169"/>
    </row>
    <row r="138" spans="1:22" ht="30.75" customHeight="1">
      <c r="A138" s="1169" t="s">
        <v>588</v>
      </c>
      <c r="B138" s="1169"/>
      <c r="C138" s="1169"/>
      <c r="D138" s="1169"/>
      <c r="E138" s="1169"/>
      <c r="F138" s="1169"/>
      <c r="G138" s="1169"/>
      <c r="H138" s="1169"/>
      <c r="I138" s="1169"/>
      <c r="J138" s="1169"/>
      <c r="K138" s="1169"/>
      <c r="L138" s="1169"/>
      <c r="M138" s="1169"/>
      <c r="N138" s="1169"/>
      <c r="O138" s="1169"/>
      <c r="P138" s="1169"/>
      <c r="Q138" s="1169"/>
      <c r="R138" s="1169"/>
      <c r="S138" s="1169"/>
      <c r="T138" s="1169"/>
      <c r="U138" s="1169"/>
      <c r="V138" s="1169"/>
    </row>
    <row r="139" spans="1:22" ht="14.3" customHeight="1">
      <c r="A139" s="1169" t="s">
        <v>589</v>
      </c>
      <c r="B139" s="1169"/>
      <c r="C139" s="1169"/>
      <c r="D139" s="1169"/>
      <c r="E139" s="1169"/>
      <c r="F139" s="1169"/>
      <c r="G139" s="1169"/>
      <c r="H139" s="1169"/>
      <c r="I139" s="1169"/>
      <c r="J139" s="1169"/>
      <c r="K139" s="1169"/>
      <c r="L139" s="1169"/>
      <c r="M139" s="1169"/>
      <c r="N139" s="1169"/>
      <c r="O139" s="1169"/>
      <c r="P139" s="1169"/>
      <c r="Q139" s="1169"/>
      <c r="R139" s="1169"/>
      <c r="S139" s="1169"/>
      <c r="T139" s="1169"/>
      <c r="U139" s="1169"/>
      <c r="V139" s="1169"/>
    </row>
    <row r="140" spans="1:22" ht="14.3" customHeight="1">
      <c r="A140" s="1169" t="s">
        <v>590</v>
      </c>
      <c r="B140" s="1169"/>
      <c r="C140" s="1169"/>
      <c r="D140" s="1169"/>
      <c r="E140" s="1169"/>
      <c r="F140" s="1169"/>
      <c r="G140" s="1169"/>
      <c r="H140" s="1169"/>
      <c r="I140" s="1169"/>
      <c r="J140" s="1169"/>
      <c r="K140" s="1169"/>
      <c r="L140" s="1169"/>
      <c r="M140" s="1169"/>
      <c r="N140" s="1169"/>
      <c r="O140" s="1169"/>
      <c r="P140" s="1169"/>
      <c r="Q140" s="1169"/>
      <c r="R140" s="1169"/>
      <c r="S140" s="1169"/>
      <c r="T140" s="1169"/>
      <c r="U140" s="1169"/>
      <c r="V140" s="1169"/>
    </row>
    <row r="141" spans="1:22" ht="14.3" customHeight="1">
      <c r="A141" s="1169" t="s">
        <v>591</v>
      </c>
      <c r="B141" s="1169"/>
      <c r="C141" s="1169"/>
      <c r="D141" s="1169"/>
      <c r="E141" s="1169"/>
      <c r="F141" s="1169"/>
      <c r="G141" s="1169"/>
      <c r="H141" s="1169"/>
      <c r="I141" s="1169"/>
      <c r="J141" s="1169"/>
      <c r="K141" s="1169"/>
      <c r="L141" s="1169"/>
      <c r="M141" s="1169"/>
      <c r="N141" s="1169"/>
      <c r="O141" s="1169"/>
      <c r="P141" s="1169"/>
      <c r="Q141" s="1169"/>
      <c r="R141" s="1169"/>
      <c r="S141" s="1169"/>
      <c r="T141" s="1169"/>
      <c r="U141" s="1169"/>
      <c r="V141" s="1169"/>
    </row>
    <row r="142" spans="1:22" ht="14.3" customHeight="1">
      <c r="A142" s="1169" t="s">
        <v>592</v>
      </c>
      <c r="B142" s="1169"/>
      <c r="C142" s="1169"/>
      <c r="D142" s="1169"/>
      <c r="E142" s="1169"/>
      <c r="F142" s="1169"/>
      <c r="G142" s="1169"/>
      <c r="H142" s="1169"/>
      <c r="I142" s="1169"/>
      <c r="J142" s="1169"/>
      <c r="K142" s="1169"/>
      <c r="L142" s="1169"/>
      <c r="M142" s="1169"/>
      <c r="N142" s="1169"/>
      <c r="O142" s="1169"/>
      <c r="P142" s="1169"/>
      <c r="Q142" s="1169"/>
      <c r="R142" s="1169"/>
      <c r="S142" s="1169"/>
      <c r="T142" s="1169"/>
      <c r="U142" s="1169"/>
      <c r="V142" s="1169"/>
    </row>
    <row r="143" spans="1:22" ht="14.3" customHeight="1">
      <c r="A143" s="1169" t="s">
        <v>593</v>
      </c>
      <c r="B143" s="1169"/>
      <c r="C143" s="1169"/>
      <c r="D143" s="1169"/>
      <c r="E143" s="1169"/>
      <c r="F143" s="1169"/>
      <c r="G143" s="1169"/>
      <c r="H143" s="1169"/>
      <c r="I143" s="1169"/>
      <c r="J143" s="1169"/>
      <c r="K143" s="1169"/>
      <c r="L143" s="1169"/>
      <c r="M143" s="1169"/>
      <c r="N143" s="1169"/>
      <c r="O143" s="1169"/>
      <c r="P143" s="1169"/>
      <c r="Q143" s="1169"/>
      <c r="R143" s="1169"/>
      <c r="S143" s="1169"/>
      <c r="T143" s="1169"/>
      <c r="U143" s="1169"/>
      <c r="V143" s="1169"/>
    </row>
    <row r="144" spans="1:22" ht="14.3" customHeight="1">
      <c r="A144" s="1169" t="s">
        <v>594</v>
      </c>
      <c r="B144" s="1169"/>
      <c r="C144" s="1169"/>
      <c r="D144" s="1169"/>
      <c r="E144" s="1169"/>
      <c r="F144" s="1169"/>
      <c r="G144" s="1169"/>
      <c r="H144" s="1169"/>
      <c r="I144" s="1169"/>
      <c r="J144" s="1169"/>
      <c r="K144" s="1169"/>
      <c r="L144" s="1169"/>
      <c r="M144" s="1169"/>
      <c r="N144" s="1169"/>
      <c r="O144" s="1169"/>
      <c r="P144" s="1169"/>
      <c r="Q144" s="1169"/>
      <c r="R144" s="1169"/>
      <c r="S144" s="1169"/>
      <c r="T144" s="1169"/>
      <c r="U144" s="1169"/>
      <c r="V144" s="1169"/>
    </row>
    <row r="145" spans="1:23" ht="14.3" customHeight="1">
      <c r="A145" s="1169" t="s">
        <v>595</v>
      </c>
      <c r="B145" s="1169"/>
      <c r="C145" s="1169"/>
      <c r="D145" s="1169"/>
      <c r="E145" s="1169"/>
      <c r="F145" s="1169"/>
      <c r="G145" s="1169"/>
      <c r="H145" s="1169"/>
      <c r="I145" s="1169"/>
      <c r="J145" s="1169"/>
      <c r="K145" s="1169"/>
      <c r="L145" s="1169"/>
      <c r="M145" s="1169"/>
      <c r="N145" s="1169"/>
      <c r="O145" s="1169"/>
      <c r="P145" s="1169"/>
      <c r="Q145" s="1169"/>
      <c r="R145" s="1169"/>
      <c r="S145" s="1169"/>
      <c r="T145" s="1169"/>
      <c r="U145" s="1169"/>
      <c r="V145" s="1169"/>
    </row>
    <row r="146" spans="1:23">
      <c r="A146" s="1169" t="s">
        <v>596</v>
      </c>
      <c r="B146" s="1169"/>
      <c r="C146" s="1169"/>
      <c r="D146" s="1169"/>
      <c r="E146" s="1169"/>
      <c r="F146" s="1169"/>
      <c r="G146" s="1169"/>
      <c r="H146" s="1169"/>
      <c r="I146" s="1169"/>
      <c r="J146" s="1169"/>
      <c r="K146" s="1169"/>
      <c r="L146" s="1169"/>
      <c r="M146" s="1169"/>
      <c r="N146" s="1169"/>
      <c r="O146" s="1169"/>
      <c r="P146" s="1169"/>
      <c r="Q146" s="1169"/>
      <c r="R146" s="1169"/>
      <c r="S146" s="1169"/>
      <c r="T146" s="1169"/>
      <c r="U146" s="1169"/>
      <c r="V146" s="1169"/>
    </row>
    <row r="147" spans="1:23" ht="14.95" customHeight="1">
      <c r="A147" s="1170" t="s">
        <v>597</v>
      </c>
      <c r="B147" s="1170"/>
      <c r="C147" s="1170"/>
      <c r="D147" s="1170"/>
      <c r="E147" s="1170"/>
      <c r="F147" s="1170"/>
      <c r="G147" s="1170"/>
      <c r="H147" s="1170"/>
      <c r="I147" s="1170"/>
      <c r="J147" s="1170"/>
      <c r="K147" s="1170"/>
      <c r="L147" s="1170"/>
      <c r="M147" s="1170"/>
      <c r="N147" s="1170"/>
      <c r="O147" s="1170"/>
      <c r="P147" s="1170"/>
      <c r="Q147" s="1170"/>
      <c r="R147" s="1170"/>
      <c r="S147" s="1170"/>
      <c r="T147" s="1170"/>
      <c r="U147" s="1170"/>
    </row>
    <row r="148" spans="1:23" ht="30.75" customHeight="1" thickBot="1">
      <c r="B148" s="153"/>
      <c r="C148" s="153"/>
      <c r="D148" s="153"/>
      <c r="E148" s="153"/>
      <c r="F148" s="154"/>
      <c r="G148" s="153"/>
      <c r="H148" s="153"/>
      <c r="I148" s="946"/>
      <c r="J148" s="946"/>
    </row>
    <row r="149" spans="1:23" ht="28.55" customHeight="1" thickBot="1">
      <c r="A149" s="1135" t="s">
        <v>0</v>
      </c>
      <c r="B149" s="1137" t="s">
        <v>1</v>
      </c>
      <c r="C149" s="1139" t="s">
        <v>453</v>
      </c>
      <c r="D149" s="1140"/>
      <c r="E149" s="1140"/>
      <c r="F149" s="1141"/>
      <c r="G149" s="1142" t="s">
        <v>452</v>
      </c>
      <c r="H149" s="1144" t="s">
        <v>598</v>
      </c>
      <c r="I149" s="1145"/>
      <c r="J149" s="1142" t="s">
        <v>599</v>
      </c>
      <c r="K149" s="1144" t="s">
        <v>455</v>
      </c>
      <c r="L149" s="1148"/>
      <c r="M149" s="1151" t="s">
        <v>600</v>
      </c>
      <c r="N149" s="1152"/>
      <c r="O149" s="1152"/>
      <c r="P149" s="1152"/>
      <c r="Q149" s="1152"/>
      <c r="R149" s="1392" t="s">
        <v>601</v>
      </c>
      <c r="S149" s="1393"/>
      <c r="T149" s="1393"/>
      <c r="U149" s="1394"/>
    </row>
    <row r="150" spans="1:23" ht="28.55" customHeight="1" thickBot="1">
      <c r="A150" s="1136"/>
      <c r="B150" s="1138"/>
      <c r="C150" s="1395" t="s">
        <v>602</v>
      </c>
      <c r="D150" s="1396"/>
      <c r="E150" s="155" t="s">
        <v>296</v>
      </c>
      <c r="F150" s="155" t="s">
        <v>297</v>
      </c>
      <c r="G150" s="1143"/>
      <c r="H150" s="1146"/>
      <c r="I150" s="1147"/>
      <c r="J150" s="1143"/>
      <c r="K150" s="1149"/>
      <c r="L150" s="1150"/>
      <c r="M150" s="1397" t="s">
        <v>603</v>
      </c>
      <c r="N150" s="1398"/>
      <c r="O150" s="903" t="s">
        <v>604</v>
      </c>
      <c r="P150" s="1418" t="s">
        <v>605</v>
      </c>
      <c r="Q150" s="1419"/>
      <c r="R150" s="156" t="s">
        <v>1</v>
      </c>
      <c r="S150" s="157" t="s">
        <v>457</v>
      </c>
      <c r="T150" s="158" t="s">
        <v>462</v>
      </c>
      <c r="U150" s="159" t="s">
        <v>301</v>
      </c>
    </row>
    <row r="151" spans="1:23" ht="27.7" customHeight="1">
      <c r="A151" s="1420">
        <v>1</v>
      </c>
      <c r="B151" s="1421">
        <v>39912</v>
      </c>
      <c r="C151" s="1159" t="s">
        <v>606</v>
      </c>
      <c r="D151" s="1159"/>
      <c r="E151" s="1153" t="s">
        <v>607</v>
      </c>
      <c r="F151" s="1155" t="s">
        <v>289</v>
      </c>
      <c r="G151" s="1157" t="s">
        <v>466</v>
      </c>
      <c r="H151" s="1159" t="s">
        <v>492</v>
      </c>
      <c r="I151" s="1159"/>
      <c r="J151" s="1131">
        <v>3500000000</v>
      </c>
      <c r="K151" s="1161" t="s">
        <v>470</v>
      </c>
      <c r="L151" s="1162"/>
      <c r="M151" s="1165">
        <v>40002</v>
      </c>
      <c r="N151" s="1167">
        <v>3</v>
      </c>
      <c r="O151" s="1131">
        <v>-1000000000</v>
      </c>
      <c r="P151" s="1131">
        <f>O151+J151</f>
        <v>2500000000</v>
      </c>
      <c r="Q151" s="1132"/>
      <c r="R151" s="160">
        <v>40137</v>
      </c>
      <c r="S151" s="161" t="s">
        <v>608</v>
      </c>
      <c r="T151" s="161" t="s">
        <v>492</v>
      </c>
      <c r="U151" s="162">
        <v>140000000</v>
      </c>
    </row>
    <row r="152" spans="1:23" ht="27.7" customHeight="1">
      <c r="A152" s="1401"/>
      <c r="B152" s="1231"/>
      <c r="C152" s="1160"/>
      <c r="D152" s="1160"/>
      <c r="E152" s="1154"/>
      <c r="F152" s="1156"/>
      <c r="G152" s="1158"/>
      <c r="H152" s="1160"/>
      <c r="I152" s="1160"/>
      <c r="J152" s="1133"/>
      <c r="K152" s="1163"/>
      <c r="L152" s="1164"/>
      <c r="M152" s="1166"/>
      <c r="N152" s="1168"/>
      <c r="O152" s="1133"/>
      <c r="P152" s="1133"/>
      <c r="Q152" s="1134"/>
      <c r="R152" s="524">
        <v>40220</v>
      </c>
      <c r="S152" s="834" t="s">
        <v>608</v>
      </c>
      <c r="T152" s="834" t="s">
        <v>492</v>
      </c>
      <c r="U152" s="523">
        <v>100000000</v>
      </c>
    </row>
    <row r="153" spans="1:23" ht="30.25" customHeight="1">
      <c r="A153" s="1401"/>
      <c r="B153" s="1231"/>
      <c r="C153" s="1160"/>
      <c r="D153" s="1160"/>
      <c r="E153" s="1154"/>
      <c r="F153" s="1156"/>
      <c r="G153" s="1158"/>
      <c r="H153" s="1160"/>
      <c r="I153" s="1160"/>
      <c r="J153" s="1133"/>
      <c r="K153" s="1163"/>
      <c r="L153" s="1164"/>
      <c r="M153" s="1166"/>
      <c r="N153" s="1168"/>
      <c r="O153" s="1133"/>
      <c r="P153" s="1133"/>
      <c r="Q153" s="1134"/>
      <c r="R153" s="524">
        <v>40241</v>
      </c>
      <c r="S153" s="834" t="s">
        <v>609</v>
      </c>
      <c r="T153" s="834" t="s">
        <v>514</v>
      </c>
      <c r="U153" s="523">
        <v>50000000</v>
      </c>
    </row>
    <row r="154" spans="1:23" s="164" customFormat="1" ht="30.25" customHeight="1">
      <c r="A154" s="1401"/>
      <c r="B154" s="1231"/>
      <c r="C154" s="1160"/>
      <c r="D154" s="1160"/>
      <c r="E154" s="1154"/>
      <c r="F154" s="1156"/>
      <c r="G154" s="1158"/>
      <c r="H154" s="1160"/>
      <c r="I154" s="1160"/>
      <c r="J154" s="1133"/>
      <c r="K154" s="1163"/>
      <c r="L154" s="1164"/>
      <c r="M154" s="940"/>
      <c r="N154" s="941">
        <v>6</v>
      </c>
      <c r="O154" s="904"/>
      <c r="P154" s="1133">
        <v>290000000</v>
      </c>
      <c r="Q154" s="1134"/>
      <c r="R154" s="524">
        <v>40273</v>
      </c>
      <c r="S154" s="834" t="s">
        <v>610</v>
      </c>
      <c r="T154" s="834" t="s">
        <v>611</v>
      </c>
      <c r="U154" s="523">
        <v>56541893</v>
      </c>
      <c r="V154" s="935"/>
      <c r="W154" s="935"/>
    </row>
    <row r="155" spans="1:23" s="164" customFormat="1" ht="14.95" customHeight="1">
      <c r="A155" s="1401">
        <v>2</v>
      </c>
      <c r="B155" s="1231">
        <v>39912</v>
      </c>
      <c r="C155" s="1160" t="s">
        <v>612</v>
      </c>
      <c r="D155" s="1160"/>
      <c r="E155" s="1154" t="s">
        <v>607</v>
      </c>
      <c r="F155" s="1156" t="s">
        <v>289</v>
      </c>
      <c r="G155" s="1158" t="s">
        <v>466</v>
      </c>
      <c r="H155" s="1160" t="s">
        <v>492</v>
      </c>
      <c r="I155" s="1160"/>
      <c r="J155" s="1133">
        <v>1500000000</v>
      </c>
      <c r="K155" s="1163" t="s">
        <v>470</v>
      </c>
      <c r="L155" s="1164"/>
      <c r="M155" s="525">
        <v>40002</v>
      </c>
      <c r="N155" s="941">
        <v>3</v>
      </c>
      <c r="O155" s="835">
        <v>-500000000</v>
      </c>
      <c r="P155" s="1399">
        <f>O155+J155</f>
        <v>1000000000</v>
      </c>
      <c r="Q155" s="1400"/>
      <c r="R155" s="524">
        <v>40246</v>
      </c>
      <c r="S155" s="834" t="s">
        <v>609</v>
      </c>
      <c r="T155" s="834" t="s">
        <v>514</v>
      </c>
      <c r="U155" s="523">
        <v>123076734.86</v>
      </c>
      <c r="V155" s="163"/>
    </row>
    <row r="156" spans="1:23" ht="15.8" customHeight="1" thickBot="1">
      <c r="A156" s="1402"/>
      <c r="B156" s="1403"/>
      <c r="C156" s="1404"/>
      <c r="D156" s="1404"/>
      <c r="E156" s="1405"/>
      <c r="F156" s="1406"/>
      <c r="G156" s="1407"/>
      <c r="H156" s="1404"/>
      <c r="I156" s="1404"/>
      <c r="J156" s="1408"/>
      <c r="K156" s="1409"/>
      <c r="L156" s="1410"/>
      <c r="M156" s="165"/>
      <c r="N156" s="166">
        <v>7</v>
      </c>
      <c r="O156" s="122"/>
      <c r="P156" s="1411">
        <v>123076734.86</v>
      </c>
      <c r="Q156" s="1412"/>
      <c r="R156" s="522">
        <v>40275</v>
      </c>
      <c r="S156" s="521" t="s">
        <v>613</v>
      </c>
      <c r="T156" s="521" t="s">
        <v>611</v>
      </c>
      <c r="U156" s="520">
        <v>44533053.82</v>
      </c>
      <c r="V156" s="163"/>
      <c r="W156" s="164"/>
    </row>
    <row r="157" spans="1:23" ht="15.8" customHeight="1">
      <c r="B157" s="167"/>
      <c r="C157" s="168"/>
      <c r="D157" s="937"/>
      <c r="E157" s="937"/>
      <c r="F157" s="143"/>
      <c r="G157" s="937"/>
      <c r="H157" s="169"/>
      <c r="I157" s="41"/>
      <c r="J157" s="41"/>
      <c r="R157" s="170"/>
      <c r="S157" s="170"/>
      <c r="T157" s="171"/>
      <c r="U157" s="171"/>
    </row>
    <row r="158" spans="1:23" ht="14.95" thickBot="1">
      <c r="A158" s="1413" t="s">
        <v>614</v>
      </c>
      <c r="B158" s="1413"/>
      <c r="C158" s="1413"/>
      <c r="D158" s="948">
        <f>SUM(J151:J155)</f>
        <v>5000000000</v>
      </c>
      <c r="E158" s="937"/>
      <c r="F158" s="143"/>
      <c r="G158" s="1414" t="s">
        <v>615</v>
      </c>
      <c r="H158" s="1414"/>
      <c r="I158" s="1415">
        <v>413076735</v>
      </c>
      <c r="J158" s="1415"/>
      <c r="L158" s="1416" t="s">
        <v>616</v>
      </c>
      <c r="M158" s="1416"/>
      <c r="N158" s="1417">
        <f>SUM(U151:U153,U155)</f>
        <v>413076734.86000001</v>
      </c>
      <c r="O158" s="1417"/>
      <c r="R158" s="1128" t="s">
        <v>617</v>
      </c>
      <c r="S158" s="1128"/>
      <c r="T158" s="1128"/>
      <c r="U158" s="951">
        <f>U154+U156</f>
        <v>101074946.81999999</v>
      </c>
    </row>
    <row r="159" spans="1:23" ht="14.3" customHeight="1" thickTop="1">
      <c r="B159" s="937"/>
      <c r="C159" s="858"/>
      <c r="D159" s="937"/>
      <c r="E159" s="937"/>
      <c r="F159" s="143"/>
      <c r="G159" s="954"/>
      <c r="H159" s="172"/>
      <c r="J159" s="145"/>
    </row>
    <row r="160" spans="1:23" ht="14.3" customHeight="1">
      <c r="B160" s="937"/>
      <c r="C160" s="858"/>
      <c r="D160" s="937"/>
      <c r="E160" s="937"/>
      <c r="F160" s="143"/>
      <c r="G160" s="173"/>
      <c r="H160" s="174"/>
      <c r="J160" s="145"/>
    </row>
    <row r="161" spans="1:22" ht="14.3" customHeight="1">
      <c r="A161" s="1119" t="s">
        <v>618</v>
      </c>
      <c r="B161" s="1119"/>
      <c r="C161" s="1119"/>
      <c r="D161" s="1119"/>
      <c r="E161" s="1119"/>
      <c r="F161" s="1119"/>
      <c r="G161" s="1119"/>
      <c r="H161" s="1119"/>
      <c r="I161" s="1119"/>
      <c r="J161" s="1119"/>
      <c r="K161" s="1119"/>
      <c r="L161" s="1119"/>
      <c r="M161" s="1119"/>
      <c r="N161" s="1119"/>
      <c r="O161" s="1119"/>
      <c r="P161" s="1119"/>
      <c r="Q161" s="1119"/>
      <c r="R161" s="1119"/>
      <c r="S161" s="1119"/>
      <c r="T161" s="1119"/>
      <c r="U161" s="1119"/>
    </row>
    <row r="162" spans="1:22">
      <c r="A162" s="1119" t="s">
        <v>619</v>
      </c>
      <c r="B162" s="1119"/>
      <c r="C162" s="1119"/>
      <c r="D162" s="1119"/>
      <c r="E162" s="1119"/>
      <c r="F162" s="1119"/>
      <c r="G162" s="1119"/>
      <c r="H162" s="1119"/>
      <c r="I162" s="1119"/>
      <c r="J162" s="1119"/>
      <c r="K162" s="1119"/>
      <c r="L162" s="1119"/>
      <c r="M162" s="1119"/>
      <c r="N162" s="1119"/>
      <c r="O162" s="1119"/>
      <c r="P162" s="1119"/>
      <c r="Q162" s="1119"/>
      <c r="R162" s="1119"/>
      <c r="S162" s="1119"/>
      <c r="T162" s="1119"/>
      <c r="U162" s="1119"/>
    </row>
    <row r="163" spans="1:22" ht="14.95" customHeight="1">
      <c r="A163" s="1129" t="s">
        <v>620</v>
      </c>
      <c r="B163" s="1129"/>
      <c r="C163" s="1129"/>
      <c r="D163" s="1129"/>
      <c r="E163" s="1129"/>
      <c r="F163" s="1129"/>
      <c r="G163" s="1129"/>
      <c r="H163" s="1129"/>
      <c r="I163" s="1129"/>
      <c r="J163" s="1129"/>
      <c r="K163" s="1129"/>
      <c r="L163" s="1129"/>
      <c r="M163" s="1129"/>
      <c r="N163" s="1129"/>
      <c r="O163" s="1129"/>
      <c r="P163" s="1129"/>
      <c r="Q163" s="1129"/>
      <c r="R163" s="1129"/>
      <c r="S163" s="1129"/>
      <c r="T163" s="1129"/>
      <c r="U163" s="1129"/>
    </row>
    <row r="164" spans="1:22" ht="14.3" customHeight="1">
      <c r="A164" s="1130" t="s">
        <v>621</v>
      </c>
      <c r="B164" s="1130"/>
      <c r="C164" s="1130"/>
      <c r="D164" s="1130"/>
      <c r="E164" s="1130"/>
      <c r="F164" s="1130"/>
      <c r="G164" s="1130"/>
      <c r="H164" s="1130"/>
      <c r="I164" s="1130"/>
      <c r="J164" s="1130"/>
      <c r="K164" s="1130"/>
      <c r="L164" s="1130"/>
      <c r="M164" s="1130"/>
      <c r="N164" s="1130"/>
      <c r="O164" s="1130"/>
      <c r="P164" s="1130"/>
      <c r="Q164" s="1130"/>
      <c r="R164" s="1130"/>
      <c r="S164" s="1130"/>
      <c r="T164" s="1130"/>
      <c r="U164" s="1130"/>
      <c r="V164" s="925"/>
    </row>
    <row r="165" spans="1:22" ht="14.95" customHeight="1">
      <c r="A165" s="1118" t="s">
        <v>622</v>
      </c>
      <c r="B165" s="1118"/>
      <c r="C165" s="1118"/>
      <c r="D165" s="1118"/>
      <c r="E165" s="1118"/>
      <c r="F165" s="1118"/>
      <c r="G165" s="1118"/>
      <c r="H165" s="1118"/>
      <c r="I165" s="1118"/>
      <c r="J165" s="1118"/>
      <c r="K165" s="1118"/>
      <c r="L165" s="1118"/>
      <c r="M165" s="1118"/>
      <c r="N165" s="1118"/>
      <c r="O165" s="1118"/>
      <c r="P165" s="1118"/>
      <c r="Q165" s="1118"/>
      <c r="R165" s="1118"/>
      <c r="S165" s="1118"/>
      <c r="T165" s="1118"/>
      <c r="U165" s="1118"/>
    </row>
    <row r="166" spans="1:22" ht="14.95" customHeight="1">
      <c r="A166" s="1129" t="s">
        <v>623</v>
      </c>
      <c r="B166" s="1129"/>
      <c r="C166" s="1129"/>
      <c r="D166" s="1129"/>
      <c r="E166" s="1129"/>
      <c r="F166" s="1129"/>
      <c r="G166" s="1129"/>
      <c r="H166" s="1129"/>
      <c r="I166" s="1129"/>
      <c r="J166" s="1129"/>
      <c r="K166" s="1129"/>
      <c r="L166" s="1129"/>
      <c r="M166" s="1129"/>
      <c r="N166" s="1129"/>
      <c r="O166" s="1129"/>
      <c r="P166" s="1129"/>
      <c r="Q166" s="1129"/>
      <c r="R166" s="1129"/>
      <c r="S166" s="1129"/>
      <c r="T166" s="1129"/>
      <c r="U166" s="1129"/>
    </row>
    <row r="167" spans="1:22" ht="14.95" customHeight="1">
      <c r="A167" s="1129" t="s">
        <v>624</v>
      </c>
      <c r="B167" s="1129"/>
      <c r="C167" s="1129"/>
      <c r="D167" s="1129"/>
      <c r="E167" s="1129"/>
      <c r="F167" s="1129"/>
      <c r="G167" s="1129"/>
      <c r="H167" s="1129"/>
      <c r="I167" s="1129"/>
      <c r="J167" s="1129"/>
      <c r="K167" s="1129"/>
      <c r="L167" s="1129"/>
      <c r="M167" s="1129"/>
      <c r="N167" s="1129"/>
      <c r="O167" s="1129"/>
      <c r="P167" s="1129"/>
      <c r="Q167" s="1129"/>
      <c r="R167" s="1129"/>
      <c r="S167" s="1129"/>
      <c r="T167" s="1129"/>
      <c r="U167" s="1129"/>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4.3">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4.3">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4.3">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4.3">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4.3">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4.3">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4.3">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4.3">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4.3">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4.3">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4.3">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4.3">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4.3">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4.3">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4.3">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4.3">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4.3">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4.3">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4.3">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4.3">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4.3">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4.3">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4.3">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4.3">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4.3">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4.3">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4.3">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4.3">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4.3">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4.3">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129"/>
      <c r="B201" s="1129"/>
      <c r="C201" s="1129"/>
      <c r="D201" s="1129"/>
      <c r="E201" s="1129"/>
      <c r="F201" s="1129"/>
      <c r="G201" s="1129"/>
      <c r="H201" s="1129"/>
      <c r="I201" s="1129"/>
      <c r="J201" s="1129"/>
      <c r="K201" s="1129"/>
      <c r="L201" s="1129"/>
      <c r="M201" s="1129"/>
      <c r="N201" s="1129"/>
      <c r="O201" s="1129"/>
      <c r="P201" s="1129"/>
      <c r="Q201" s="1129"/>
      <c r="R201" s="1129"/>
      <c r="S201" s="1129"/>
      <c r="T201" s="1129"/>
      <c r="U201" s="1129"/>
      <c r="V201" s="1129"/>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129"/>
      <c r="B203" s="1129"/>
      <c r="C203" s="1129"/>
      <c r="D203" s="1129"/>
      <c r="E203" s="1129"/>
      <c r="F203" s="1129"/>
      <c r="G203" s="1129"/>
      <c r="H203" s="1129"/>
      <c r="I203" s="1129"/>
      <c r="J203" s="1129"/>
      <c r="K203" s="1129"/>
      <c r="L203" s="1129"/>
      <c r="M203" s="1129"/>
      <c r="N203" s="1129"/>
      <c r="O203" s="1129"/>
      <c r="P203" s="1129"/>
      <c r="Q203" s="1129"/>
      <c r="R203" s="1129"/>
      <c r="S203" s="1129"/>
      <c r="T203" s="1129"/>
      <c r="U203" s="1129"/>
      <c r="V203" s="1129"/>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129"/>
      <c r="B205" s="1129"/>
      <c r="C205" s="1129"/>
      <c r="D205" s="1129"/>
      <c r="E205" s="1129"/>
      <c r="F205" s="1129"/>
      <c r="G205" s="1129"/>
      <c r="H205" s="1129"/>
      <c r="I205" s="1129"/>
      <c r="J205" s="1129"/>
      <c r="K205" s="1129"/>
      <c r="L205" s="1129"/>
      <c r="M205" s="1129"/>
      <c r="N205" s="1129"/>
      <c r="O205" s="1129"/>
      <c r="P205" s="1129"/>
      <c r="Q205" s="1129"/>
      <c r="R205" s="1129"/>
      <c r="S205" s="1129"/>
      <c r="T205" s="1129"/>
      <c r="U205" s="1129"/>
      <c r="V205" s="1129"/>
    </row>
    <row r="206" spans="1:22">
      <c r="A206" s="1119"/>
      <c r="B206" s="1119"/>
      <c r="C206" s="1119"/>
      <c r="D206" s="1119"/>
      <c r="E206" s="1119"/>
      <c r="F206" s="1119"/>
      <c r="G206" s="1119"/>
      <c r="H206" s="1119"/>
      <c r="I206" s="1119"/>
      <c r="J206" s="1119"/>
      <c r="K206" s="1119"/>
      <c r="L206" s="1119"/>
      <c r="M206" s="1119"/>
      <c r="N206" s="1119"/>
      <c r="O206" s="1119"/>
      <c r="P206" s="1119"/>
      <c r="Q206" s="1119"/>
      <c r="R206" s="1119"/>
      <c r="S206" s="1119"/>
      <c r="T206" s="1119"/>
      <c r="U206" s="1119"/>
      <c r="V206" s="1119"/>
    </row>
    <row r="207" spans="1:22">
      <c r="A207" s="1119"/>
      <c r="B207" s="1119"/>
      <c r="C207" s="1119"/>
      <c r="D207" s="1119"/>
      <c r="E207" s="1119"/>
      <c r="F207" s="1119"/>
      <c r="G207" s="1119"/>
      <c r="H207" s="1119"/>
      <c r="I207" s="1119"/>
      <c r="J207" s="1119"/>
      <c r="K207" s="1119"/>
      <c r="L207" s="1119"/>
      <c r="M207" s="1119"/>
      <c r="N207" s="1119"/>
      <c r="O207" s="1119"/>
      <c r="P207" s="1119"/>
      <c r="Q207" s="1119"/>
      <c r="R207" s="1119"/>
      <c r="S207" s="1119"/>
      <c r="T207" s="1119"/>
      <c r="U207" s="1119"/>
      <c r="V207" s="1119"/>
    </row>
    <row r="208" spans="1:22">
      <c r="A208" s="1119"/>
      <c r="B208" s="1119"/>
      <c r="C208" s="1119"/>
      <c r="D208" s="1119"/>
      <c r="E208" s="1119"/>
      <c r="F208" s="1119"/>
      <c r="G208" s="1119"/>
      <c r="H208" s="1119"/>
      <c r="I208" s="1119"/>
      <c r="J208" s="1119"/>
      <c r="K208" s="1119"/>
      <c r="L208" s="1119"/>
      <c r="M208" s="1119"/>
      <c r="N208" s="1119"/>
      <c r="O208" s="1119"/>
      <c r="P208" s="1119"/>
      <c r="Q208" s="1119"/>
      <c r="R208" s="1119"/>
      <c r="S208" s="1119"/>
      <c r="T208" s="1119"/>
      <c r="U208" s="1119"/>
      <c r="V208" s="1119"/>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19"/>
      <c r="B210" s="1119"/>
      <c r="C210" s="1119"/>
      <c r="D210" s="1119"/>
      <c r="E210" s="1119"/>
      <c r="F210" s="1119"/>
      <c r="G210" s="1119"/>
      <c r="H210" s="1119"/>
      <c r="I210" s="1119"/>
      <c r="J210" s="1119"/>
      <c r="K210" s="1119"/>
      <c r="L210" s="1119"/>
      <c r="M210" s="1119"/>
      <c r="N210" s="1119"/>
      <c r="O210" s="1119"/>
      <c r="P210" s="1119"/>
      <c r="Q210" s="1119"/>
      <c r="R210" s="1119"/>
      <c r="S210" s="1119"/>
      <c r="T210" s="1119"/>
      <c r="U210" s="1119"/>
      <c r="V210" s="1119"/>
    </row>
    <row r="211" spans="1:22">
      <c r="A211" s="1119"/>
      <c r="B211" s="1119"/>
      <c r="C211" s="1119"/>
      <c r="D211" s="1119"/>
      <c r="E211" s="1119"/>
      <c r="F211" s="1119"/>
      <c r="G211" s="1119"/>
      <c r="H211" s="1119"/>
      <c r="I211" s="1119"/>
      <c r="J211" s="1119"/>
      <c r="K211" s="1119"/>
      <c r="L211" s="1119"/>
      <c r="M211" s="1119"/>
      <c r="N211" s="1119"/>
      <c r="O211" s="1119"/>
      <c r="P211" s="1119"/>
      <c r="Q211" s="1119"/>
      <c r="R211" s="1119"/>
      <c r="S211" s="1119"/>
      <c r="T211" s="1119"/>
      <c r="U211" s="1119"/>
      <c r="V211" s="1119"/>
    </row>
    <row r="212" spans="1:22">
      <c r="A212" s="1119"/>
      <c r="B212" s="1119"/>
      <c r="C212" s="1119"/>
      <c r="D212" s="1119"/>
      <c r="E212" s="1119"/>
      <c r="F212" s="1119"/>
      <c r="G212" s="1119"/>
      <c r="H212" s="1119"/>
      <c r="I212" s="1119"/>
      <c r="J212" s="1119"/>
      <c r="K212" s="1119"/>
      <c r="L212" s="1119"/>
      <c r="M212" s="1119"/>
      <c r="N212" s="1119"/>
      <c r="O212" s="1119"/>
      <c r="P212" s="1119"/>
      <c r="Q212" s="1119"/>
      <c r="R212" s="1119"/>
      <c r="S212" s="1119"/>
      <c r="T212" s="1119"/>
      <c r="U212" s="1119"/>
      <c r="V212" s="1119"/>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129"/>
      <c r="B214" s="1129"/>
      <c r="C214" s="1129"/>
      <c r="D214" s="1129"/>
      <c r="E214" s="1129"/>
      <c r="F214" s="1129"/>
      <c r="G214" s="1129"/>
      <c r="H214" s="1129"/>
      <c r="I214" s="1129"/>
      <c r="J214" s="1129"/>
      <c r="K214" s="1129"/>
      <c r="L214" s="1129"/>
      <c r="M214" s="1129"/>
      <c r="N214" s="1129"/>
      <c r="O214" s="1129"/>
      <c r="P214" s="1129"/>
      <c r="Q214" s="1129"/>
      <c r="R214" s="1129"/>
      <c r="S214" s="1129"/>
      <c r="T214" s="1129"/>
      <c r="U214" s="1129"/>
      <c r="V214" s="1129"/>
    </row>
    <row r="215" spans="1:22">
      <c r="A215" s="1119"/>
      <c r="B215" s="1119"/>
      <c r="C215" s="1119"/>
      <c r="D215" s="1119"/>
      <c r="E215" s="1119"/>
      <c r="F215" s="1119"/>
      <c r="G215" s="1119"/>
      <c r="H215" s="1119"/>
      <c r="I215" s="1119"/>
      <c r="J215" s="1119"/>
      <c r="K215" s="1119"/>
      <c r="L215" s="1119"/>
      <c r="M215" s="1119"/>
      <c r="N215" s="1119"/>
      <c r="O215" s="1119"/>
      <c r="P215" s="1119"/>
      <c r="Q215" s="1119"/>
      <c r="R215" s="1119"/>
      <c r="S215" s="1119"/>
      <c r="T215" s="1119"/>
      <c r="U215" s="1119"/>
      <c r="V215" s="1119"/>
    </row>
    <row r="216" spans="1:22">
      <c r="A216" s="1119"/>
      <c r="B216" s="1119"/>
      <c r="C216" s="1119"/>
      <c r="D216" s="1119"/>
      <c r="E216" s="1119"/>
      <c r="F216" s="1119"/>
      <c r="G216" s="1119"/>
      <c r="H216" s="1119"/>
      <c r="I216" s="1119"/>
      <c r="J216" s="1119"/>
      <c r="K216" s="1119"/>
      <c r="L216" s="1119"/>
      <c r="M216" s="1119"/>
      <c r="N216" s="1119"/>
      <c r="O216" s="1119"/>
      <c r="P216" s="1119"/>
      <c r="Q216" s="1119"/>
      <c r="R216" s="1119"/>
      <c r="S216" s="1119"/>
      <c r="T216" s="1119"/>
      <c r="U216" s="1119"/>
      <c r="V216" s="1119"/>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19"/>
      <c r="B218" s="1119"/>
      <c r="C218" s="1119"/>
      <c r="D218" s="1119"/>
      <c r="E218" s="1119"/>
      <c r="F218" s="1119"/>
      <c r="G218" s="1119"/>
      <c r="H218" s="1119"/>
      <c r="I218" s="1119"/>
      <c r="J218" s="1119"/>
      <c r="K218" s="1119"/>
      <c r="L218" s="1119"/>
      <c r="M218" s="1119"/>
      <c r="N218" s="1119"/>
      <c r="O218" s="1119"/>
      <c r="P218" s="1119"/>
      <c r="Q218" s="1119"/>
      <c r="R218" s="1119"/>
      <c r="S218" s="1119"/>
      <c r="T218" s="1119"/>
      <c r="U218" s="1119"/>
      <c r="V218" s="1119"/>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19"/>
      <c r="B220" s="1119"/>
      <c r="C220" s="1119"/>
      <c r="D220" s="1119"/>
      <c r="E220" s="1119"/>
      <c r="F220" s="1119"/>
      <c r="G220" s="1119"/>
      <c r="H220" s="1119"/>
      <c r="I220" s="1119"/>
      <c r="J220" s="1119"/>
      <c r="K220" s="1119"/>
      <c r="L220" s="1119"/>
      <c r="M220" s="1119"/>
      <c r="N220" s="1119"/>
      <c r="O220" s="1119"/>
      <c r="P220" s="1119"/>
      <c r="Q220" s="1119"/>
      <c r="R220" s="1119"/>
      <c r="S220" s="1119"/>
      <c r="T220" s="1119"/>
      <c r="U220" s="1119"/>
      <c r="V220" s="1119"/>
    </row>
    <row r="221" spans="1:22">
      <c r="A221" s="1119"/>
      <c r="B221" s="1119"/>
      <c r="C221" s="1119"/>
      <c r="D221" s="1119"/>
      <c r="E221" s="1119"/>
      <c r="F221" s="1119"/>
      <c r="G221" s="1119"/>
      <c r="H221" s="1119"/>
      <c r="I221" s="1119"/>
      <c r="J221" s="1119"/>
      <c r="K221" s="1119"/>
      <c r="L221" s="1119"/>
      <c r="M221" s="1119"/>
      <c r="N221" s="1119"/>
      <c r="O221" s="1119"/>
      <c r="P221" s="1119"/>
      <c r="Q221" s="1119"/>
      <c r="R221" s="1119"/>
      <c r="S221" s="1119"/>
      <c r="T221" s="1119"/>
      <c r="U221" s="1119"/>
      <c r="V221" s="1119"/>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19"/>
      <c r="B223" s="1119"/>
      <c r="C223" s="1119"/>
      <c r="D223" s="1119"/>
      <c r="E223" s="1119"/>
      <c r="F223" s="1119"/>
      <c r="G223" s="1119"/>
      <c r="H223" s="1119"/>
      <c r="I223" s="1119"/>
      <c r="J223" s="1119"/>
      <c r="K223" s="1119"/>
      <c r="L223" s="1119"/>
      <c r="M223" s="1119"/>
      <c r="N223" s="1119"/>
      <c r="O223" s="1119"/>
      <c r="P223" s="1119"/>
      <c r="Q223" s="1119"/>
      <c r="R223" s="1119"/>
      <c r="S223" s="1119"/>
      <c r="T223" s="1119"/>
      <c r="U223" s="1119"/>
      <c r="V223" s="1119"/>
    </row>
    <row r="823" spans="4:9">
      <c r="D823" s="935"/>
      <c r="E823" s="935"/>
      <c r="F823" s="935" t="s">
        <v>625</v>
      </c>
      <c r="H823" s="935"/>
      <c r="I823" s="935"/>
    </row>
  </sheetData>
  <mergeCells count="245">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8:V119"/>
    <mergeCell ref="A120:V120"/>
    <mergeCell ref="A121:V122"/>
    <mergeCell ref="A124:V124"/>
    <mergeCell ref="A125:V126"/>
    <mergeCell ref="A127:V128"/>
    <mergeCell ref="A129:V131"/>
    <mergeCell ref="A146:V146"/>
    <mergeCell ref="A147:U147"/>
    <mergeCell ref="A145:V145"/>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22" t="s">
        <v>626</v>
      </c>
      <c r="C1" s="1422"/>
      <c r="D1" s="1422"/>
      <c r="E1" s="1422"/>
      <c r="F1" s="1422"/>
      <c r="G1" s="178"/>
      <c r="H1" s="178"/>
      <c r="I1" s="178"/>
    </row>
    <row r="2" spans="2:12" ht="14.3">
      <c r="B2" s="1422" t="s">
        <v>430</v>
      </c>
      <c r="C2" s="1422"/>
      <c r="D2" s="1422"/>
      <c r="E2" s="1422"/>
      <c r="F2" s="1422"/>
      <c r="G2" s="178"/>
      <c r="H2" s="178"/>
      <c r="I2" s="178"/>
    </row>
    <row r="3" spans="2:12" ht="14.95" thickBot="1">
      <c r="B3" s="178"/>
      <c r="C3" s="179"/>
      <c r="D3" s="178"/>
      <c r="E3" s="178"/>
      <c r="F3" s="178"/>
      <c r="G3" s="178"/>
      <c r="H3" s="178"/>
    </row>
    <row r="4" spans="2:12" s="20" customFormat="1" ht="39.75" customHeight="1">
      <c r="B4" s="1423" t="s">
        <v>1</v>
      </c>
      <c r="C4" s="1424"/>
      <c r="D4" s="180" t="s">
        <v>627</v>
      </c>
      <c r="E4" s="18" t="s">
        <v>432</v>
      </c>
      <c r="F4" s="181" t="s">
        <v>628</v>
      </c>
    </row>
    <row r="5" spans="2:12" s="754" customFormat="1" ht="30.25" customHeight="1">
      <c r="B5" s="182" t="s">
        <v>629</v>
      </c>
      <c r="C5" s="760">
        <v>3</v>
      </c>
      <c r="D5" s="599">
        <v>28.048999999999999</v>
      </c>
      <c r="E5" s="598">
        <v>58392078</v>
      </c>
      <c r="F5" s="183">
        <v>1637839843.6800001</v>
      </c>
      <c r="G5" s="21"/>
      <c r="H5" s="22"/>
      <c r="I5" s="23"/>
    </row>
    <row r="6" spans="2:12" s="754" customFormat="1" ht="30.25" customHeight="1">
      <c r="B6" s="597" t="s">
        <v>630</v>
      </c>
      <c r="C6" s="760">
        <v>4</v>
      </c>
      <c r="D6" s="759">
        <v>34.646099999999997</v>
      </c>
      <c r="E6" s="598">
        <v>110336510</v>
      </c>
      <c r="F6" s="596">
        <v>3822724831.6700001</v>
      </c>
      <c r="H6" s="22"/>
      <c r="I6" s="20"/>
    </row>
    <row r="7" spans="2:12" s="754" customFormat="1" ht="30.25" customHeight="1">
      <c r="B7" s="597" t="s">
        <v>631</v>
      </c>
      <c r="C7" s="760">
        <v>5</v>
      </c>
      <c r="D7" s="759">
        <v>36.508699999999997</v>
      </c>
      <c r="E7" s="758">
        <v>70214460</v>
      </c>
      <c r="F7" s="596">
        <v>2563441956.2800002</v>
      </c>
      <c r="H7" s="24"/>
      <c r="I7" s="24"/>
    </row>
    <row r="8" spans="2:12" s="754" customFormat="1" ht="30.25" customHeight="1">
      <c r="B8" s="184" t="s">
        <v>632</v>
      </c>
      <c r="C8" s="185">
        <v>6</v>
      </c>
      <c r="D8" s="186">
        <v>38.822800000000001</v>
      </c>
      <c r="E8" s="758">
        <v>31122206</v>
      </c>
      <c r="F8" s="187">
        <v>1208249982.0599999</v>
      </c>
      <c r="H8" s="24"/>
      <c r="I8" s="20"/>
    </row>
    <row r="9" spans="2:12" s="754" customFormat="1" ht="30.25" customHeight="1" thickBot="1">
      <c r="B9" s="31"/>
      <c r="C9" s="31"/>
      <c r="E9" s="188" t="s">
        <v>438</v>
      </c>
      <c r="F9" s="189">
        <f>SUM(F5:F8)</f>
        <v>9232256613.6900005</v>
      </c>
      <c r="G9" s="190"/>
      <c r="H9" s="191"/>
      <c r="K9" s="20"/>
      <c r="L9" s="20"/>
    </row>
    <row r="10" spans="2:12" s="754" customFormat="1" ht="14.3" thickTop="1">
      <c r="C10" s="755"/>
      <c r="E10" s="36"/>
      <c r="F10" s="20"/>
    </row>
    <row r="11" spans="2:12" s="754" customFormat="1">
      <c r="C11" s="755"/>
      <c r="E11" s="36"/>
      <c r="F11" s="20"/>
    </row>
    <row r="12" spans="2:12" s="754" customFormat="1">
      <c r="B12" s="1120" t="s">
        <v>633</v>
      </c>
      <c r="C12" s="1120"/>
      <c r="D12" s="1120"/>
      <c r="E12" s="1120"/>
      <c r="F12" s="1120"/>
      <c r="G12" s="1120"/>
      <c r="H12" s="1120"/>
      <c r="I12" s="1120"/>
    </row>
    <row r="13" spans="2:12" s="754" customFormat="1">
      <c r="B13" s="1121" t="s">
        <v>634</v>
      </c>
      <c r="C13" s="1121"/>
      <c r="D13" s="1121"/>
      <c r="E13" s="1121"/>
      <c r="F13" s="1121"/>
      <c r="G13" s="1121"/>
      <c r="H13" s="1121"/>
      <c r="I13" s="1121"/>
    </row>
    <row r="14" spans="2:12" s="754" customFormat="1" ht="32.950000000000003" customHeight="1">
      <c r="B14" s="1169" t="s">
        <v>635</v>
      </c>
      <c r="C14" s="1169"/>
      <c r="D14" s="1169"/>
      <c r="E14" s="1169"/>
      <c r="F14" s="1169"/>
      <c r="G14" s="1169"/>
      <c r="H14" s="1169"/>
      <c r="I14" s="1169"/>
    </row>
    <row r="15" spans="2:12" s="754" customFormat="1" ht="47.25" customHeight="1">
      <c r="B15" s="1169" t="s">
        <v>636</v>
      </c>
      <c r="C15" s="1169"/>
      <c r="D15" s="1169"/>
      <c r="E15" s="1169"/>
      <c r="F15" s="1169"/>
      <c r="G15" s="1169"/>
      <c r="H15" s="1169"/>
      <c r="I15" s="1169"/>
    </row>
    <row r="16" spans="2:12" s="754" customFormat="1" ht="42.8" customHeight="1">
      <c r="B16" s="1169" t="s">
        <v>637</v>
      </c>
      <c r="C16" s="1169"/>
      <c r="D16" s="1169"/>
      <c r="E16" s="1169"/>
      <c r="F16" s="1169"/>
      <c r="G16" s="1169"/>
      <c r="H16" s="1169"/>
      <c r="I16" s="1169"/>
    </row>
    <row r="17" spans="2:9" s="754" customFormat="1" ht="32.299999999999997" customHeight="1">
      <c r="B17" s="1169" t="s">
        <v>638</v>
      </c>
      <c r="C17" s="1169"/>
      <c r="D17" s="1169"/>
      <c r="E17" s="1169"/>
      <c r="F17" s="1169"/>
      <c r="G17" s="1169"/>
      <c r="H17" s="1169"/>
      <c r="I17" s="1169"/>
    </row>
    <row r="18" spans="2:9" s="754" customFormat="1">
      <c r="B18" s="1169"/>
      <c r="C18" s="1169"/>
      <c r="D18" s="1169"/>
      <c r="E18" s="1169"/>
      <c r="F18" s="1169"/>
      <c r="G18" s="1169"/>
      <c r="H18" s="1169"/>
      <c r="I18" s="1169"/>
    </row>
    <row r="19" spans="2:9" s="754" customFormat="1">
      <c r="B19" s="1169"/>
      <c r="C19" s="1169"/>
      <c r="D19" s="1169"/>
      <c r="E19" s="1169"/>
      <c r="F19" s="1169"/>
      <c r="G19" s="1169"/>
      <c r="H19" s="1169"/>
      <c r="I19" s="1169"/>
    </row>
    <row r="20" spans="2:9" s="754" customFormat="1">
      <c r="B20" s="1169"/>
      <c r="C20" s="1169"/>
      <c r="D20" s="1169"/>
      <c r="E20" s="1169"/>
      <c r="F20" s="1169"/>
      <c r="G20" s="1169"/>
      <c r="H20" s="1169"/>
      <c r="I20" s="1169"/>
    </row>
    <row r="21" spans="2:9" ht="14.3" customHeight="1">
      <c r="B21" s="1169"/>
      <c r="C21" s="1169"/>
      <c r="D21" s="1169"/>
      <c r="E21" s="1169"/>
      <c r="F21" s="1169"/>
      <c r="G21" s="1169"/>
      <c r="H21" s="1169"/>
      <c r="I21" s="1169"/>
    </row>
    <row r="22" spans="2:9">
      <c r="B22" s="1169"/>
      <c r="C22" s="1169"/>
      <c r="D22" s="1169"/>
      <c r="E22" s="1169"/>
      <c r="F22" s="1169"/>
      <c r="G22" s="1169"/>
      <c r="H22" s="1169"/>
      <c r="I22" s="1169"/>
    </row>
    <row r="26" spans="2:9" ht="14.3">
      <c r="E26" s="39"/>
    </row>
    <row r="27" spans="2:9">
      <c r="E27" s="42"/>
      <c r="G27" s="44"/>
    </row>
    <row r="28" spans="2:9">
      <c r="G28" s="45"/>
    </row>
    <row r="29" spans="2:9" ht="14.3">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22" t="s">
        <v>639</v>
      </c>
      <c r="C1" s="1422"/>
      <c r="D1" s="1422"/>
      <c r="E1" s="1422"/>
      <c r="F1" s="1422"/>
      <c r="G1" s="178"/>
      <c r="H1" s="178"/>
      <c r="I1" s="178"/>
    </row>
    <row r="2" spans="2:12" ht="14.3">
      <c r="B2" s="1422" t="s">
        <v>430</v>
      </c>
      <c r="C2" s="1422"/>
      <c r="D2" s="1422"/>
      <c r="E2" s="1422"/>
      <c r="F2" s="1422"/>
      <c r="G2" s="178"/>
      <c r="H2" s="178"/>
      <c r="I2" s="178"/>
    </row>
    <row r="3" spans="2:12" ht="14.95" thickBot="1">
      <c r="B3" s="178"/>
      <c r="C3" s="179"/>
      <c r="D3" s="178"/>
      <c r="E3" s="178"/>
      <c r="F3" s="178"/>
      <c r="G3" s="178"/>
      <c r="H3" s="178"/>
    </row>
    <row r="4" spans="2:12" s="20" customFormat="1" ht="39.75" customHeight="1">
      <c r="B4" s="1423" t="s">
        <v>1</v>
      </c>
      <c r="C4" s="1424"/>
      <c r="D4" s="180" t="s">
        <v>627</v>
      </c>
      <c r="E4" s="18" t="s">
        <v>432</v>
      </c>
      <c r="F4" s="181" t="s">
        <v>628</v>
      </c>
    </row>
    <row r="5" spans="2:12" s="754" customFormat="1" ht="30.25" customHeight="1">
      <c r="B5" s="182" t="s">
        <v>640</v>
      </c>
      <c r="C5" s="760">
        <v>3</v>
      </c>
      <c r="D5" s="599">
        <v>24.598500000000001</v>
      </c>
      <c r="E5" s="598">
        <v>8890000</v>
      </c>
      <c r="F5" s="183">
        <v>218680700.09999999</v>
      </c>
      <c r="G5" s="21"/>
      <c r="H5" s="22"/>
      <c r="I5" s="23"/>
    </row>
    <row r="6" spans="2:12" s="754" customFormat="1" ht="30.25" customHeight="1">
      <c r="B6" s="597" t="s">
        <v>641</v>
      </c>
      <c r="C6" s="760">
        <v>4</v>
      </c>
      <c r="D6" s="759">
        <v>21.823399999999999</v>
      </c>
      <c r="E6" s="598">
        <v>11249044</v>
      </c>
      <c r="F6" s="596">
        <v>245492604.60280001</v>
      </c>
      <c r="H6" s="22"/>
      <c r="I6" s="20"/>
    </row>
    <row r="7" spans="2:12" s="754" customFormat="1" ht="30.25" customHeight="1">
      <c r="B7" s="597"/>
      <c r="C7" s="760"/>
      <c r="D7" s="759"/>
      <c r="E7" s="758"/>
      <c r="F7" s="596"/>
      <c r="H7" s="24"/>
      <c r="I7" s="24"/>
    </row>
    <row r="8" spans="2:12" s="754" customFormat="1" ht="30.25" customHeight="1">
      <c r="B8" s="184"/>
      <c r="C8" s="185"/>
      <c r="D8" s="186"/>
      <c r="E8" s="758"/>
      <c r="F8" s="187"/>
      <c r="H8" s="24"/>
      <c r="I8" s="20"/>
    </row>
    <row r="9" spans="2:12" s="754" customFormat="1" ht="30.25" customHeight="1" thickBot="1">
      <c r="B9" s="31"/>
      <c r="C9" s="31"/>
      <c r="E9" s="188" t="s">
        <v>438</v>
      </c>
      <c r="F9" s="189">
        <f>SUM(F5:F8)</f>
        <v>464173304.70280004</v>
      </c>
      <c r="G9" s="190"/>
      <c r="H9" s="191"/>
      <c r="K9" s="20"/>
      <c r="L9" s="20"/>
    </row>
    <row r="10" spans="2:12" s="754" customFormat="1" ht="14.3" thickTop="1">
      <c r="C10" s="755"/>
      <c r="E10" s="36"/>
      <c r="F10" s="20"/>
    </row>
    <row r="11" spans="2:12" s="754" customFormat="1">
      <c r="C11" s="755"/>
      <c r="E11" s="36"/>
      <c r="F11" s="20"/>
    </row>
    <row r="12" spans="2:12" s="754" customFormat="1">
      <c r="B12" s="1120" t="s">
        <v>642</v>
      </c>
      <c r="C12" s="1120"/>
      <c r="D12" s="1120"/>
      <c r="E12" s="1120"/>
      <c r="F12" s="1120"/>
      <c r="G12" s="1120"/>
      <c r="H12" s="1120"/>
      <c r="I12" s="1120"/>
    </row>
    <row r="13" spans="2:12" s="754" customFormat="1">
      <c r="B13" s="1121" t="s">
        <v>634</v>
      </c>
      <c r="C13" s="1121"/>
      <c r="D13" s="1121"/>
      <c r="E13" s="1121"/>
      <c r="F13" s="1121"/>
      <c r="G13" s="1121"/>
      <c r="H13" s="1121"/>
      <c r="I13" s="1121"/>
    </row>
    <row r="14" spans="2:12" s="754" customFormat="1" ht="32.950000000000003" customHeight="1">
      <c r="B14" s="1169" t="s">
        <v>643</v>
      </c>
      <c r="C14" s="1169"/>
      <c r="D14" s="1169"/>
      <c r="E14" s="1169"/>
      <c r="F14" s="1169"/>
      <c r="G14" s="1169"/>
      <c r="H14" s="1169"/>
      <c r="I14" s="1169"/>
    </row>
    <row r="15" spans="2:12" s="754" customFormat="1" ht="30.25" customHeight="1">
      <c r="B15" s="1169" t="s">
        <v>644</v>
      </c>
      <c r="C15" s="1169"/>
      <c r="D15" s="1169"/>
      <c r="E15" s="1169"/>
      <c r="F15" s="1169"/>
      <c r="G15" s="1169"/>
      <c r="H15" s="1169"/>
      <c r="I15" s="1169"/>
    </row>
    <row r="16" spans="2:12" s="754" customFormat="1">
      <c r="B16" s="1169"/>
      <c r="C16" s="1169"/>
      <c r="D16" s="1169"/>
      <c r="E16" s="1169"/>
      <c r="F16" s="1169"/>
      <c r="G16" s="1169"/>
      <c r="H16" s="1169"/>
      <c r="I16" s="1169"/>
    </row>
    <row r="17" spans="2:9" s="754" customFormat="1">
      <c r="B17" s="1169"/>
      <c r="C17" s="1169"/>
      <c r="D17" s="1169"/>
      <c r="E17" s="1169"/>
      <c r="F17" s="1169"/>
      <c r="G17" s="1169"/>
      <c r="H17" s="1169"/>
      <c r="I17" s="1169"/>
    </row>
    <row r="18" spans="2:9" ht="14.3" customHeight="1">
      <c r="B18" s="1169"/>
      <c r="C18" s="1169"/>
      <c r="D18" s="1169"/>
      <c r="E18" s="1169"/>
      <c r="F18" s="1169"/>
      <c r="G18" s="1169"/>
      <c r="H18" s="1169"/>
      <c r="I18" s="1169"/>
    </row>
    <row r="19" spans="2:9">
      <c r="B19" s="1169"/>
      <c r="C19" s="1169"/>
      <c r="D19" s="1169"/>
      <c r="E19" s="1169"/>
      <c r="F19" s="1169"/>
      <c r="G19" s="1169"/>
      <c r="H19" s="1169"/>
      <c r="I19" s="1169"/>
    </row>
    <row r="23" spans="2:9" ht="14.3">
      <c r="E23" s="39"/>
    </row>
    <row r="24" spans="2:9">
      <c r="E24" s="42"/>
      <c r="G24" s="44"/>
    </row>
    <row r="25" spans="2:9">
      <c r="G25" s="45"/>
    </row>
    <row r="26" spans="2:9" ht="14.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25" defaultRowHeight="13.6"/>
  <cols>
    <col min="1" max="1" width="11.375" style="490" customWidth="1"/>
    <col min="2" max="2" width="12" style="490" bestFit="1" customWidth="1"/>
    <col min="3" max="3" width="25.125" style="490" bestFit="1" customWidth="1"/>
    <col min="4" max="4" width="9.875" style="490" bestFit="1" customWidth="1"/>
    <col min="5" max="5" width="6.25" style="490" bestFit="1" customWidth="1"/>
    <col min="6" max="6" width="16.75" style="490" bestFit="1" customWidth="1"/>
    <col min="7" max="7" width="24.25" style="490" customWidth="1"/>
    <col min="8" max="8" width="23.875" style="490" bestFit="1" customWidth="1"/>
    <col min="9" max="9" width="15.375" style="490" customWidth="1"/>
    <col min="10" max="10" width="17.875" style="490" customWidth="1"/>
    <col min="11" max="11" width="2.25" style="490" bestFit="1" customWidth="1"/>
    <col min="12" max="12" width="20.25" style="490" customWidth="1"/>
    <col min="13" max="13" width="18.375" style="490" bestFit="1" customWidth="1"/>
    <col min="14" max="14" width="26.75" style="490" customWidth="1"/>
    <col min="15" max="15" width="23.25" style="490" customWidth="1"/>
    <col min="16" max="16" width="2.375" style="490" bestFit="1" customWidth="1"/>
    <col min="17" max="17" width="17.125" style="490" bestFit="1" customWidth="1"/>
    <col min="18" max="18" width="20.125" style="490" bestFit="1" customWidth="1"/>
    <col min="19" max="19" width="11.375" style="490" bestFit="1" customWidth="1"/>
    <col min="20" max="20" width="27.375" style="490" customWidth="1"/>
    <col min="21" max="21" width="18" style="490" bestFit="1" customWidth="1"/>
    <col min="22" max="22" width="22.375" style="490" customWidth="1"/>
    <col min="23" max="23" width="16.375" style="490" bestFit="1" customWidth="1"/>
    <col min="24" max="24" width="9.125" style="490"/>
    <col min="25" max="25" width="20" style="490" bestFit="1" customWidth="1"/>
    <col min="26" max="26" width="17.875" style="490" bestFit="1" customWidth="1"/>
    <col min="27" max="27" width="20" style="490" bestFit="1" customWidth="1"/>
    <col min="28" max="16384" width="9.125" style="490"/>
  </cols>
  <sheetData>
    <row r="1" spans="1:27" s="499" customFormat="1" ht="14.3">
      <c r="A1" s="1426" t="s">
        <v>645</v>
      </c>
      <c r="B1" s="1426"/>
      <c r="C1" s="1426"/>
      <c r="D1" s="1426"/>
      <c r="E1" s="1426"/>
      <c r="F1" s="1426"/>
      <c r="G1" s="1426"/>
      <c r="H1" s="1426"/>
      <c r="I1" s="1426"/>
      <c r="J1" s="1426"/>
      <c r="K1" s="1426"/>
      <c r="L1" s="1426"/>
      <c r="M1" s="1426"/>
      <c r="N1" s="1426"/>
      <c r="O1" s="1426"/>
      <c r="P1" s="1426"/>
      <c r="Q1" s="1426"/>
      <c r="R1" s="1426"/>
    </row>
    <row r="2" spans="1:27" s="499" customFormat="1" ht="14.3" thickBot="1"/>
    <row r="3" spans="1:27" s="499" customFormat="1" ht="30.25" customHeight="1" thickBot="1">
      <c r="A3" s="1427" t="s">
        <v>0</v>
      </c>
      <c r="B3" s="1429" t="s">
        <v>453</v>
      </c>
      <c r="C3" s="1430"/>
      <c r="D3" s="1430"/>
      <c r="E3" s="1431"/>
      <c r="F3" s="1429" t="s">
        <v>452</v>
      </c>
      <c r="G3" s="1430" t="s">
        <v>646</v>
      </c>
      <c r="H3" s="1430" t="s">
        <v>599</v>
      </c>
      <c r="I3" s="1431" t="s">
        <v>455</v>
      </c>
      <c r="J3" s="1435" t="s">
        <v>647</v>
      </c>
      <c r="K3" s="1436"/>
      <c r="L3" s="1437"/>
      <c r="M3" s="1435" t="s">
        <v>648</v>
      </c>
      <c r="N3" s="1437"/>
      <c r="O3" s="1435" t="s">
        <v>649</v>
      </c>
      <c r="P3" s="1436"/>
      <c r="Q3" s="1436"/>
      <c r="R3" s="1437"/>
    </row>
    <row r="4" spans="1:27" s="499" customFormat="1" ht="43.5" thickBot="1">
      <c r="A4" s="1428"/>
      <c r="B4" s="496" t="s">
        <v>1</v>
      </c>
      <c r="C4" s="489" t="s">
        <v>602</v>
      </c>
      <c r="D4" s="489" t="s">
        <v>296</v>
      </c>
      <c r="E4" s="192" t="s">
        <v>297</v>
      </c>
      <c r="F4" s="1432"/>
      <c r="G4" s="1433"/>
      <c r="H4" s="1433"/>
      <c r="I4" s="1434"/>
      <c r="J4" s="500" t="s">
        <v>650</v>
      </c>
      <c r="K4" s="193"/>
      <c r="L4" s="192" t="s">
        <v>651</v>
      </c>
      <c r="M4" s="501" t="s">
        <v>652</v>
      </c>
      <c r="N4" s="497" t="s">
        <v>653</v>
      </c>
      <c r="O4" s="496" t="s">
        <v>654</v>
      </c>
      <c r="P4" s="194">
        <v>3</v>
      </c>
      <c r="Q4" s="488" t="s">
        <v>655</v>
      </c>
      <c r="R4" s="192" t="s">
        <v>656</v>
      </c>
      <c r="T4" s="195"/>
      <c r="U4" s="196"/>
    </row>
    <row r="5" spans="1:27" ht="27.2">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7.8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4.95" thickBot="1">
      <c r="G8" s="498" t="s">
        <v>662</v>
      </c>
      <c r="H8" s="219">
        <f>SUM(H5:H6)</f>
        <v>40000000000</v>
      </c>
      <c r="I8" s="1426" t="s">
        <v>663</v>
      </c>
      <c r="J8" s="1426"/>
      <c r="K8" s="1426"/>
      <c r="L8" s="219">
        <f>L5+L6</f>
        <v>40000000000</v>
      </c>
      <c r="O8" s="1426" t="s">
        <v>664</v>
      </c>
      <c r="P8" s="1426"/>
      <c r="Q8" s="1426"/>
      <c r="R8" s="220">
        <f>SUM(R5:R6)</f>
        <v>1427190940.6500001</v>
      </c>
    </row>
    <row r="9" spans="1:27" ht="14.3" thickTop="1"/>
    <row r="10" spans="1:27" ht="14.95" thickBot="1">
      <c r="H10" s="1390" t="s">
        <v>665</v>
      </c>
      <c r="I10" s="1390"/>
      <c r="J10" s="1390"/>
      <c r="K10" s="221"/>
      <c r="L10" s="222">
        <v>0</v>
      </c>
    </row>
    <row r="11" spans="1:27" ht="14.3" thickTop="1"/>
    <row r="12" spans="1:27" ht="12.75" customHeight="1">
      <c r="A12" s="1386" t="s">
        <v>666</v>
      </c>
      <c r="B12" s="1386"/>
      <c r="C12" s="1386"/>
      <c r="D12" s="1386"/>
      <c r="E12" s="1386"/>
      <c r="F12" s="1386"/>
      <c r="G12" s="1386"/>
      <c r="H12" s="1386"/>
      <c r="I12" s="1386"/>
      <c r="J12" s="1386"/>
      <c r="K12" s="1386"/>
      <c r="L12" s="1386"/>
      <c r="M12" s="1386"/>
      <c r="N12" s="1386"/>
      <c r="O12" s="1386"/>
      <c r="P12" s="1386"/>
      <c r="Q12" s="1386"/>
      <c r="R12" s="1386"/>
    </row>
    <row r="13" spans="1:27" ht="12.75" customHeight="1">
      <c r="A13" s="1386"/>
      <c r="B13" s="1386"/>
      <c r="C13" s="1386"/>
      <c r="D13" s="1386"/>
      <c r="E13" s="1386"/>
      <c r="F13" s="1386"/>
      <c r="G13" s="1386"/>
      <c r="H13" s="1386"/>
      <c r="I13" s="1386"/>
      <c r="J13" s="1386"/>
      <c r="K13" s="1386"/>
      <c r="L13" s="1386"/>
      <c r="M13" s="1386"/>
      <c r="N13" s="1386"/>
      <c r="O13" s="1386"/>
      <c r="P13" s="1386"/>
      <c r="Q13" s="1386"/>
      <c r="R13" s="1386"/>
    </row>
    <row r="14" spans="1:27">
      <c r="A14" s="1121" t="s">
        <v>667</v>
      </c>
      <c r="B14" s="1121"/>
      <c r="C14" s="1121"/>
      <c r="D14" s="1121"/>
      <c r="E14" s="1121"/>
      <c r="F14" s="1121"/>
      <c r="G14" s="1121"/>
      <c r="H14" s="1121"/>
      <c r="I14" s="1121"/>
      <c r="J14" s="1121"/>
      <c r="K14" s="1121"/>
      <c r="L14" s="1121"/>
      <c r="M14" s="1121"/>
      <c r="N14" s="1121"/>
      <c r="O14" s="1121"/>
      <c r="P14" s="1121"/>
      <c r="Q14" s="1121"/>
      <c r="R14" s="1121"/>
      <c r="S14" s="1121"/>
      <c r="T14" s="492"/>
      <c r="U14" s="492"/>
      <c r="V14" s="492"/>
    </row>
    <row r="15" spans="1:27">
      <c r="A15" s="1121" t="s">
        <v>668</v>
      </c>
      <c r="B15" s="1425"/>
      <c r="C15" s="1425"/>
      <c r="D15" s="1425"/>
      <c r="E15" s="1425"/>
      <c r="F15" s="1425"/>
      <c r="G15" s="1425"/>
      <c r="H15" s="1425"/>
      <c r="I15" s="1425"/>
      <c r="J15" s="1425"/>
      <c r="K15" s="1425"/>
      <c r="L15" s="1425"/>
      <c r="M15" s="1425"/>
      <c r="N15" s="1425"/>
      <c r="O15" s="1425"/>
      <c r="P15" s="1425"/>
      <c r="Q15" s="1425"/>
      <c r="R15" s="1425"/>
      <c r="S15" s="1425"/>
    </row>
    <row r="17" spans="1:23" ht="14.3">
      <c r="A17" s="1426" t="s">
        <v>669</v>
      </c>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row>
    <row r="18" spans="1:23" ht="14.3" thickBot="1"/>
    <row r="19" spans="1:23" ht="13.75" customHeight="1" thickBot="1">
      <c r="A19" s="1439" t="s">
        <v>0</v>
      </c>
      <c r="B19" s="1435" t="s">
        <v>447</v>
      </c>
      <c r="C19" s="1436"/>
      <c r="D19" s="1436"/>
      <c r="E19" s="1436"/>
      <c r="F19" s="1436"/>
      <c r="G19" s="1436"/>
      <c r="H19" s="1436"/>
      <c r="I19" s="1435" t="s">
        <v>670</v>
      </c>
      <c r="J19" s="1436"/>
      <c r="K19" s="1437"/>
      <c r="L19" s="1435" t="s">
        <v>448</v>
      </c>
      <c r="M19" s="1436"/>
      <c r="N19" s="1436"/>
      <c r="O19" s="1436"/>
      <c r="P19" s="1436"/>
      <c r="Q19" s="1437"/>
      <c r="R19" s="1435" t="s">
        <v>671</v>
      </c>
      <c r="S19" s="1436"/>
      <c r="T19" s="1436"/>
      <c r="U19" s="1436"/>
      <c r="V19" s="1436"/>
      <c r="W19" s="1437"/>
    </row>
    <row r="20" spans="1:23" ht="13.75" customHeight="1" thickBot="1">
      <c r="A20" s="1440"/>
      <c r="B20" s="1435" t="s">
        <v>453</v>
      </c>
      <c r="C20" s="1436"/>
      <c r="D20" s="1436"/>
      <c r="E20" s="1445"/>
      <c r="F20" s="1142" t="s">
        <v>457</v>
      </c>
      <c r="G20" s="1142" t="s">
        <v>459</v>
      </c>
      <c r="H20" s="1446" t="s">
        <v>672</v>
      </c>
      <c r="I20" s="1463" t="s">
        <v>459</v>
      </c>
      <c r="J20" s="1137" t="s">
        <v>301</v>
      </c>
      <c r="K20" s="1442"/>
      <c r="L20" s="1463" t="s">
        <v>0</v>
      </c>
      <c r="M20" s="1444" t="s">
        <v>1</v>
      </c>
      <c r="N20" s="1444" t="s">
        <v>457</v>
      </c>
      <c r="O20" s="1444" t="s">
        <v>459</v>
      </c>
      <c r="P20" s="1137" t="s">
        <v>301</v>
      </c>
      <c r="Q20" s="1442"/>
      <c r="R20" s="1427" t="s">
        <v>0</v>
      </c>
      <c r="S20" s="1430" t="s">
        <v>1</v>
      </c>
      <c r="T20" s="1430" t="s">
        <v>457</v>
      </c>
      <c r="U20" s="1430" t="s">
        <v>301</v>
      </c>
      <c r="V20" s="1430" t="s">
        <v>673</v>
      </c>
      <c r="W20" s="1431" t="s">
        <v>674</v>
      </c>
    </row>
    <row r="21" spans="1:23" ht="14.95" customHeight="1" thickBot="1">
      <c r="A21" s="1441"/>
      <c r="B21" s="496" t="s">
        <v>1</v>
      </c>
      <c r="C21" s="489" t="s">
        <v>602</v>
      </c>
      <c r="D21" s="489" t="s">
        <v>296</v>
      </c>
      <c r="E21" s="505" t="s">
        <v>297</v>
      </c>
      <c r="F21" s="1143"/>
      <c r="G21" s="1143"/>
      <c r="H21" s="1447"/>
      <c r="I21" s="1465"/>
      <c r="J21" s="1138"/>
      <c r="K21" s="1443"/>
      <c r="L21" s="1464"/>
      <c r="M21" s="1282"/>
      <c r="N21" s="1282"/>
      <c r="O21" s="1282"/>
      <c r="P21" s="1138"/>
      <c r="Q21" s="1443"/>
      <c r="R21" s="1462"/>
      <c r="S21" s="1284"/>
      <c r="T21" s="1284"/>
      <c r="U21" s="1284"/>
      <c r="V21" s="1284"/>
      <c r="W21" s="1448"/>
    </row>
    <row r="22" spans="1:23" ht="27.2">
      <c r="A22" s="1449">
        <v>1</v>
      </c>
      <c r="B22" s="1452">
        <v>39829</v>
      </c>
      <c r="C22" s="1221" t="s">
        <v>657</v>
      </c>
      <c r="D22" s="1455" t="s">
        <v>29</v>
      </c>
      <c r="E22" s="1455" t="s">
        <v>56</v>
      </c>
      <c r="F22" s="1455" t="s">
        <v>675</v>
      </c>
      <c r="G22" s="1221" t="s">
        <v>676</v>
      </c>
      <c r="H22" s="1456">
        <v>5000000000</v>
      </c>
      <c r="I22" s="1459" t="s">
        <v>284</v>
      </c>
      <c r="J22" s="1466">
        <v>4034000000</v>
      </c>
      <c r="K22" s="1467"/>
      <c r="L22" s="223">
        <v>2</v>
      </c>
      <c r="M22" s="224">
        <v>39973</v>
      </c>
      <c r="N22" s="487" t="s">
        <v>677</v>
      </c>
      <c r="O22" s="487" t="s">
        <v>658</v>
      </c>
      <c r="P22" s="1472">
        <v>4034000000</v>
      </c>
      <c r="Q22" s="1473"/>
      <c r="R22" s="223">
        <v>3</v>
      </c>
      <c r="S22" s="224">
        <v>40170</v>
      </c>
      <c r="T22" s="487" t="s">
        <v>678</v>
      </c>
      <c r="U22" s="225">
        <v>-1800000000</v>
      </c>
      <c r="V22" s="487" t="s">
        <v>658</v>
      </c>
      <c r="W22" s="226">
        <v>2234000000</v>
      </c>
    </row>
    <row r="23" spans="1:23" ht="42.8" customHeight="1">
      <c r="A23" s="1450"/>
      <c r="B23" s="1453"/>
      <c r="C23" s="1203"/>
      <c r="D23" s="1194"/>
      <c r="E23" s="1194"/>
      <c r="F23" s="1194"/>
      <c r="G23" s="1203"/>
      <c r="H23" s="1457"/>
      <c r="I23" s="1460"/>
      <c r="J23" s="1468"/>
      <c r="K23" s="1469"/>
      <c r="L23" s="1474">
        <v>4</v>
      </c>
      <c r="M23" s="1250">
        <v>40450</v>
      </c>
      <c r="N23" s="1477" t="s">
        <v>679</v>
      </c>
      <c r="O23" s="1477" t="s">
        <v>658</v>
      </c>
      <c r="P23" s="1479">
        <v>2246000000</v>
      </c>
      <c r="Q23" s="1480"/>
      <c r="R23" s="618">
        <v>5</v>
      </c>
      <c r="S23" s="617">
        <v>40451</v>
      </c>
      <c r="T23" s="616" t="s">
        <v>538</v>
      </c>
      <c r="U23" s="615">
        <v>2246000000</v>
      </c>
      <c r="V23" s="614" t="s">
        <v>659</v>
      </c>
      <c r="W23" s="613">
        <v>0</v>
      </c>
    </row>
    <row r="24" spans="1:23" ht="29.25" customHeight="1">
      <c r="A24" s="1451"/>
      <c r="B24" s="1454"/>
      <c r="C24" s="1204"/>
      <c r="D24" s="1195"/>
      <c r="E24" s="1195"/>
      <c r="F24" s="1195"/>
      <c r="G24" s="1204"/>
      <c r="H24" s="1458"/>
      <c r="I24" s="1461"/>
      <c r="J24" s="1470"/>
      <c r="K24" s="1471"/>
      <c r="L24" s="1475"/>
      <c r="M24" s="1476"/>
      <c r="N24" s="1478"/>
      <c r="O24" s="1478"/>
      <c r="P24" s="1470"/>
      <c r="Q24" s="1471"/>
      <c r="R24" s="227"/>
      <c r="S24" s="228">
        <v>40568</v>
      </c>
      <c r="T24" s="229" t="s">
        <v>680</v>
      </c>
      <c r="U24" s="230">
        <v>67197045.280000001</v>
      </c>
      <c r="V24" s="231" t="s">
        <v>611</v>
      </c>
      <c r="W24" s="232">
        <v>0</v>
      </c>
    </row>
    <row r="25" spans="1:23" ht="28.55" customHeight="1">
      <c r="A25" s="1481">
        <v>3</v>
      </c>
      <c r="B25" s="612">
        <v>40170</v>
      </c>
      <c r="C25" s="577" t="s">
        <v>657</v>
      </c>
      <c r="D25" s="611" t="s">
        <v>29</v>
      </c>
      <c r="E25" s="611" t="s">
        <v>56</v>
      </c>
      <c r="F25" s="610" t="s">
        <v>681</v>
      </c>
      <c r="G25" s="577" t="s">
        <v>682</v>
      </c>
      <c r="H25" s="609">
        <v>-5000000000</v>
      </c>
      <c r="I25" s="233"/>
      <c r="J25" s="1483"/>
      <c r="K25" s="1484"/>
      <c r="L25" s="233"/>
      <c r="M25" s="577"/>
      <c r="N25" s="577"/>
      <c r="O25" s="577"/>
      <c r="P25" s="1483"/>
      <c r="Q25" s="1484"/>
      <c r="R25" s="233"/>
      <c r="S25" s="577"/>
      <c r="T25" s="577"/>
      <c r="U25" s="608"/>
      <c r="V25" s="577"/>
      <c r="W25" s="234"/>
    </row>
    <row r="26" spans="1:23" ht="27.2">
      <c r="A26" s="1450"/>
      <c r="B26" s="605"/>
      <c r="C26" s="607"/>
      <c r="D26" s="607"/>
      <c r="E26" s="607"/>
      <c r="F26" s="607"/>
      <c r="G26" s="607"/>
      <c r="H26" s="606"/>
      <c r="I26" s="605"/>
      <c r="J26" s="604"/>
      <c r="K26" s="235"/>
      <c r="L26" s="572">
        <v>6</v>
      </c>
      <c r="M26" s="603">
        <v>41271</v>
      </c>
      <c r="N26" s="554" t="s">
        <v>683</v>
      </c>
      <c r="O26" s="554" t="s">
        <v>486</v>
      </c>
      <c r="P26" s="1485">
        <v>800000000</v>
      </c>
      <c r="Q26" s="1486"/>
      <c r="R26" s="602"/>
      <c r="S26" s="553"/>
      <c r="T26" s="554"/>
      <c r="U26" s="554"/>
      <c r="V26" s="554"/>
      <c r="W26" s="601"/>
    </row>
    <row r="27" spans="1:23" ht="45" customHeight="1" thickBot="1">
      <c r="A27" s="1482"/>
      <c r="B27" s="236"/>
      <c r="C27" s="237"/>
      <c r="D27" s="237"/>
      <c r="E27" s="237"/>
      <c r="F27" s="237"/>
      <c r="G27" s="237"/>
      <c r="H27" s="238"/>
      <c r="I27" s="236"/>
      <c r="J27" s="239"/>
      <c r="K27" s="240"/>
      <c r="L27" s="241">
        <v>7</v>
      </c>
      <c r="M27" s="242">
        <v>41309</v>
      </c>
      <c r="N27" s="120" t="s">
        <v>684</v>
      </c>
      <c r="O27" s="120" t="s">
        <v>685</v>
      </c>
      <c r="P27" s="1487">
        <v>894000000</v>
      </c>
      <c r="Q27" s="1488"/>
      <c r="R27" s="241">
        <v>8</v>
      </c>
      <c r="S27" s="121">
        <v>41313</v>
      </c>
      <c r="T27" s="120" t="s">
        <v>538</v>
      </c>
      <c r="U27" s="243">
        <v>894000000</v>
      </c>
      <c r="V27" s="120" t="s">
        <v>611</v>
      </c>
      <c r="W27" s="600">
        <v>0</v>
      </c>
    </row>
    <row r="28" spans="1:23">
      <c r="A28" s="132"/>
    </row>
    <row r="29" spans="1:23" ht="14.95" thickBot="1">
      <c r="G29" s="498" t="s">
        <v>662</v>
      </c>
      <c r="H29" s="244">
        <v>0</v>
      </c>
      <c r="T29" s="245" t="s">
        <v>686</v>
      </c>
      <c r="U29" s="246">
        <f>U23+U24+U27</f>
        <v>3207197045.2800002</v>
      </c>
    </row>
    <row r="30" spans="1:23" ht="14.3" thickTop="1"/>
    <row r="31" spans="1:23">
      <c r="A31" s="1130" t="s">
        <v>687</v>
      </c>
      <c r="B31" s="1130"/>
      <c r="C31" s="1130"/>
      <c r="D31" s="1130"/>
      <c r="E31" s="1130"/>
      <c r="F31" s="1130"/>
      <c r="G31" s="1130"/>
      <c r="H31" s="1130"/>
      <c r="I31" s="1130"/>
      <c r="J31" s="1130"/>
      <c r="K31" s="1130"/>
      <c r="L31" s="1130"/>
      <c r="M31" s="1130"/>
      <c r="N31" s="1130"/>
      <c r="O31" s="1130"/>
      <c r="P31" s="1130"/>
      <c r="Q31" s="1130"/>
      <c r="R31" s="1130"/>
      <c r="S31" s="1130"/>
      <c r="T31" s="1130"/>
      <c r="U31" s="1130"/>
      <c r="V31" s="1130"/>
    </row>
    <row r="32" spans="1:23" ht="14.3" customHeight="1">
      <c r="A32" s="1386" t="s">
        <v>688</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row>
    <row r="33" spans="1:23" ht="14.3" customHeight="1">
      <c r="A33" s="1386"/>
      <c r="B33" s="1386"/>
      <c r="C33" s="1386"/>
      <c r="D33" s="1386"/>
      <c r="E33" s="1386"/>
      <c r="F33" s="1386"/>
      <c r="G33" s="1386"/>
      <c r="H33" s="1386"/>
      <c r="I33" s="1386"/>
      <c r="J33" s="1386"/>
      <c r="K33" s="1386"/>
      <c r="L33" s="1386"/>
      <c r="M33" s="1386"/>
      <c r="N33" s="1386"/>
      <c r="O33" s="1386"/>
      <c r="P33" s="1386"/>
      <c r="Q33" s="1386"/>
      <c r="R33" s="1386"/>
      <c r="S33" s="1386"/>
      <c r="T33" s="1386"/>
      <c r="U33" s="1386"/>
      <c r="V33" s="1386"/>
      <c r="W33" s="1386"/>
    </row>
    <row r="34" spans="1:23" ht="14.3" customHeight="1">
      <c r="A34" s="1386" t="s">
        <v>689</v>
      </c>
      <c r="B34" s="1386"/>
      <c r="C34" s="1386"/>
      <c r="D34" s="1386"/>
      <c r="E34" s="1386"/>
      <c r="F34" s="1386"/>
      <c r="G34" s="1386"/>
      <c r="H34" s="1386"/>
      <c r="I34" s="1386"/>
      <c r="J34" s="1386"/>
      <c r="K34" s="1386"/>
      <c r="L34" s="1386"/>
      <c r="M34" s="1386"/>
      <c r="N34" s="1386"/>
      <c r="O34" s="1386"/>
      <c r="P34" s="1386"/>
      <c r="Q34" s="1386"/>
      <c r="R34" s="1386"/>
      <c r="S34" s="1386"/>
      <c r="T34" s="1386"/>
      <c r="U34" s="1386"/>
      <c r="V34" s="1386"/>
      <c r="W34" s="1386"/>
    </row>
    <row r="35" spans="1:23">
      <c r="A35" s="1386"/>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row>
    <row r="36" spans="1:23">
      <c r="A36" s="1391" t="s">
        <v>690</v>
      </c>
      <c r="B36" s="1391"/>
      <c r="C36" s="1391"/>
      <c r="D36" s="1391"/>
      <c r="E36" s="1391"/>
      <c r="F36" s="1391"/>
      <c r="G36" s="1391"/>
      <c r="H36" s="1391"/>
      <c r="I36" s="1391"/>
      <c r="J36" s="1391"/>
      <c r="K36" s="1391"/>
      <c r="L36" s="1391"/>
      <c r="M36" s="1391"/>
      <c r="N36" s="1391"/>
      <c r="O36" s="1391"/>
      <c r="P36" s="1391"/>
      <c r="Q36" s="1391"/>
      <c r="R36" s="1391"/>
      <c r="S36" s="1391"/>
      <c r="T36" s="1391"/>
      <c r="U36" s="1391"/>
      <c r="V36" s="1391"/>
      <c r="W36" s="1391"/>
    </row>
    <row r="37" spans="1:23">
      <c r="A37" s="1387" t="s">
        <v>691</v>
      </c>
      <c r="B37" s="1387"/>
      <c r="C37" s="1387"/>
      <c r="D37" s="1387"/>
      <c r="E37" s="1387"/>
      <c r="F37" s="1387"/>
      <c r="G37" s="1387"/>
      <c r="H37" s="1387"/>
      <c r="I37" s="1387"/>
      <c r="J37" s="1387"/>
      <c r="K37" s="1387"/>
      <c r="L37" s="1387"/>
      <c r="M37" s="1387"/>
      <c r="N37" s="1387"/>
      <c r="O37" s="1387"/>
      <c r="P37" s="1387"/>
      <c r="Q37" s="1387"/>
      <c r="R37" s="1387"/>
      <c r="S37" s="1387"/>
      <c r="T37" s="1387"/>
      <c r="U37" s="1387"/>
      <c r="V37" s="1387"/>
      <c r="W37" s="1387"/>
    </row>
    <row r="38" spans="1:23">
      <c r="A38" s="1386" t="s">
        <v>692</v>
      </c>
      <c r="B38" s="1386"/>
      <c r="C38" s="1386"/>
      <c r="D38" s="1386"/>
      <c r="E38" s="1386"/>
      <c r="F38" s="1386"/>
      <c r="G38" s="1386"/>
      <c r="H38" s="1386"/>
      <c r="I38" s="1386"/>
      <c r="J38" s="1386"/>
      <c r="K38" s="1386"/>
      <c r="L38" s="1386"/>
      <c r="M38" s="1386"/>
      <c r="N38" s="1386"/>
      <c r="O38" s="1386"/>
      <c r="P38" s="1386"/>
      <c r="Q38" s="1386"/>
      <c r="R38" s="1386"/>
      <c r="S38" s="1386"/>
      <c r="T38" s="1386"/>
      <c r="U38" s="1386"/>
      <c r="V38" s="1386"/>
      <c r="W38" s="1386"/>
    </row>
    <row r="39" spans="1:23">
      <c r="A39" s="1386" t="s">
        <v>693</v>
      </c>
      <c r="B39" s="1386"/>
      <c r="C39" s="1386"/>
      <c r="D39" s="1386"/>
      <c r="E39" s="1386"/>
      <c r="F39" s="1386"/>
      <c r="G39" s="1386"/>
      <c r="H39" s="1386"/>
      <c r="I39" s="1386"/>
      <c r="J39" s="1386"/>
      <c r="K39" s="1386"/>
      <c r="L39" s="1386"/>
      <c r="M39" s="1386"/>
      <c r="N39" s="1386"/>
      <c r="O39" s="1386"/>
      <c r="P39" s="1386"/>
      <c r="Q39" s="1386"/>
      <c r="R39" s="1386"/>
      <c r="S39" s="1386"/>
      <c r="T39" s="1386"/>
      <c r="U39" s="1386"/>
      <c r="V39" s="1386"/>
      <c r="W39" s="1386"/>
    </row>
    <row r="40" spans="1:23">
      <c r="A40" s="1386" t="s">
        <v>694</v>
      </c>
      <c r="B40" s="1386"/>
      <c r="C40" s="1386"/>
      <c r="D40" s="1386"/>
      <c r="E40" s="1386"/>
      <c r="F40" s="1386"/>
      <c r="G40" s="1386"/>
      <c r="H40" s="1386"/>
      <c r="I40" s="1386"/>
      <c r="J40" s="1386"/>
      <c r="K40" s="1386"/>
      <c r="L40" s="1386"/>
      <c r="M40" s="1386"/>
      <c r="N40" s="1386"/>
      <c r="O40" s="1386"/>
      <c r="P40" s="1386"/>
      <c r="Q40" s="1386"/>
      <c r="R40" s="1386"/>
      <c r="S40" s="1386"/>
      <c r="T40" s="1386"/>
      <c r="U40" s="1386"/>
      <c r="V40" s="1386"/>
      <c r="W40" s="1386"/>
    </row>
    <row r="762" spans="6:6" ht="27.2">
      <c r="F762" s="490"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25" defaultRowHeight="13.6"/>
  <cols>
    <col min="1" max="1" width="14.375" style="783" bestFit="1" customWidth="1"/>
    <col min="2" max="2" width="18.75" style="783" bestFit="1" customWidth="1"/>
    <col min="3" max="3" width="31.875" style="783" bestFit="1" customWidth="1"/>
    <col min="4" max="4" width="18.125" style="783" bestFit="1" customWidth="1"/>
    <col min="5" max="5" width="6.25" style="783" customWidth="1"/>
    <col min="6" max="6" width="13.75" style="789" customWidth="1"/>
    <col min="7" max="7" width="10.375" style="783" customWidth="1"/>
    <col min="8" max="8" width="27.25" style="783" customWidth="1"/>
    <col min="9" max="9" width="40.75" style="783" customWidth="1"/>
    <col min="10" max="10" width="22.375" style="145" customWidth="1"/>
    <col min="11" max="11" width="2.875" style="145" bestFit="1" customWidth="1"/>
    <col min="12" max="12" width="20.375" style="783" customWidth="1"/>
    <col min="13" max="13" width="20.125" style="783" bestFit="1" customWidth="1"/>
    <col min="14" max="14" width="28" style="783" customWidth="1"/>
    <col min="15" max="15" width="4.875" style="783" customWidth="1"/>
    <col min="16" max="16" width="20.375" style="783" customWidth="1"/>
    <col min="17" max="17" width="18.25" style="783" customWidth="1"/>
    <col min="18" max="18" width="3.25" style="783" customWidth="1"/>
    <col min="19" max="16384" width="9.125" style="783"/>
  </cols>
  <sheetData>
    <row r="1" spans="1:17" ht="14.95" customHeight="1">
      <c r="A1" s="1498" t="s">
        <v>695</v>
      </c>
      <c r="B1" s="1498"/>
      <c r="C1" s="1498"/>
      <c r="D1" s="1498"/>
      <c r="E1" s="1498"/>
      <c r="F1" s="1498"/>
      <c r="G1" s="1498"/>
      <c r="H1" s="1498"/>
      <c r="I1" s="1498"/>
      <c r="J1" s="1498"/>
      <c r="K1" s="1498"/>
      <c r="L1" s="1498"/>
      <c r="M1" s="1498"/>
      <c r="N1" s="1498"/>
      <c r="O1" s="1498"/>
      <c r="P1" s="1498"/>
      <c r="Q1" s="1498"/>
    </row>
    <row r="2" spans="1:17" ht="14.95" customHeight="1">
      <c r="A2" s="1498" t="s">
        <v>696</v>
      </c>
      <c r="B2" s="1498"/>
      <c r="C2" s="1498"/>
      <c r="D2" s="1498"/>
      <c r="E2" s="1498"/>
      <c r="F2" s="1498"/>
      <c r="G2" s="1498"/>
      <c r="H2" s="1498"/>
      <c r="I2" s="1498"/>
      <c r="J2" s="1498"/>
      <c r="K2" s="1498"/>
      <c r="L2" s="1498"/>
      <c r="M2" s="1498"/>
      <c r="N2" s="1498"/>
      <c r="O2" s="1498"/>
      <c r="P2" s="1498"/>
      <c r="Q2" s="1498"/>
    </row>
    <row r="3" spans="1:17" ht="14.3" thickBot="1"/>
    <row r="4" spans="1:17" ht="14.95" customHeight="1">
      <c r="A4" s="1135" t="s">
        <v>697</v>
      </c>
      <c r="B4" s="1499" t="s">
        <v>698</v>
      </c>
      <c r="C4" s="247" t="s">
        <v>699</v>
      </c>
      <c r="D4" s="248"/>
      <c r="E4" s="249"/>
      <c r="F4" s="1139" t="s">
        <v>700</v>
      </c>
      <c r="G4" s="1140"/>
      <c r="H4" s="1140"/>
      <c r="I4" s="1140"/>
      <c r="J4" s="1140"/>
      <c r="K4" s="1501"/>
      <c r="L4" s="1502" t="s">
        <v>701</v>
      </c>
      <c r="M4" s="1503"/>
      <c r="N4" s="1503"/>
      <c r="O4" s="1503"/>
      <c r="P4" s="1503"/>
      <c r="Q4" s="1504"/>
    </row>
    <row r="5" spans="1:17" ht="29.25" thickBot="1">
      <c r="A5" s="1136"/>
      <c r="B5" s="1500"/>
      <c r="C5" s="654" t="s">
        <v>702</v>
      </c>
      <c r="D5" s="654" t="s">
        <v>703</v>
      </c>
      <c r="E5" s="654" t="s">
        <v>704</v>
      </c>
      <c r="F5" s="250" t="s">
        <v>705</v>
      </c>
      <c r="G5" s="1505" t="s">
        <v>598</v>
      </c>
      <c r="H5" s="1506"/>
      <c r="I5" s="251" t="s">
        <v>599</v>
      </c>
      <c r="J5" s="1489" t="s">
        <v>455</v>
      </c>
      <c r="K5" s="1490"/>
      <c r="L5" s="653" t="s">
        <v>456</v>
      </c>
      <c r="M5" s="652" t="s">
        <v>452</v>
      </c>
      <c r="N5" s="1491" t="s">
        <v>646</v>
      </c>
      <c r="O5" s="1492"/>
      <c r="P5" s="652" t="s">
        <v>301</v>
      </c>
      <c r="Q5" s="252" t="s">
        <v>455</v>
      </c>
    </row>
    <row r="6" spans="1:17" ht="28.55" customHeight="1">
      <c r="A6" s="1524">
        <v>1</v>
      </c>
      <c r="B6" s="1526">
        <v>39777</v>
      </c>
      <c r="C6" s="1527" t="s">
        <v>706</v>
      </c>
      <c r="D6" s="1527" t="s">
        <v>29</v>
      </c>
      <c r="E6" s="1529" t="s">
        <v>56</v>
      </c>
      <c r="F6" s="1531" t="s">
        <v>466</v>
      </c>
      <c r="G6" s="1507" t="s">
        <v>707</v>
      </c>
      <c r="H6" s="1508"/>
      <c r="I6" s="1494">
        <v>40000000000</v>
      </c>
      <c r="J6" s="1496" t="s">
        <v>468</v>
      </c>
      <c r="K6" s="1511"/>
      <c r="L6" s="253">
        <v>39920</v>
      </c>
      <c r="M6" s="254" t="s">
        <v>708</v>
      </c>
      <c r="N6" s="255" t="s">
        <v>709</v>
      </c>
      <c r="O6" s="256">
        <v>1</v>
      </c>
      <c r="P6" s="257">
        <v>40000000000</v>
      </c>
      <c r="Q6" s="258" t="s">
        <v>710</v>
      </c>
    </row>
    <row r="7" spans="1:17" ht="14.95" customHeight="1">
      <c r="A7" s="1525"/>
      <c r="B7" s="1493"/>
      <c r="C7" s="1528"/>
      <c r="D7" s="1528"/>
      <c r="E7" s="1530"/>
      <c r="F7" s="1532"/>
      <c r="G7" s="1509"/>
      <c r="H7" s="1510"/>
      <c r="I7" s="1495"/>
      <c r="J7" s="1497"/>
      <c r="K7" s="1512"/>
      <c r="L7" s="1513" t="s">
        <v>711</v>
      </c>
      <c r="M7" s="1514"/>
      <c r="N7" s="1514"/>
      <c r="O7" s="1514"/>
      <c r="P7" s="1514"/>
      <c r="Q7" s="1515"/>
    </row>
    <row r="8" spans="1:17" s="164" customFormat="1" ht="30.25" customHeight="1" thickBot="1">
      <c r="A8" s="651" t="s">
        <v>712</v>
      </c>
      <c r="B8" s="650">
        <v>39920</v>
      </c>
      <c r="C8" s="649" t="s">
        <v>706</v>
      </c>
      <c r="D8" s="648" t="s">
        <v>29</v>
      </c>
      <c r="E8" s="647" t="s">
        <v>56</v>
      </c>
      <c r="F8" s="646" t="s">
        <v>466</v>
      </c>
      <c r="G8" s="1519" t="s">
        <v>713</v>
      </c>
      <c r="H8" s="1520"/>
      <c r="I8" s="645">
        <v>29835000000</v>
      </c>
      <c r="J8" s="644" t="s">
        <v>468</v>
      </c>
      <c r="K8" s="643">
        <v>2</v>
      </c>
      <c r="L8" s="1516"/>
      <c r="M8" s="1517"/>
      <c r="N8" s="1517"/>
      <c r="O8" s="1517"/>
      <c r="P8" s="1517"/>
      <c r="Q8" s="1518"/>
    </row>
    <row r="9" spans="1:17" ht="14.95" customHeight="1" thickBot="1">
      <c r="A9" s="37"/>
      <c r="B9" s="259"/>
      <c r="C9" s="260"/>
      <c r="D9" s="260"/>
      <c r="E9" s="261"/>
      <c r="F9" s="262"/>
      <c r="G9" s="263"/>
      <c r="H9" s="263"/>
      <c r="I9" s="264"/>
      <c r="J9" s="261"/>
      <c r="K9" s="261"/>
      <c r="M9" s="1521" t="s">
        <v>649</v>
      </c>
      <c r="N9" s="1521"/>
      <c r="O9" s="1521"/>
      <c r="P9" s="1521"/>
      <c r="Q9" s="1521"/>
    </row>
    <row r="10" spans="1:17" ht="30.25" customHeight="1" thickBot="1">
      <c r="A10" s="37"/>
      <c r="B10" s="259"/>
      <c r="C10" s="260"/>
      <c r="D10" s="260"/>
      <c r="E10" s="261"/>
      <c r="F10" s="262"/>
      <c r="G10" s="263"/>
      <c r="H10" s="788" t="s">
        <v>662</v>
      </c>
      <c r="I10" s="786">
        <f>SUM(P6+I8)</f>
        <v>69835000000</v>
      </c>
      <c r="J10" s="261"/>
      <c r="K10" s="261"/>
      <c r="M10" s="265" t="s">
        <v>1</v>
      </c>
      <c r="N10" s="1522" t="s">
        <v>714</v>
      </c>
      <c r="O10" s="1523"/>
      <c r="P10" s="266" t="s">
        <v>452</v>
      </c>
      <c r="Q10" s="267" t="s">
        <v>715</v>
      </c>
    </row>
    <row r="11" spans="1:17" ht="30.25" customHeight="1" thickTop="1">
      <c r="A11" s="37"/>
      <c r="B11" s="259"/>
      <c r="C11" s="260"/>
      <c r="D11" s="260"/>
      <c r="E11" s="261"/>
      <c r="F11" s="262"/>
      <c r="G11" s="263"/>
      <c r="H11" s="263"/>
      <c r="I11" s="264"/>
      <c r="J11" s="261"/>
      <c r="K11" s="261"/>
      <c r="M11" s="268">
        <v>41334</v>
      </c>
      <c r="N11" s="1493" t="s">
        <v>716</v>
      </c>
      <c r="O11" s="1493"/>
      <c r="P11" s="790" t="s">
        <v>717</v>
      </c>
      <c r="Q11" s="269">
        <v>25150923.100000001</v>
      </c>
    </row>
    <row r="12" spans="1:17" ht="30.25" customHeight="1" thickBot="1">
      <c r="A12" s="37"/>
      <c r="B12" s="259"/>
      <c r="C12" s="260"/>
      <c r="D12" s="260"/>
      <c r="E12" s="261"/>
      <c r="F12" s="262"/>
      <c r="G12" s="260"/>
      <c r="H12" s="260"/>
      <c r="I12" s="270"/>
      <c r="J12" s="261"/>
      <c r="K12" s="261"/>
      <c r="M12" s="642">
        <v>41334</v>
      </c>
      <c r="N12" s="1406" t="s">
        <v>718</v>
      </c>
      <c r="O12" s="1406"/>
      <c r="P12" s="785" t="s">
        <v>717</v>
      </c>
      <c r="Q12" s="641">
        <v>5767.5</v>
      </c>
    </row>
    <row r="13" spans="1:17" ht="18" customHeight="1">
      <c r="A13" s="37"/>
      <c r="B13" s="271"/>
      <c r="C13" s="260"/>
      <c r="D13" s="260"/>
      <c r="E13" s="260"/>
      <c r="F13" s="262"/>
      <c r="H13" s="788"/>
      <c r="J13" s="261"/>
      <c r="K13" s="261"/>
      <c r="P13" s="272"/>
    </row>
    <row r="14" spans="1:17" ht="30.25" customHeight="1" thickBot="1">
      <c r="A14" s="37"/>
      <c r="B14" s="271"/>
      <c r="C14" s="260"/>
      <c r="D14" s="260"/>
      <c r="E14" s="260"/>
      <c r="F14" s="262"/>
      <c r="G14" s="260"/>
      <c r="H14" s="260"/>
      <c r="I14" s="270"/>
      <c r="J14" s="261"/>
      <c r="K14" s="261"/>
      <c r="N14" s="787" t="s">
        <v>664</v>
      </c>
      <c r="O14" s="1536">
        <f>Q11+Q12</f>
        <v>25156690.600000001</v>
      </c>
      <c r="P14" s="1536"/>
    </row>
    <row r="15" spans="1:17" ht="14.3" thickTop="1">
      <c r="J15" s="783"/>
      <c r="K15" s="783"/>
    </row>
    <row r="16" spans="1:17">
      <c r="J16" s="783"/>
      <c r="K16" s="783"/>
    </row>
    <row r="17" spans="1:18" ht="14.3" customHeight="1">
      <c r="A17" s="1118" t="s">
        <v>719</v>
      </c>
      <c r="B17" s="1118"/>
      <c r="C17" s="1118"/>
      <c r="D17" s="1118"/>
      <c r="E17" s="1118"/>
      <c r="F17" s="1118"/>
      <c r="G17" s="1118"/>
      <c r="H17" s="1118"/>
      <c r="I17" s="1118"/>
      <c r="J17" s="1118"/>
      <c r="K17" s="1118"/>
      <c r="L17" s="1118"/>
      <c r="M17" s="1118"/>
      <c r="N17" s="1118"/>
      <c r="O17" s="1118"/>
      <c r="P17" s="1118"/>
      <c r="Q17" s="1118"/>
    </row>
    <row r="18" spans="1:18" ht="14.3" customHeight="1">
      <c r="A18" s="1118"/>
      <c r="B18" s="1118"/>
      <c r="C18" s="1118"/>
      <c r="D18" s="1118"/>
      <c r="E18" s="1118"/>
      <c r="F18" s="1118"/>
      <c r="G18" s="1118"/>
      <c r="H18" s="1118"/>
      <c r="I18" s="1118"/>
      <c r="J18" s="1118"/>
      <c r="K18" s="1118"/>
      <c r="L18" s="1118"/>
      <c r="M18" s="1118"/>
      <c r="N18" s="1118"/>
      <c r="O18" s="1118"/>
      <c r="P18" s="1118"/>
      <c r="Q18" s="1118"/>
    </row>
    <row r="19" spans="1:18" ht="14.3" customHeight="1">
      <c r="A19" s="1118" t="s">
        <v>720</v>
      </c>
      <c r="B19" s="1118"/>
      <c r="C19" s="1118"/>
      <c r="D19" s="1118"/>
      <c r="E19" s="1118"/>
      <c r="F19" s="1118"/>
      <c r="G19" s="1118"/>
      <c r="H19" s="1118"/>
      <c r="I19" s="1118"/>
      <c r="J19" s="1118"/>
      <c r="K19" s="1118"/>
      <c r="L19" s="1118"/>
      <c r="M19" s="1118"/>
      <c r="N19" s="1118"/>
      <c r="O19" s="1118"/>
      <c r="P19" s="1118"/>
      <c r="Q19" s="1118"/>
    </row>
    <row r="20" spans="1:18" ht="14.3" customHeight="1">
      <c r="A20" s="1169" t="s">
        <v>721</v>
      </c>
      <c r="B20" s="1169"/>
      <c r="C20" s="1169"/>
      <c r="D20" s="1169"/>
      <c r="E20" s="1169"/>
      <c r="F20" s="1169"/>
      <c r="G20" s="1169"/>
      <c r="H20" s="1169"/>
      <c r="I20" s="1169"/>
      <c r="J20" s="1169"/>
      <c r="K20" s="1169"/>
      <c r="L20" s="1169"/>
      <c r="M20" s="1169"/>
      <c r="N20" s="1169"/>
      <c r="O20" s="1169"/>
      <c r="P20" s="1169"/>
      <c r="Q20" s="1169"/>
    </row>
    <row r="21" spans="1:18">
      <c r="A21" s="1169"/>
      <c r="B21" s="1169"/>
      <c r="C21" s="1169"/>
      <c r="D21" s="1169"/>
      <c r="E21" s="1169"/>
      <c r="F21" s="1169"/>
      <c r="G21" s="1169"/>
      <c r="H21" s="1169"/>
      <c r="I21" s="1169"/>
      <c r="J21" s="1169"/>
      <c r="K21" s="1169"/>
      <c r="L21" s="1169"/>
      <c r="M21" s="1169"/>
      <c r="N21" s="1169"/>
      <c r="O21" s="1169"/>
      <c r="P21" s="1169"/>
      <c r="Q21" s="1169"/>
    </row>
    <row r="23" spans="1:18" ht="14.3">
      <c r="A23" s="1498" t="s">
        <v>722</v>
      </c>
      <c r="B23" s="1498"/>
      <c r="C23" s="1498"/>
      <c r="D23" s="1498"/>
      <c r="E23" s="1498"/>
      <c r="F23" s="1498"/>
      <c r="G23" s="1498"/>
      <c r="H23" s="1498"/>
      <c r="I23" s="1498"/>
      <c r="J23" s="1498"/>
      <c r="K23" s="1498"/>
      <c r="L23" s="1498"/>
      <c r="M23" s="1498"/>
      <c r="N23" s="1498"/>
      <c r="O23" s="1498"/>
      <c r="P23" s="1498"/>
      <c r="Q23" s="1498"/>
    </row>
    <row r="24" spans="1:18" ht="14.95" thickBot="1">
      <c r="A24" s="273"/>
    </row>
    <row r="25" spans="1:18" ht="18" customHeight="1">
      <c r="A25" s="1553" t="s">
        <v>723</v>
      </c>
      <c r="B25" s="1140"/>
      <c r="C25" s="1140"/>
      <c r="D25" s="1140"/>
      <c r="E25" s="1140"/>
      <c r="F25" s="1140"/>
      <c r="G25" s="1501"/>
      <c r="H25" s="1553" t="s">
        <v>724</v>
      </c>
      <c r="I25" s="1140"/>
      <c r="J25" s="1140"/>
      <c r="K25" s="1140"/>
      <c r="L25" s="1540" t="s">
        <v>649</v>
      </c>
      <c r="M25" s="1541"/>
      <c r="N25" s="1541"/>
      <c r="O25" s="1541"/>
      <c r="P25" s="1541"/>
      <c r="Q25" s="1541"/>
      <c r="R25" s="1542"/>
    </row>
    <row r="26" spans="1:18" ht="45.7" customHeight="1" thickBot="1">
      <c r="A26" s="274" t="s">
        <v>697</v>
      </c>
      <c r="B26" s="275" t="s">
        <v>1</v>
      </c>
      <c r="C26" s="784" t="s">
        <v>646</v>
      </c>
      <c r="D26" s="1395" t="s">
        <v>452</v>
      </c>
      <c r="E26" s="1396"/>
      <c r="F26" s="1395" t="s">
        <v>455</v>
      </c>
      <c r="G26" s="1543"/>
      <c r="H26" s="1544" t="s">
        <v>646</v>
      </c>
      <c r="I26" s="1396"/>
      <c r="J26" s="1395" t="s">
        <v>725</v>
      </c>
      <c r="K26" s="1543"/>
      <c r="L26" s="640" t="s">
        <v>1</v>
      </c>
      <c r="M26" s="639" t="s">
        <v>452</v>
      </c>
      <c r="N26" s="1545" t="s">
        <v>726</v>
      </c>
      <c r="O26" s="1545"/>
      <c r="P26" s="638" t="s">
        <v>455</v>
      </c>
      <c r="Q26" s="1432" t="s">
        <v>727</v>
      </c>
      <c r="R26" s="1434"/>
    </row>
    <row r="27" spans="1:18" ht="18" customHeight="1">
      <c r="A27" s="1582">
        <v>4</v>
      </c>
      <c r="B27" s="1583">
        <v>40557</v>
      </c>
      <c r="C27" s="1584" t="s">
        <v>728</v>
      </c>
      <c r="D27" s="1593" t="s">
        <v>708</v>
      </c>
      <c r="E27" s="1594"/>
      <c r="F27" s="1595" t="s">
        <v>468</v>
      </c>
      <c r="G27" s="1596"/>
      <c r="H27" s="1554" t="s">
        <v>729</v>
      </c>
      <c r="I27" s="1555"/>
      <c r="J27" s="276">
        <v>2000000000</v>
      </c>
      <c r="K27" s="277"/>
      <c r="L27" s="278">
        <v>40690</v>
      </c>
      <c r="M27" s="279" t="s">
        <v>730</v>
      </c>
      <c r="N27" s="1549">
        <v>0</v>
      </c>
      <c r="O27" s="1549"/>
      <c r="P27" s="280" t="s">
        <v>470</v>
      </c>
      <c r="Q27" s="281">
        <v>0</v>
      </c>
      <c r="R27" s="282">
        <v>10</v>
      </c>
    </row>
    <row r="28" spans="1:18" ht="18" customHeight="1">
      <c r="A28" s="1569"/>
      <c r="B28" s="1247"/>
      <c r="C28" s="1585"/>
      <c r="D28" s="1171" t="s">
        <v>708</v>
      </c>
      <c r="E28" s="1546"/>
      <c r="F28" s="1171" t="s">
        <v>470</v>
      </c>
      <c r="G28" s="1363"/>
      <c r="H28" s="1556" t="s">
        <v>731</v>
      </c>
      <c r="I28" s="1557"/>
      <c r="J28" s="1562">
        <v>16916603567.65</v>
      </c>
      <c r="K28" s="1565">
        <v>7</v>
      </c>
      <c r="L28" s="637">
        <v>40588</v>
      </c>
      <c r="M28" s="766" t="s">
        <v>732</v>
      </c>
      <c r="N28" s="1537">
        <v>185726191.94</v>
      </c>
      <c r="O28" s="1537"/>
      <c r="P28" s="636" t="s">
        <v>468</v>
      </c>
      <c r="Q28" s="1550">
        <v>0</v>
      </c>
      <c r="R28" s="1533">
        <v>8</v>
      </c>
    </row>
    <row r="29" spans="1:18" ht="18.7" customHeight="1">
      <c r="A29" s="1569"/>
      <c r="B29" s="1247"/>
      <c r="C29" s="1585"/>
      <c r="D29" s="1208"/>
      <c r="E29" s="1547"/>
      <c r="F29" s="1208"/>
      <c r="G29" s="1364"/>
      <c r="H29" s="1558"/>
      <c r="I29" s="1559"/>
      <c r="J29" s="1563"/>
      <c r="K29" s="1566"/>
      <c r="L29" s="637">
        <v>40610</v>
      </c>
      <c r="M29" s="766" t="s">
        <v>732</v>
      </c>
      <c r="N29" s="1538">
        <v>5511067613.79</v>
      </c>
      <c r="O29" s="1539"/>
      <c r="P29" s="636" t="s">
        <v>468</v>
      </c>
      <c r="Q29" s="1551"/>
      <c r="R29" s="1534"/>
    </row>
    <row r="30" spans="1:18" ht="18.7" customHeight="1">
      <c r="A30" s="1569"/>
      <c r="B30" s="1247"/>
      <c r="C30" s="1585"/>
      <c r="D30" s="1208"/>
      <c r="E30" s="1547"/>
      <c r="F30" s="1208"/>
      <c r="G30" s="1364"/>
      <c r="H30" s="1558"/>
      <c r="I30" s="1559"/>
      <c r="J30" s="1563"/>
      <c r="K30" s="1566"/>
      <c r="L30" s="637">
        <v>40617</v>
      </c>
      <c r="M30" s="766" t="s">
        <v>732</v>
      </c>
      <c r="N30" s="1538">
        <v>55833333.329999998</v>
      </c>
      <c r="O30" s="1539"/>
      <c r="P30" s="636" t="s">
        <v>468</v>
      </c>
      <c r="Q30" s="1551"/>
      <c r="R30" s="1534"/>
    </row>
    <row r="31" spans="1:18" ht="18.7" customHeight="1">
      <c r="A31" s="1569"/>
      <c r="B31" s="1247"/>
      <c r="C31" s="1585"/>
      <c r="D31" s="1208"/>
      <c r="E31" s="1547"/>
      <c r="F31" s="1208"/>
      <c r="G31" s="1364"/>
      <c r="H31" s="1558"/>
      <c r="I31" s="1559"/>
      <c r="J31" s="1563"/>
      <c r="K31" s="1566"/>
      <c r="L31" s="637">
        <v>40772</v>
      </c>
      <c r="M31" s="766" t="s">
        <v>732</v>
      </c>
      <c r="N31" s="1538">
        <v>97008351.170000002</v>
      </c>
      <c r="O31" s="1539"/>
      <c r="P31" s="636" t="s">
        <v>468</v>
      </c>
      <c r="Q31" s="1551"/>
      <c r="R31" s="1534"/>
    </row>
    <row r="32" spans="1:18" ht="18.7" customHeight="1">
      <c r="A32" s="1569"/>
      <c r="B32" s="1247"/>
      <c r="C32" s="1585"/>
      <c r="D32" s="1208"/>
      <c r="E32" s="1547"/>
      <c r="F32" s="1208"/>
      <c r="G32" s="1364"/>
      <c r="H32" s="1558"/>
      <c r="I32" s="1559"/>
      <c r="J32" s="1563"/>
      <c r="K32" s="1566"/>
      <c r="L32" s="637">
        <v>40773</v>
      </c>
      <c r="M32" s="766" t="s">
        <v>732</v>
      </c>
      <c r="N32" s="1538">
        <v>2153520000</v>
      </c>
      <c r="O32" s="1539"/>
      <c r="P32" s="636" t="s">
        <v>468</v>
      </c>
      <c r="Q32" s="1551"/>
      <c r="R32" s="1534"/>
    </row>
    <row r="33" spans="1:18" ht="18.7" customHeight="1">
      <c r="A33" s="1569"/>
      <c r="B33" s="1247"/>
      <c r="C33" s="1585"/>
      <c r="D33" s="1208"/>
      <c r="E33" s="1547"/>
      <c r="F33" s="1208"/>
      <c r="G33" s="1364"/>
      <c r="H33" s="1558"/>
      <c r="I33" s="1559"/>
      <c r="J33" s="1563"/>
      <c r="K33" s="1566"/>
      <c r="L33" s="637">
        <v>40788</v>
      </c>
      <c r="M33" s="766" t="s">
        <v>732</v>
      </c>
      <c r="N33" s="1538">
        <v>55885302.439999998</v>
      </c>
      <c r="O33" s="1539"/>
      <c r="P33" s="636" t="s">
        <v>468</v>
      </c>
      <c r="Q33" s="1551"/>
      <c r="R33" s="1534"/>
    </row>
    <row r="34" spans="1:18" ht="18.7" customHeight="1">
      <c r="A34" s="1569"/>
      <c r="B34" s="1247"/>
      <c r="C34" s="1585"/>
      <c r="D34" s="1208"/>
      <c r="E34" s="1547"/>
      <c r="F34" s="1208"/>
      <c r="G34" s="1364"/>
      <c r="H34" s="1558"/>
      <c r="I34" s="1559"/>
      <c r="J34" s="1563"/>
      <c r="K34" s="1566"/>
      <c r="L34" s="637">
        <v>40848</v>
      </c>
      <c r="M34" s="766" t="s">
        <v>732</v>
      </c>
      <c r="N34" s="1538">
        <v>971506765.26999998</v>
      </c>
      <c r="O34" s="1539"/>
      <c r="P34" s="636" t="s">
        <v>468</v>
      </c>
      <c r="Q34" s="1551"/>
      <c r="R34" s="1534"/>
    </row>
    <row r="35" spans="1:18" ht="18.7" customHeight="1">
      <c r="A35" s="1569"/>
      <c r="B35" s="1247"/>
      <c r="C35" s="1585"/>
      <c r="D35" s="1208"/>
      <c r="E35" s="1547"/>
      <c r="F35" s="1208"/>
      <c r="G35" s="1364"/>
      <c r="H35" s="1558"/>
      <c r="I35" s="1559"/>
      <c r="J35" s="1563"/>
      <c r="K35" s="1566"/>
      <c r="L35" s="637">
        <v>40976</v>
      </c>
      <c r="M35" s="766" t="s">
        <v>732</v>
      </c>
      <c r="N35" s="1538">
        <v>5576121382.04</v>
      </c>
      <c r="O35" s="1539"/>
      <c r="P35" s="636" t="s">
        <v>468</v>
      </c>
      <c r="Q35" s="1551"/>
      <c r="R35" s="1534"/>
    </row>
    <row r="36" spans="1:18" ht="18.7" customHeight="1">
      <c r="A36" s="1569"/>
      <c r="B36" s="1247"/>
      <c r="C36" s="1585"/>
      <c r="D36" s="1208"/>
      <c r="E36" s="1547"/>
      <c r="F36" s="1208"/>
      <c r="G36" s="1364"/>
      <c r="H36" s="1558"/>
      <c r="I36" s="1559"/>
      <c r="J36" s="1563"/>
      <c r="K36" s="1566"/>
      <c r="L36" s="637">
        <v>40983</v>
      </c>
      <c r="M36" s="766" t="s">
        <v>732</v>
      </c>
      <c r="N36" s="1538">
        <v>1521632095.9100001</v>
      </c>
      <c r="O36" s="1539"/>
      <c r="P36" s="636" t="s">
        <v>468</v>
      </c>
      <c r="Q36" s="1551"/>
      <c r="R36" s="1534"/>
    </row>
    <row r="37" spans="1:18" ht="18.7" customHeight="1">
      <c r="A37" s="1569"/>
      <c r="B37" s="1247"/>
      <c r="C37" s="1585"/>
      <c r="D37" s="1208"/>
      <c r="E37" s="1547"/>
      <c r="F37" s="1208"/>
      <c r="G37" s="1364"/>
      <c r="H37" s="1560"/>
      <c r="I37" s="1561"/>
      <c r="J37" s="1564"/>
      <c r="K37" s="1567"/>
      <c r="L37" s="637">
        <v>40990</v>
      </c>
      <c r="M37" s="766" t="s">
        <v>732</v>
      </c>
      <c r="N37" s="1538">
        <v>1493250339.48</v>
      </c>
      <c r="O37" s="1539"/>
      <c r="P37" s="636" t="s">
        <v>468</v>
      </c>
      <c r="Q37" s="1552"/>
      <c r="R37" s="1535"/>
    </row>
    <row r="38" spans="1:18" ht="18" customHeight="1">
      <c r="A38" s="1569"/>
      <c r="B38" s="1247"/>
      <c r="C38" s="1585"/>
      <c r="D38" s="1208"/>
      <c r="E38" s="1547"/>
      <c r="F38" s="1208"/>
      <c r="G38" s="1364"/>
      <c r="H38" s="1556" t="s">
        <v>733</v>
      </c>
      <c r="I38" s="1557"/>
      <c r="J38" s="1562">
        <v>3375328432.3499999</v>
      </c>
      <c r="K38" s="1565">
        <v>7</v>
      </c>
      <c r="L38" s="637">
        <v>40588</v>
      </c>
      <c r="M38" s="766" t="s">
        <v>732</v>
      </c>
      <c r="N38" s="1537">
        <v>2009932072.0599999</v>
      </c>
      <c r="O38" s="1537"/>
      <c r="P38" s="636" t="s">
        <v>468</v>
      </c>
      <c r="Q38" s="1550">
        <v>0</v>
      </c>
      <c r="R38" s="1533">
        <v>8</v>
      </c>
    </row>
    <row r="39" spans="1:18" ht="18" customHeight="1">
      <c r="A39" s="1569"/>
      <c r="B39" s="1247"/>
      <c r="C39" s="1585"/>
      <c r="D39" s="1208"/>
      <c r="E39" s="1547"/>
      <c r="F39" s="1208"/>
      <c r="G39" s="1364"/>
      <c r="H39" s="1558"/>
      <c r="I39" s="1559"/>
      <c r="J39" s="1563"/>
      <c r="K39" s="1566"/>
      <c r="L39" s="637">
        <v>40610</v>
      </c>
      <c r="M39" s="766" t="s">
        <v>732</v>
      </c>
      <c r="N39" s="1538">
        <v>1383888037.0499995</v>
      </c>
      <c r="O39" s="1539"/>
      <c r="P39" s="636" t="s">
        <v>468</v>
      </c>
      <c r="Q39" s="1551"/>
      <c r="R39" s="1534"/>
    </row>
    <row r="40" spans="1:18" ht="18" customHeight="1">
      <c r="A40" s="1569"/>
      <c r="B40" s="1247"/>
      <c r="C40" s="1585"/>
      <c r="D40" s="1172"/>
      <c r="E40" s="1548"/>
      <c r="F40" s="1172"/>
      <c r="G40" s="1365"/>
      <c r="H40" s="1560"/>
      <c r="I40" s="1561"/>
      <c r="J40" s="1564"/>
      <c r="K40" s="1567"/>
      <c r="L40" s="637">
        <v>40983</v>
      </c>
      <c r="M40" s="766" t="s">
        <v>732</v>
      </c>
      <c r="N40" s="1538">
        <v>44941843</v>
      </c>
      <c r="O40" s="1539"/>
      <c r="P40" s="636" t="s">
        <v>468</v>
      </c>
      <c r="Q40" s="1552"/>
      <c r="R40" s="1535"/>
    </row>
    <row r="41" spans="1:18" ht="18" customHeight="1">
      <c r="A41" s="1570"/>
      <c r="B41" s="1334"/>
      <c r="C41" s="1586"/>
      <c r="D41" s="1587" t="s">
        <v>708</v>
      </c>
      <c r="E41" s="1588"/>
      <c r="F41" s="1589" t="s">
        <v>470</v>
      </c>
      <c r="G41" s="1589"/>
      <c r="H41" s="1202" t="s">
        <v>31</v>
      </c>
      <c r="I41" s="1202"/>
      <c r="J41" s="1579">
        <v>167623733</v>
      </c>
      <c r="K41" s="1598"/>
      <c r="L41" s="1616">
        <v>40687</v>
      </c>
      <c r="M41" s="1618" t="s">
        <v>734</v>
      </c>
      <c r="N41" s="1619">
        <v>5800000000</v>
      </c>
      <c r="O41" s="1619"/>
      <c r="P41" s="1620" t="s">
        <v>470</v>
      </c>
      <c r="Q41" s="633">
        <v>1455037962</v>
      </c>
      <c r="R41" s="1609">
        <v>9</v>
      </c>
    </row>
    <row r="42" spans="1:18" ht="18" customHeight="1">
      <c r="A42" s="1568">
        <v>5</v>
      </c>
      <c r="B42" s="1246">
        <v>40557</v>
      </c>
      <c r="C42" s="1571" t="s">
        <v>735</v>
      </c>
      <c r="D42" s="1171" t="s">
        <v>708</v>
      </c>
      <c r="E42" s="1574"/>
      <c r="F42" s="1590"/>
      <c r="G42" s="1590"/>
      <c r="H42" s="1203"/>
      <c r="I42" s="1203"/>
      <c r="J42" s="1597"/>
      <c r="K42" s="1599"/>
      <c r="L42" s="1617"/>
      <c r="M42" s="1618"/>
      <c r="N42" s="1619"/>
      <c r="O42" s="1619"/>
      <c r="P42" s="1620"/>
      <c r="Q42" s="635">
        <v>0.77</v>
      </c>
      <c r="R42" s="1609"/>
    </row>
    <row r="43" spans="1:18" ht="18" customHeight="1">
      <c r="A43" s="1569"/>
      <c r="B43" s="1247"/>
      <c r="C43" s="1572"/>
      <c r="D43" s="1575"/>
      <c r="E43" s="1576"/>
      <c r="F43" s="1590"/>
      <c r="G43" s="1590"/>
      <c r="H43" s="1203"/>
      <c r="I43" s="1203"/>
      <c r="J43" s="1579">
        <v>924546133</v>
      </c>
      <c r="K43" s="1581"/>
      <c r="L43" s="1616">
        <v>40976</v>
      </c>
      <c r="M43" s="1618" t="s">
        <v>734</v>
      </c>
      <c r="N43" s="1619">
        <v>6000000008</v>
      </c>
      <c r="O43" s="1619"/>
      <c r="P43" s="1620" t="s">
        <v>470</v>
      </c>
      <c r="Q43" s="633">
        <v>1248141410</v>
      </c>
      <c r="R43" s="1609">
        <v>11</v>
      </c>
    </row>
    <row r="44" spans="1:18" ht="18" customHeight="1">
      <c r="A44" s="1569"/>
      <c r="B44" s="1247"/>
      <c r="C44" s="1572"/>
      <c r="D44" s="1575"/>
      <c r="E44" s="1576"/>
      <c r="F44" s="1590"/>
      <c r="G44" s="1590"/>
      <c r="H44" s="1203"/>
      <c r="I44" s="1203"/>
      <c r="J44" s="1580"/>
      <c r="K44" s="1581"/>
      <c r="L44" s="1617"/>
      <c r="M44" s="1618"/>
      <c r="N44" s="1619"/>
      <c r="O44" s="1619"/>
      <c r="P44" s="1620"/>
      <c r="Q44" s="635">
        <v>0.7</v>
      </c>
      <c r="R44" s="1609"/>
    </row>
    <row r="45" spans="1:18" ht="18" customHeight="1">
      <c r="A45" s="1569"/>
      <c r="B45" s="1247"/>
      <c r="C45" s="1572"/>
      <c r="D45" s="1575"/>
      <c r="E45" s="1576"/>
      <c r="F45" s="1590"/>
      <c r="G45" s="1590"/>
      <c r="H45" s="1203"/>
      <c r="I45" s="1203"/>
      <c r="J45" s="1580"/>
      <c r="K45" s="1581"/>
      <c r="L45" s="1616">
        <v>41035</v>
      </c>
      <c r="M45" s="1618" t="s">
        <v>734</v>
      </c>
      <c r="N45" s="1619">
        <v>4999999993</v>
      </c>
      <c r="O45" s="1619"/>
      <c r="P45" s="1620" t="s">
        <v>470</v>
      </c>
      <c r="Q45" s="633">
        <v>1084206984</v>
      </c>
      <c r="R45" s="1609">
        <v>12</v>
      </c>
    </row>
    <row r="46" spans="1:18" ht="18" customHeight="1">
      <c r="A46" s="1569"/>
      <c r="B46" s="1247"/>
      <c r="C46" s="1572"/>
      <c r="D46" s="1575"/>
      <c r="E46" s="1576"/>
      <c r="F46" s="1590"/>
      <c r="G46" s="1590"/>
      <c r="H46" s="1203"/>
      <c r="I46" s="1203"/>
      <c r="J46" s="1580"/>
      <c r="K46" s="1581"/>
      <c r="L46" s="1617"/>
      <c r="M46" s="1618"/>
      <c r="N46" s="1619"/>
      <c r="O46" s="1619"/>
      <c r="P46" s="1620"/>
      <c r="Q46" s="635">
        <v>0.63</v>
      </c>
      <c r="R46" s="1609"/>
    </row>
    <row r="47" spans="1:18" ht="18" customHeight="1">
      <c r="A47" s="1569"/>
      <c r="B47" s="1247"/>
      <c r="C47" s="1572"/>
      <c r="D47" s="1575"/>
      <c r="E47" s="1576"/>
      <c r="F47" s="1590"/>
      <c r="G47" s="1590"/>
      <c r="H47" s="1203"/>
      <c r="I47" s="1203"/>
      <c r="J47" s="1580"/>
      <c r="K47" s="1581"/>
      <c r="L47" s="1616">
        <v>41036</v>
      </c>
      <c r="M47" s="1618" t="s">
        <v>734</v>
      </c>
      <c r="N47" s="1619">
        <v>749999971.5</v>
      </c>
      <c r="O47" s="1619"/>
      <c r="P47" s="1620" t="s">
        <v>470</v>
      </c>
      <c r="Q47" s="633">
        <v>1059616821</v>
      </c>
      <c r="R47" s="1609">
        <v>12</v>
      </c>
    </row>
    <row r="48" spans="1:18" ht="18" customHeight="1">
      <c r="A48" s="1569"/>
      <c r="B48" s="1247"/>
      <c r="C48" s="1572"/>
      <c r="D48" s="1575"/>
      <c r="E48" s="1576"/>
      <c r="F48" s="1590"/>
      <c r="G48" s="1590"/>
      <c r="H48" s="1203"/>
      <c r="I48" s="1203"/>
      <c r="J48" s="1580"/>
      <c r="K48" s="1581"/>
      <c r="L48" s="1616"/>
      <c r="M48" s="1618"/>
      <c r="N48" s="1619"/>
      <c r="O48" s="1619"/>
      <c r="P48" s="1620"/>
      <c r="Q48" s="635">
        <v>0.61</v>
      </c>
      <c r="R48" s="1609"/>
    </row>
    <row r="49" spans="1:18" ht="18" customHeight="1">
      <c r="A49" s="1570"/>
      <c r="B49" s="1334"/>
      <c r="C49" s="1573"/>
      <c r="D49" s="1577"/>
      <c r="E49" s="1578"/>
      <c r="F49" s="1590"/>
      <c r="G49" s="1590"/>
      <c r="H49" s="1203"/>
      <c r="I49" s="1203"/>
      <c r="J49" s="1580"/>
      <c r="K49" s="1581"/>
      <c r="L49" s="1616">
        <v>41124</v>
      </c>
      <c r="M49" s="1618" t="s">
        <v>734</v>
      </c>
      <c r="N49" s="1619">
        <v>4999999993</v>
      </c>
      <c r="O49" s="1619"/>
      <c r="P49" s="1620" t="s">
        <v>470</v>
      </c>
      <c r="Q49" s="633">
        <v>895682395</v>
      </c>
      <c r="R49" s="1609">
        <v>13</v>
      </c>
    </row>
    <row r="50" spans="1:18" ht="18" customHeight="1">
      <c r="A50" s="1568">
        <v>6</v>
      </c>
      <c r="B50" s="1600">
        <v>40557</v>
      </c>
      <c r="C50" s="1589" t="s">
        <v>736</v>
      </c>
      <c r="D50" s="1589" t="s">
        <v>737</v>
      </c>
      <c r="E50" s="1589"/>
      <c r="F50" s="1590"/>
      <c r="G50" s="1590"/>
      <c r="H50" s="1203"/>
      <c r="I50" s="1203"/>
      <c r="J50" s="1603">
        <v>562868096</v>
      </c>
      <c r="K50" s="1606"/>
      <c r="L50" s="1621"/>
      <c r="M50" s="1618"/>
      <c r="N50" s="1619"/>
      <c r="O50" s="1619"/>
      <c r="P50" s="1620"/>
      <c r="Q50" s="635">
        <v>0.55000000000000004</v>
      </c>
      <c r="R50" s="1609"/>
    </row>
    <row r="51" spans="1:18" ht="18" customHeight="1">
      <c r="A51" s="1569"/>
      <c r="B51" s="1601"/>
      <c r="C51" s="1590"/>
      <c r="D51" s="1590"/>
      <c r="E51" s="1590"/>
      <c r="F51" s="1590"/>
      <c r="G51" s="1590"/>
      <c r="H51" s="1203"/>
      <c r="I51" s="1203"/>
      <c r="J51" s="1604"/>
      <c r="K51" s="1607"/>
      <c r="L51" s="1600">
        <v>41127</v>
      </c>
      <c r="M51" s="1571" t="s">
        <v>734</v>
      </c>
      <c r="N51" s="1610">
        <v>750000002</v>
      </c>
      <c r="O51" s="1611"/>
      <c r="P51" s="1614" t="s">
        <v>470</v>
      </c>
      <c r="Q51" s="633">
        <v>871092231</v>
      </c>
      <c r="R51" s="1533">
        <v>13</v>
      </c>
    </row>
    <row r="52" spans="1:18" ht="18" customHeight="1">
      <c r="A52" s="1569"/>
      <c r="B52" s="1601"/>
      <c r="C52" s="1590"/>
      <c r="D52" s="1590"/>
      <c r="E52" s="1590"/>
      <c r="F52" s="1590"/>
      <c r="G52" s="1590"/>
      <c r="H52" s="1203"/>
      <c r="I52" s="1203"/>
      <c r="J52" s="1604"/>
      <c r="K52" s="1607"/>
      <c r="L52" s="1627"/>
      <c r="M52" s="1573"/>
      <c r="N52" s="1612"/>
      <c r="O52" s="1613"/>
      <c r="P52" s="1615"/>
      <c r="Q52" s="634">
        <v>0.53</v>
      </c>
      <c r="R52" s="1535"/>
    </row>
    <row r="53" spans="1:18" ht="18" customHeight="1">
      <c r="A53" s="1569"/>
      <c r="B53" s="1601"/>
      <c r="C53" s="1590"/>
      <c r="D53" s="1590"/>
      <c r="E53" s="1590"/>
      <c r="F53" s="1590"/>
      <c r="G53" s="1590"/>
      <c r="H53" s="1203"/>
      <c r="I53" s="1203"/>
      <c r="J53" s="1604"/>
      <c r="K53" s="1607"/>
      <c r="L53" s="1621">
        <v>41162</v>
      </c>
      <c r="M53" s="1618" t="s">
        <v>734</v>
      </c>
      <c r="N53" s="1619">
        <v>17999999972.5</v>
      </c>
      <c r="O53" s="1619"/>
      <c r="P53" s="1620" t="s">
        <v>470</v>
      </c>
      <c r="Q53" s="633">
        <v>317246078</v>
      </c>
      <c r="R53" s="1609">
        <v>14</v>
      </c>
    </row>
    <row r="54" spans="1:18" ht="18" customHeight="1">
      <c r="A54" s="1569"/>
      <c r="B54" s="1601"/>
      <c r="C54" s="1590"/>
      <c r="D54" s="1590"/>
      <c r="E54" s="1590"/>
      <c r="F54" s="1590"/>
      <c r="G54" s="1590"/>
      <c r="H54" s="1203"/>
      <c r="I54" s="1203"/>
      <c r="J54" s="1604"/>
      <c r="K54" s="1607"/>
      <c r="L54" s="1624"/>
      <c r="M54" s="1618"/>
      <c r="N54" s="1619"/>
      <c r="O54" s="1619"/>
      <c r="P54" s="1620"/>
      <c r="Q54" s="635">
        <v>0.215</v>
      </c>
      <c r="R54" s="1609"/>
    </row>
    <row r="55" spans="1:18" ht="18" customHeight="1">
      <c r="A55" s="1569"/>
      <c r="B55" s="1601"/>
      <c r="C55" s="1590"/>
      <c r="D55" s="1590"/>
      <c r="E55" s="1590"/>
      <c r="F55" s="1590"/>
      <c r="G55" s="1590"/>
      <c r="H55" s="1203"/>
      <c r="I55" s="1203"/>
      <c r="J55" s="1604"/>
      <c r="K55" s="1607"/>
      <c r="L55" s="1621">
        <v>41163</v>
      </c>
      <c r="M55" s="1618" t="s">
        <v>734</v>
      </c>
      <c r="N55" s="1619">
        <v>2699999965</v>
      </c>
      <c r="O55" s="1619"/>
      <c r="P55" s="1620" t="s">
        <v>470</v>
      </c>
      <c r="Q55" s="633">
        <v>234169156</v>
      </c>
      <c r="R55" s="1609">
        <v>14</v>
      </c>
    </row>
    <row r="56" spans="1:18" ht="18" customHeight="1">
      <c r="A56" s="1569"/>
      <c r="B56" s="1601"/>
      <c r="C56" s="1590"/>
      <c r="D56" s="1590"/>
      <c r="E56" s="1590"/>
      <c r="F56" s="1590"/>
      <c r="G56" s="1590"/>
      <c r="H56" s="1203"/>
      <c r="I56" s="1203"/>
      <c r="J56" s="1604"/>
      <c r="K56" s="1607"/>
      <c r="L56" s="1628"/>
      <c r="M56" s="1571"/>
      <c r="N56" s="1562"/>
      <c r="O56" s="1562"/>
      <c r="P56" s="1614"/>
      <c r="Q56" s="634">
        <v>0.159</v>
      </c>
      <c r="R56" s="1533"/>
    </row>
    <row r="57" spans="1:18" ht="18" customHeight="1">
      <c r="A57" s="1569"/>
      <c r="B57" s="1601"/>
      <c r="C57" s="1590"/>
      <c r="D57" s="1590"/>
      <c r="E57" s="1590"/>
      <c r="F57" s="1590"/>
      <c r="G57" s="1590"/>
      <c r="H57" s="1203"/>
      <c r="I57" s="1203"/>
      <c r="J57" s="1604"/>
      <c r="K57" s="1607"/>
      <c r="L57" s="1616">
        <v>41257</v>
      </c>
      <c r="M57" s="1571" t="s">
        <v>649</v>
      </c>
      <c r="N57" s="1562">
        <v>7610497570</v>
      </c>
      <c r="O57" s="1562"/>
      <c r="P57" s="1614" t="s">
        <v>470</v>
      </c>
      <c r="Q57" s="633">
        <v>234169156</v>
      </c>
      <c r="R57" s="1533">
        <v>15</v>
      </c>
    </row>
    <row r="58" spans="1:18" ht="18" customHeight="1" thickBot="1">
      <c r="A58" s="1570"/>
      <c r="B58" s="1602"/>
      <c r="C58" s="1591"/>
      <c r="D58" s="1591"/>
      <c r="E58" s="1591"/>
      <c r="F58" s="1591"/>
      <c r="G58" s="1591"/>
      <c r="H58" s="1592"/>
      <c r="I58" s="1592"/>
      <c r="J58" s="1605"/>
      <c r="K58" s="1608"/>
      <c r="L58" s="1622"/>
      <c r="M58" s="1623"/>
      <c r="N58" s="1625"/>
      <c r="O58" s="1625"/>
      <c r="P58" s="1626"/>
      <c r="Q58" s="632">
        <v>0</v>
      </c>
      <c r="R58" s="1629"/>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3" customHeight="1">
      <c r="A61" s="1631" t="s">
        <v>738</v>
      </c>
      <c r="B61" s="1631"/>
      <c r="C61" s="1631"/>
      <c r="D61" s="1631"/>
      <c r="E61" s="1631"/>
      <c r="F61" s="1631"/>
      <c r="G61" s="1631"/>
      <c r="H61" s="1631"/>
      <c r="I61" s="1631"/>
      <c r="J61" s="1631"/>
      <c r="K61" s="1631"/>
      <c r="L61" s="1631"/>
      <c r="M61" s="1631"/>
      <c r="N61" s="1631"/>
      <c r="O61" s="1631"/>
      <c r="P61" s="1631"/>
      <c r="Q61" s="1631"/>
      <c r="R61" s="1631"/>
    </row>
    <row r="62" spans="1:18">
      <c r="A62" s="1631"/>
      <c r="B62" s="1631"/>
      <c r="C62" s="1631"/>
      <c r="D62" s="1631"/>
      <c r="E62" s="1631"/>
      <c r="F62" s="1631"/>
      <c r="G62" s="1631"/>
      <c r="H62" s="1631"/>
      <c r="I62" s="1631"/>
      <c r="J62" s="1631"/>
      <c r="K62" s="1631"/>
      <c r="L62" s="1631"/>
      <c r="M62" s="1631"/>
      <c r="N62" s="1631"/>
      <c r="O62" s="1631"/>
      <c r="P62" s="1631"/>
      <c r="Q62" s="1631"/>
      <c r="R62" s="1631"/>
    </row>
    <row r="63" spans="1:18" ht="14.3" customHeight="1">
      <c r="A63" s="1631" t="s">
        <v>739</v>
      </c>
      <c r="B63" s="1631"/>
      <c r="C63" s="1631"/>
      <c r="D63" s="1631"/>
      <c r="E63" s="1631"/>
      <c r="F63" s="1631"/>
      <c r="G63" s="1631"/>
      <c r="H63" s="1631"/>
      <c r="I63" s="1631"/>
      <c r="J63" s="1631"/>
      <c r="K63" s="1631"/>
      <c r="L63" s="1631"/>
      <c r="M63" s="1631"/>
      <c r="N63" s="1631"/>
      <c r="O63" s="1631"/>
      <c r="P63" s="1631"/>
      <c r="Q63" s="1631"/>
      <c r="R63" s="1631"/>
    </row>
    <row r="64" spans="1:18" ht="14.3" customHeight="1">
      <c r="A64" s="1631" t="s">
        <v>740</v>
      </c>
      <c r="B64" s="1631"/>
      <c r="C64" s="1631"/>
      <c r="D64" s="1631"/>
      <c r="E64" s="1631"/>
      <c r="F64" s="1631"/>
      <c r="G64" s="1631"/>
      <c r="H64" s="1631"/>
      <c r="I64" s="1631"/>
      <c r="J64" s="1631"/>
      <c r="K64" s="1631"/>
      <c r="L64" s="1631"/>
      <c r="M64" s="1631"/>
      <c r="N64" s="1631"/>
      <c r="O64" s="1631"/>
      <c r="P64" s="1631"/>
      <c r="Q64" s="1631"/>
      <c r="R64" s="1631"/>
    </row>
    <row r="65" spans="1:18">
      <c r="A65" s="1631"/>
      <c r="B65" s="1631"/>
      <c r="C65" s="1631"/>
      <c r="D65" s="1631"/>
      <c r="E65" s="1631"/>
      <c r="F65" s="1631"/>
      <c r="G65" s="1631"/>
      <c r="H65" s="1631"/>
      <c r="I65" s="1631"/>
      <c r="J65" s="1631"/>
      <c r="K65" s="1631"/>
      <c r="L65" s="1631"/>
      <c r="M65" s="1631"/>
      <c r="N65" s="1631"/>
      <c r="O65" s="1631"/>
      <c r="P65" s="1631"/>
      <c r="Q65" s="1631"/>
      <c r="R65" s="1631"/>
    </row>
    <row r="66" spans="1:18">
      <c r="A66" s="1631" t="s">
        <v>741</v>
      </c>
      <c r="B66" s="1631"/>
      <c r="C66" s="1631"/>
      <c r="D66" s="1631"/>
      <c r="E66" s="1631"/>
      <c r="F66" s="1631"/>
      <c r="G66" s="1631"/>
      <c r="H66" s="1631"/>
      <c r="I66" s="1631"/>
      <c r="J66" s="1631"/>
      <c r="K66" s="1631"/>
      <c r="L66" s="1631"/>
      <c r="M66" s="1631"/>
      <c r="N66" s="1631"/>
      <c r="O66" s="1631"/>
      <c r="P66" s="1631"/>
      <c r="Q66" s="1631"/>
      <c r="R66" s="1631"/>
    </row>
    <row r="67" spans="1:18">
      <c r="A67" s="1631" t="s">
        <v>742</v>
      </c>
      <c r="B67" s="1631"/>
      <c r="C67" s="1631"/>
      <c r="D67" s="1631"/>
      <c r="E67" s="1631"/>
      <c r="F67" s="1631"/>
      <c r="G67" s="1631"/>
      <c r="H67" s="1631"/>
      <c r="I67" s="1631"/>
      <c r="J67" s="1631"/>
      <c r="K67" s="1631"/>
      <c r="L67" s="1631"/>
      <c r="M67" s="1631"/>
      <c r="N67" s="1631"/>
      <c r="O67" s="1631"/>
      <c r="P67" s="1631"/>
      <c r="Q67" s="1631"/>
      <c r="R67" s="1631"/>
    </row>
    <row r="68" spans="1:18">
      <c r="A68" s="1630" t="s">
        <v>743</v>
      </c>
      <c r="B68" s="1630"/>
      <c r="C68" s="1630"/>
      <c r="D68" s="1630"/>
      <c r="E68" s="1630"/>
      <c r="F68" s="1630"/>
      <c r="G68" s="1630"/>
      <c r="H68" s="1630"/>
      <c r="I68" s="1630"/>
      <c r="J68" s="1630"/>
      <c r="K68" s="1630"/>
      <c r="L68" s="1630"/>
      <c r="M68" s="1630"/>
      <c r="N68" s="1630"/>
      <c r="O68" s="1630"/>
      <c r="P68" s="1630"/>
      <c r="Q68" s="1630"/>
      <c r="R68" s="1630"/>
    </row>
    <row r="69" spans="1:18">
      <c r="A69" s="1630" t="s">
        <v>744</v>
      </c>
      <c r="B69" s="1630"/>
      <c r="C69" s="1630"/>
      <c r="D69" s="1630"/>
      <c r="E69" s="1630"/>
      <c r="F69" s="1630"/>
      <c r="G69" s="1630"/>
      <c r="H69" s="1630"/>
      <c r="I69" s="1630"/>
      <c r="J69" s="1630"/>
      <c r="K69" s="1630"/>
      <c r="L69" s="1630"/>
      <c r="M69" s="1630"/>
      <c r="N69" s="1630"/>
      <c r="O69" s="1630"/>
      <c r="P69" s="1630"/>
      <c r="Q69" s="1630"/>
      <c r="R69" s="1630"/>
    </row>
    <row r="70" spans="1:18" ht="14.3" customHeight="1">
      <c r="A70" s="1387" t="s">
        <v>745</v>
      </c>
      <c r="B70" s="1387"/>
      <c r="C70" s="1387"/>
      <c r="D70" s="1387"/>
      <c r="E70" s="1387"/>
      <c r="F70" s="1387"/>
      <c r="G70" s="1387"/>
      <c r="H70" s="1387"/>
      <c r="I70" s="1387"/>
      <c r="J70" s="1387"/>
      <c r="K70" s="1387"/>
      <c r="L70" s="1387"/>
      <c r="M70" s="1387"/>
      <c r="N70" s="1387"/>
      <c r="O70" s="1387"/>
      <c r="P70" s="1387"/>
      <c r="Q70" s="1387"/>
      <c r="R70" s="1387"/>
    </row>
    <row r="71" spans="1:18" ht="14.3" customHeight="1">
      <c r="A71" s="1630" t="s">
        <v>746</v>
      </c>
      <c r="B71" s="1630"/>
      <c r="C71" s="1630"/>
      <c r="D71" s="1630"/>
      <c r="E71" s="1630"/>
      <c r="F71" s="1630"/>
      <c r="G71" s="1630"/>
      <c r="H71" s="1630"/>
      <c r="I71" s="1630"/>
      <c r="J71" s="1630"/>
      <c r="K71" s="1630"/>
      <c r="L71" s="1630"/>
      <c r="M71" s="1630"/>
      <c r="N71" s="1630"/>
      <c r="O71" s="1630"/>
      <c r="P71" s="1630"/>
      <c r="Q71" s="1630"/>
      <c r="R71" s="1630"/>
    </row>
    <row r="72" spans="1:18" ht="14.95" customHeight="1">
      <c r="A72" s="1630" t="s">
        <v>747</v>
      </c>
      <c r="B72" s="1630"/>
      <c r="C72" s="1630"/>
      <c r="D72" s="1630"/>
      <c r="E72" s="1630"/>
      <c r="F72" s="1630"/>
      <c r="G72" s="1630"/>
      <c r="H72" s="1630"/>
      <c r="I72" s="1630"/>
      <c r="J72" s="1630"/>
      <c r="K72" s="1630"/>
      <c r="L72" s="1630"/>
      <c r="M72" s="1630"/>
      <c r="N72" s="1630"/>
      <c r="O72" s="1630"/>
      <c r="P72" s="1630"/>
      <c r="Q72" s="1630"/>
      <c r="R72" s="1630"/>
    </row>
    <row r="73" spans="1:18" ht="14.95" customHeight="1">
      <c r="A73" s="1630" t="s">
        <v>748</v>
      </c>
      <c r="B73" s="1630"/>
      <c r="C73" s="1630"/>
      <c r="D73" s="1630"/>
      <c r="E73" s="1630"/>
      <c r="F73" s="1630"/>
      <c r="G73" s="1630"/>
      <c r="H73" s="1630"/>
      <c r="I73" s="1630"/>
      <c r="J73" s="1630"/>
      <c r="K73" s="1630"/>
      <c r="L73" s="1630"/>
      <c r="M73" s="1630"/>
      <c r="N73" s="1630"/>
      <c r="O73" s="1630"/>
      <c r="P73" s="1630"/>
      <c r="Q73" s="1630"/>
      <c r="R73" s="1630"/>
    </row>
    <row r="74" spans="1:18">
      <c r="A74" s="1382" t="s">
        <v>749</v>
      </c>
      <c r="B74" s="1382"/>
      <c r="C74" s="1382"/>
      <c r="D74" s="1382"/>
      <c r="E74" s="1382"/>
      <c r="F74" s="1382"/>
      <c r="G74" s="1382"/>
      <c r="H74" s="1382"/>
      <c r="I74" s="1382"/>
      <c r="J74" s="1382"/>
      <c r="K74" s="1382"/>
      <c r="L74" s="1382"/>
      <c r="M74" s="1382"/>
      <c r="N74" s="1382"/>
      <c r="O74" s="1382"/>
      <c r="P74" s="1382"/>
      <c r="Q74" s="1382"/>
      <c r="R74" s="1382"/>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0.75">
      <c r="F774" s="78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25" defaultRowHeight="13.6"/>
  <cols>
    <col min="1" max="1" width="14.125" style="492" bestFit="1" customWidth="1"/>
    <col min="2" max="2" width="18.375" style="492" bestFit="1" customWidth="1"/>
    <col min="3" max="3" width="28.25" style="492" bestFit="1" customWidth="1"/>
    <col min="4" max="4" width="18.125" style="492" bestFit="1" customWidth="1"/>
    <col min="5" max="5" width="6.25" style="492" customWidth="1"/>
    <col min="6" max="6" width="13.75" style="499" customWidth="1"/>
    <col min="7" max="7" width="32.375" style="492" customWidth="1"/>
    <col min="8" max="8" width="31" style="492" customWidth="1"/>
    <col min="9" max="9" width="22.375" style="145" customWidth="1"/>
    <col min="10" max="10" width="2" style="145" customWidth="1"/>
    <col min="11" max="11" width="20" style="492" customWidth="1"/>
    <col min="12" max="12" width="2.125" style="492" bestFit="1" customWidth="1"/>
    <col min="13" max="13" width="18.875" style="492" bestFit="1" customWidth="1"/>
    <col min="14" max="14" width="26.375" style="492" bestFit="1" customWidth="1"/>
    <col min="15" max="15" width="13.25" style="492" customWidth="1"/>
    <col min="16" max="16" width="28.375" style="492" bestFit="1" customWidth="1"/>
    <col min="17" max="17" width="18.875" style="492" bestFit="1" customWidth="1"/>
    <col min="18" max="18" width="13.125" style="492" customWidth="1"/>
    <col min="19" max="19" width="18.375" style="492" bestFit="1" customWidth="1"/>
    <col min="20" max="16384" width="9.125" style="492"/>
  </cols>
  <sheetData>
    <row r="1" spans="1:19" ht="18" customHeight="1">
      <c r="A1" s="1636" t="s">
        <v>750</v>
      </c>
      <c r="B1" s="1636"/>
      <c r="C1" s="1636"/>
      <c r="D1" s="1636"/>
      <c r="E1" s="1636"/>
      <c r="F1" s="1636"/>
      <c r="G1" s="1636"/>
      <c r="H1" s="1636"/>
      <c r="I1" s="1636"/>
      <c r="J1" s="1636"/>
      <c r="K1" s="1636"/>
      <c r="L1" s="1636"/>
      <c r="M1" s="1636"/>
      <c r="N1" s="1636"/>
      <c r="O1" s="1636"/>
      <c r="P1" s="502"/>
      <c r="Q1" s="294"/>
      <c r="R1" s="294"/>
      <c r="S1" s="294"/>
    </row>
    <row r="2" spans="1:19" ht="18" customHeight="1">
      <c r="A2" s="1636" t="s">
        <v>751</v>
      </c>
      <c r="B2" s="1636"/>
      <c r="C2" s="1636"/>
      <c r="D2" s="1636"/>
      <c r="E2" s="1636"/>
      <c r="F2" s="1636"/>
      <c r="G2" s="1636"/>
      <c r="H2" s="1636"/>
      <c r="I2" s="1636"/>
      <c r="J2" s="1636"/>
      <c r="K2" s="1636"/>
      <c r="L2" s="1636"/>
      <c r="M2" s="1636"/>
      <c r="N2" s="1636"/>
      <c r="O2" s="1636"/>
      <c r="P2" s="502"/>
      <c r="Q2" s="294"/>
      <c r="R2" s="294"/>
      <c r="S2" s="294"/>
    </row>
    <row r="3" spans="1:19" ht="14.95" thickBot="1">
      <c r="B3" s="295"/>
      <c r="C3" s="295"/>
      <c r="D3" s="295"/>
      <c r="E3" s="295"/>
      <c r="F3" s="296"/>
      <c r="G3" s="295"/>
      <c r="H3" s="295"/>
      <c r="I3" s="297"/>
      <c r="J3" s="297"/>
    </row>
    <row r="4" spans="1:19" ht="17">
      <c r="A4" s="1135" t="s">
        <v>0</v>
      </c>
      <c r="B4" s="1137" t="s">
        <v>1</v>
      </c>
      <c r="C4" s="1139" t="s">
        <v>453</v>
      </c>
      <c r="D4" s="1140"/>
      <c r="E4" s="1141"/>
      <c r="F4" s="1137" t="s">
        <v>452</v>
      </c>
      <c r="G4" s="1639" t="s">
        <v>598</v>
      </c>
      <c r="H4" s="1142" t="s">
        <v>599</v>
      </c>
      <c r="I4" s="1642" t="s">
        <v>455</v>
      </c>
      <c r="J4" s="1643"/>
      <c r="K4" s="1541" t="s">
        <v>752</v>
      </c>
      <c r="L4" s="1140"/>
      <c r="M4" s="1541"/>
      <c r="N4" s="1632" t="s">
        <v>753</v>
      </c>
      <c r="O4" s="1141" t="s">
        <v>754</v>
      </c>
      <c r="P4" s="1140"/>
      <c r="Q4" s="1542"/>
    </row>
    <row r="5" spans="1:19" ht="14.3">
      <c r="A5" s="1637"/>
      <c r="B5" s="1638"/>
      <c r="C5" s="298" t="s">
        <v>602</v>
      </c>
      <c r="D5" s="298" t="s">
        <v>296</v>
      </c>
      <c r="E5" s="298" t="s">
        <v>297</v>
      </c>
      <c r="F5" s="1638"/>
      <c r="G5" s="1640"/>
      <c r="H5" s="1641"/>
      <c r="I5" s="1644"/>
      <c r="J5" s="1645"/>
      <c r="K5" s="1634" t="s">
        <v>1</v>
      </c>
      <c r="L5" s="1635"/>
      <c r="M5" s="665" t="s">
        <v>301</v>
      </c>
      <c r="N5" s="1633"/>
      <c r="O5" s="664" t="s">
        <v>1</v>
      </c>
      <c r="P5" s="664" t="s">
        <v>459</v>
      </c>
      <c r="Q5" s="663" t="s">
        <v>301</v>
      </c>
    </row>
    <row r="6" spans="1:19" ht="16.5" customHeight="1">
      <c r="A6" s="1667">
        <v>1</v>
      </c>
      <c r="B6" s="1246">
        <v>39875</v>
      </c>
      <c r="C6" s="1193" t="s">
        <v>755</v>
      </c>
      <c r="D6" s="1589" t="s">
        <v>607</v>
      </c>
      <c r="E6" s="1589" t="s">
        <v>289</v>
      </c>
      <c r="F6" s="1193" t="s">
        <v>466</v>
      </c>
      <c r="G6" s="1193" t="s">
        <v>492</v>
      </c>
      <c r="H6" s="1209">
        <v>20000000000</v>
      </c>
      <c r="I6" s="1660" t="s">
        <v>470</v>
      </c>
      <c r="J6" s="1660"/>
      <c r="K6" s="662">
        <v>40378</v>
      </c>
      <c r="L6" s="661">
        <v>2</v>
      </c>
      <c r="M6" s="594">
        <v>4300000000</v>
      </c>
      <c r="N6" s="1663">
        <v>100000000</v>
      </c>
      <c r="O6" s="1666">
        <v>41311</v>
      </c>
      <c r="P6" s="1666" t="s">
        <v>756</v>
      </c>
      <c r="Q6" s="1646">
        <v>100000000</v>
      </c>
    </row>
    <row r="7" spans="1:19" ht="16.5" customHeight="1">
      <c r="A7" s="1668"/>
      <c r="B7" s="1247"/>
      <c r="C7" s="1194"/>
      <c r="D7" s="1590"/>
      <c r="E7" s="1590"/>
      <c r="F7" s="1194"/>
      <c r="G7" s="1194"/>
      <c r="H7" s="1210"/>
      <c r="I7" s="1661"/>
      <c r="J7" s="1661"/>
      <c r="K7" s="1621">
        <v>41088</v>
      </c>
      <c r="L7" s="1647">
        <v>3</v>
      </c>
      <c r="M7" s="1648">
        <v>1400000000</v>
      </c>
      <c r="N7" s="1664"/>
      <c r="O7" s="1666"/>
      <c r="P7" s="1666"/>
      <c r="Q7" s="1646"/>
    </row>
    <row r="8" spans="1:19" ht="14.3" customHeight="1">
      <c r="A8" s="1668"/>
      <c r="B8" s="1247"/>
      <c r="C8" s="1194"/>
      <c r="D8" s="1590"/>
      <c r="E8" s="1590"/>
      <c r="F8" s="1194"/>
      <c r="G8" s="1194"/>
      <c r="H8" s="1210"/>
      <c r="I8" s="1661"/>
      <c r="J8" s="1661"/>
      <c r="K8" s="1621"/>
      <c r="L8" s="1647"/>
      <c r="M8" s="1648"/>
      <c r="N8" s="1664"/>
      <c r="O8" s="555">
        <v>41311</v>
      </c>
      <c r="P8" s="603" t="s">
        <v>757</v>
      </c>
      <c r="Q8" s="660">
        <v>212829609.62</v>
      </c>
    </row>
    <row r="9" spans="1:19" ht="14.3" customHeight="1">
      <c r="A9" s="1668"/>
      <c r="B9" s="1247"/>
      <c r="C9" s="1194"/>
      <c r="D9" s="1590"/>
      <c r="E9" s="1590"/>
      <c r="F9" s="1194"/>
      <c r="G9" s="1194"/>
      <c r="H9" s="1210"/>
      <c r="I9" s="1661"/>
      <c r="J9" s="1661"/>
      <c r="K9" s="1649">
        <v>41289</v>
      </c>
      <c r="L9" s="1652">
        <v>4</v>
      </c>
      <c r="M9" s="1655">
        <v>100000000</v>
      </c>
      <c r="N9" s="1664"/>
      <c r="O9" s="555">
        <v>41339</v>
      </c>
      <c r="P9" s="603" t="s">
        <v>757</v>
      </c>
      <c r="Q9" s="660">
        <v>97594053.450000003</v>
      </c>
    </row>
    <row r="10" spans="1:19" ht="14.95" customHeight="1">
      <c r="A10" s="1668"/>
      <c r="B10" s="1247"/>
      <c r="C10" s="1194"/>
      <c r="D10" s="1590"/>
      <c r="E10" s="1590"/>
      <c r="F10" s="1194"/>
      <c r="G10" s="1194"/>
      <c r="H10" s="1210"/>
      <c r="I10" s="1661"/>
      <c r="J10" s="1661"/>
      <c r="K10" s="1650"/>
      <c r="L10" s="1653"/>
      <c r="M10" s="1656"/>
      <c r="N10" s="1664"/>
      <c r="O10" s="494">
        <v>41368</v>
      </c>
      <c r="P10" s="658" t="s">
        <v>757</v>
      </c>
      <c r="Q10" s="299">
        <v>6069968.46</v>
      </c>
    </row>
    <row r="11" spans="1:19" ht="14.95" customHeight="1">
      <c r="A11" s="1668"/>
      <c r="B11" s="1247"/>
      <c r="C11" s="1194"/>
      <c r="D11" s="1590"/>
      <c r="E11" s="1590"/>
      <c r="F11" s="1194"/>
      <c r="G11" s="1194"/>
      <c r="H11" s="1210"/>
      <c r="I11" s="1661"/>
      <c r="J11" s="1661"/>
      <c r="K11" s="1650"/>
      <c r="L11" s="1653"/>
      <c r="M11" s="1656"/>
      <c r="N11" s="1664"/>
      <c r="O11" s="555">
        <v>41400</v>
      </c>
      <c r="P11" s="603" t="s">
        <v>757</v>
      </c>
      <c r="Q11" s="660">
        <v>4419258.7300000004</v>
      </c>
    </row>
    <row r="12" spans="1:19" ht="14.95" customHeight="1">
      <c r="A12" s="1668"/>
      <c r="B12" s="1247"/>
      <c r="C12" s="1194"/>
      <c r="D12" s="1590"/>
      <c r="E12" s="1590"/>
      <c r="F12" s="1194"/>
      <c r="G12" s="1194"/>
      <c r="H12" s="1210"/>
      <c r="I12" s="1661"/>
      <c r="J12" s="1661"/>
      <c r="K12" s="1650"/>
      <c r="L12" s="1653"/>
      <c r="M12" s="1656"/>
      <c r="N12" s="1664"/>
      <c r="O12" s="555">
        <v>41431</v>
      </c>
      <c r="P12" s="603" t="s">
        <v>757</v>
      </c>
      <c r="Q12" s="660">
        <v>96496771.870000005</v>
      </c>
    </row>
    <row r="13" spans="1:19" ht="14.95" customHeight="1">
      <c r="A13" s="1668"/>
      <c r="B13" s="1247"/>
      <c r="C13" s="1194"/>
      <c r="D13" s="1590"/>
      <c r="E13" s="1590"/>
      <c r="F13" s="1194"/>
      <c r="G13" s="1194"/>
      <c r="H13" s="1210"/>
      <c r="I13" s="1661"/>
      <c r="J13" s="1661"/>
      <c r="K13" s="1650"/>
      <c r="L13" s="1653"/>
      <c r="M13" s="1656"/>
      <c r="N13" s="1664"/>
      <c r="O13" s="555">
        <v>41460</v>
      </c>
      <c r="P13" s="603" t="s">
        <v>757</v>
      </c>
      <c r="Q13" s="660">
        <v>11799669.859999999</v>
      </c>
    </row>
    <row r="14" spans="1:19" ht="14.95" customHeight="1">
      <c r="A14" s="1668"/>
      <c r="B14" s="1247"/>
      <c r="C14" s="1194"/>
      <c r="D14" s="1590"/>
      <c r="E14" s="1590"/>
      <c r="F14" s="1194"/>
      <c r="G14" s="1194"/>
      <c r="H14" s="1210"/>
      <c r="I14" s="1661"/>
      <c r="J14" s="1661"/>
      <c r="K14" s="1650"/>
      <c r="L14" s="1653"/>
      <c r="M14" s="1656"/>
      <c r="N14" s="1664"/>
      <c r="O14" s="555">
        <v>41492</v>
      </c>
      <c r="P14" s="603" t="s">
        <v>757</v>
      </c>
      <c r="Q14" s="659">
        <v>66072964.93</v>
      </c>
    </row>
    <row r="15" spans="1:19" ht="14.95" customHeight="1">
      <c r="A15" s="1668"/>
      <c r="B15" s="1247"/>
      <c r="C15" s="1194"/>
      <c r="D15" s="1590"/>
      <c r="E15" s="1590"/>
      <c r="F15" s="1194"/>
      <c r="G15" s="1194"/>
      <c r="H15" s="1210"/>
      <c r="I15" s="1661"/>
      <c r="J15" s="1661"/>
      <c r="K15" s="1650"/>
      <c r="L15" s="1653"/>
      <c r="M15" s="1656"/>
      <c r="N15" s="1664"/>
      <c r="O15" s="494">
        <v>41523</v>
      </c>
      <c r="P15" s="495" t="s">
        <v>757</v>
      </c>
      <c r="Q15" s="299">
        <v>74797684.469999999</v>
      </c>
    </row>
    <row r="16" spans="1:19" ht="14.95" customHeight="1">
      <c r="A16" s="1668"/>
      <c r="B16" s="1247"/>
      <c r="C16" s="1194"/>
      <c r="D16" s="1590"/>
      <c r="E16" s="1590"/>
      <c r="F16" s="1194"/>
      <c r="G16" s="1194"/>
      <c r="H16" s="1210"/>
      <c r="I16" s="1661"/>
      <c r="J16" s="1661"/>
      <c r="K16" s="1650"/>
      <c r="L16" s="1653"/>
      <c r="M16" s="1656"/>
      <c r="N16" s="1664"/>
      <c r="O16" s="555">
        <v>41551</v>
      </c>
      <c r="P16" s="603" t="s">
        <v>757</v>
      </c>
      <c r="Q16" s="659">
        <v>1114074.03</v>
      </c>
    </row>
    <row r="17" spans="1:17" ht="14.95" customHeight="1">
      <c r="A17" s="1668"/>
      <c r="B17" s="1247"/>
      <c r="C17" s="1194"/>
      <c r="D17" s="1590"/>
      <c r="E17" s="1590"/>
      <c r="F17" s="1194"/>
      <c r="G17" s="1194"/>
      <c r="H17" s="1210"/>
      <c r="I17" s="1661"/>
      <c r="J17" s="1661"/>
      <c r="K17" s="1650"/>
      <c r="L17" s="1653"/>
      <c r="M17" s="1656"/>
      <c r="N17" s="1664"/>
      <c r="O17" s="555">
        <v>41584</v>
      </c>
      <c r="P17" s="603" t="s">
        <v>757</v>
      </c>
      <c r="Q17" s="659">
        <v>933181.49</v>
      </c>
    </row>
    <row r="18" spans="1:17" ht="14.95" customHeight="1">
      <c r="A18" s="1668"/>
      <c r="B18" s="1247"/>
      <c r="C18" s="1194"/>
      <c r="D18" s="1590"/>
      <c r="E18" s="1590"/>
      <c r="F18" s="1194"/>
      <c r="G18" s="1194"/>
      <c r="H18" s="1210"/>
      <c r="I18" s="1661"/>
      <c r="J18" s="1661"/>
      <c r="K18" s="1650"/>
      <c r="L18" s="1653"/>
      <c r="M18" s="1656"/>
      <c r="N18" s="1664"/>
      <c r="O18" s="578">
        <v>41613</v>
      </c>
      <c r="P18" s="658" t="s">
        <v>757</v>
      </c>
      <c r="Q18" s="657">
        <v>1102423.75</v>
      </c>
    </row>
    <row r="19" spans="1:17" ht="14.95" customHeight="1">
      <c r="A19" s="1668"/>
      <c r="B19" s="1247"/>
      <c r="C19" s="1194"/>
      <c r="D19" s="1590"/>
      <c r="E19" s="1590"/>
      <c r="F19" s="1194"/>
      <c r="G19" s="1194"/>
      <c r="H19" s="1210"/>
      <c r="I19" s="1661"/>
      <c r="J19" s="1661"/>
      <c r="K19" s="1650"/>
      <c r="L19" s="1653"/>
      <c r="M19" s="1656"/>
      <c r="N19" s="1664"/>
      <c r="O19" s="578">
        <v>41646</v>
      </c>
      <c r="P19" s="658" t="s">
        <v>757</v>
      </c>
      <c r="Q19" s="657">
        <v>1026568.7</v>
      </c>
    </row>
    <row r="20" spans="1:17" ht="14.95" customHeight="1">
      <c r="A20" s="1668"/>
      <c r="B20" s="1247"/>
      <c r="C20" s="1194"/>
      <c r="D20" s="1590"/>
      <c r="E20" s="1590"/>
      <c r="F20" s="1194"/>
      <c r="G20" s="1194"/>
      <c r="H20" s="1210"/>
      <c r="I20" s="1661"/>
      <c r="J20" s="1661"/>
      <c r="K20" s="1650"/>
      <c r="L20" s="1653"/>
      <c r="M20" s="1656"/>
      <c r="N20" s="1664"/>
      <c r="O20" s="578">
        <v>41676</v>
      </c>
      <c r="P20" s="658" t="s">
        <v>757</v>
      </c>
      <c r="Q20" s="657">
        <v>1107573.72</v>
      </c>
    </row>
    <row r="21" spans="1:17" ht="14.95" customHeight="1">
      <c r="A21" s="1668"/>
      <c r="B21" s="1247"/>
      <c r="C21" s="1194"/>
      <c r="D21" s="1590"/>
      <c r="E21" s="1590"/>
      <c r="F21" s="1194"/>
      <c r="G21" s="1194"/>
      <c r="H21" s="1210"/>
      <c r="I21" s="1661"/>
      <c r="J21" s="1661"/>
      <c r="K21" s="1650"/>
      <c r="L21" s="1653"/>
      <c r="M21" s="1656"/>
      <c r="N21" s="1664"/>
      <c r="O21" s="578">
        <v>41704</v>
      </c>
      <c r="P21" s="658" t="s">
        <v>757</v>
      </c>
      <c r="Q21" s="657">
        <v>1225983.02</v>
      </c>
    </row>
    <row r="22" spans="1:17" ht="14.95" customHeight="1">
      <c r="A22" s="1668"/>
      <c r="B22" s="1247"/>
      <c r="C22" s="1194"/>
      <c r="D22" s="1590"/>
      <c r="E22" s="1590"/>
      <c r="F22" s="1194"/>
      <c r="G22" s="1194"/>
      <c r="H22" s="1210"/>
      <c r="I22" s="1661"/>
      <c r="J22" s="1661"/>
      <c r="K22" s="1650"/>
      <c r="L22" s="1653"/>
      <c r="M22" s="1656"/>
      <c r="N22" s="1664"/>
      <c r="O22" s="578">
        <v>41733</v>
      </c>
      <c r="P22" s="658" t="s">
        <v>757</v>
      </c>
      <c r="Q22" s="657">
        <v>11597601.92</v>
      </c>
    </row>
    <row r="23" spans="1:17" ht="14.95" customHeight="1">
      <c r="A23" s="1668"/>
      <c r="B23" s="1247"/>
      <c r="C23" s="1194"/>
      <c r="D23" s="1590"/>
      <c r="E23" s="1590"/>
      <c r="F23" s="1194"/>
      <c r="G23" s="1194"/>
      <c r="H23" s="1210"/>
      <c r="I23" s="1661"/>
      <c r="J23" s="1661"/>
      <c r="K23" s="1650"/>
      <c r="L23" s="1653"/>
      <c r="M23" s="1656"/>
      <c r="N23" s="1664"/>
      <c r="O23" s="578">
        <v>41765</v>
      </c>
      <c r="P23" s="658" t="s">
        <v>757</v>
      </c>
      <c r="Q23" s="657">
        <v>1055555.52</v>
      </c>
    </row>
    <row r="24" spans="1:17" ht="14.95" customHeight="1">
      <c r="A24" s="1668"/>
      <c r="B24" s="1247"/>
      <c r="C24" s="1194"/>
      <c r="D24" s="1590"/>
      <c r="E24" s="1590"/>
      <c r="F24" s="1194"/>
      <c r="G24" s="1194"/>
      <c r="H24" s="1210"/>
      <c r="I24" s="1661"/>
      <c r="J24" s="1661"/>
      <c r="K24" s="1650"/>
      <c r="L24" s="1653"/>
      <c r="M24" s="1656"/>
      <c r="N24" s="1664"/>
      <c r="O24" s="578">
        <v>41795</v>
      </c>
      <c r="P24" s="658" t="s">
        <v>757</v>
      </c>
      <c r="Q24" s="657">
        <v>1343150.49</v>
      </c>
    </row>
    <row r="25" spans="1:17" ht="14.95" customHeight="1">
      <c r="A25" s="1668"/>
      <c r="B25" s="1247"/>
      <c r="C25" s="1194"/>
      <c r="D25" s="1590"/>
      <c r="E25" s="1590"/>
      <c r="F25" s="1194"/>
      <c r="G25" s="1194"/>
      <c r="H25" s="1210"/>
      <c r="I25" s="1661"/>
      <c r="J25" s="1661"/>
      <c r="K25" s="1650"/>
      <c r="L25" s="1653"/>
      <c r="M25" s="1656"/>
      <c r="N25" s="1664"/>
      <c r="O25" s="578">
        <v>41827</v>
      </c>
      <c r="P25" s="658" t="s">
        <v>757</v>
      </c>
      <c r="Q25" s="657">
        <v>27005139.48</v>
      </c>
    </row>
    <row r="26" spans="1:17" ht="14.95" customHeight="1">
      <c r="A26" s="1668"/>
      <c r="B26" s="1247"/>
      <c r="C26" s="1194"/>
      <c r="D26" s="1590"/>
      <c r="E26" s="1590"/>
      <c r="F26" s="1194"/>
      <c r="G26" s="1194"/>
      <c r="H26" s="1210"/>
      <c r="I26" s="1661"/>
      <c r="J26" s="1661"/>
      <c r="K26" s="1650"/>
      <c r="L26" s="1653"/>
      <c r="M26" s="1656"/>
      <c r="N26" s="1664"/>
      <c r="O26" s="578">
        <v>41857</v>
      </c>
      <c r="P26" s="658" t="s">
        <v>757</v>
      </c>
      <c r="Q26" s="657">
        <v>14059970.76</v>
      </c>
    </row>
    <row r="27" spans="1:17" ht="14.95" customHeight="1">
      <c r="A27" s="1668"/>
      <c r="B27" s="1247"/>
      <c r="C27" s="1194"/>
      <c r="D27" s="1590"/>
      <c r="E27" s="1590"/>
      <c r="F27" s="1194"/>
      <c r="G27" s="1194"/>
      <c r="H27" s="1210"/>
      <c r="I27" s="1661"/>
      <c r="J27" s="1661"/>
      <c r="K27" s="1650"/>
      <c r="L27" s="1653"/>
      <c r="M27" s="1656"/>
      <c r="N27" s="1664"/>
      <c r="O27" s="578">
        <v>41887</v>
      </c>
      <c r="P27" s="658" t="s">
        <v>757</v>
      </c>
      <c r="Q27" s="657">
        <v>262036.25</v>
      </c>
    </row>
    <row r="28" spans="1:17" ht="14.95" customHeight="1">
      <c r="A28" s="1668"/>
      <c r="B28" s="1247"/>
      <c r="C28" s="1194"/>
      <c r="D28" s="1590"/>
      <c r="E28" s="1590"/>
      <c r="F28" s="1194"/>
      <c r="G28" s="1194"/>
      <c r="H28" s="1210"/>
      <c r="I28" s="1661"/>
      <c r="J28" s="1661"/>
      <c r="K28" s="1650"/>
      <c r="L28" s="1653"/>
      <c r="M28" s="1656"/>
      <c r="N28" s="1664"/>
      <c r="O28" s="578">
        <v>41918</v>
      </c>
      <c r="P28" s="658" t="s">
        <v>757</v>
      </c>
      <c r="Q28" s="657">
        <v>17394583.210000001</v>
      </c>
    </row>
    <row r="29" spans="1:17" ht="18" customHeight="1" thickBot="1">
      <c r="A29" s="1669"/>
      <c r="B29" s="1670"/>
      <c r="C29" s="1658"/>
      <c r="D29" s="1591"/>
      <c r="E29" s="1591"/>
      <c r="F29" s="1658"/>
      <c r="G29" s="1658"/>
      <c r="H29" s="1659"/>
      <c r="I29" s="1662"/>
      <c r="J29" s="1662"/>
      <c r="K29" s="1651"/>
      <c r="L29" s="1654"/>
      <c r="M29" s="1657"/>
      <c r="N29" s="1665"/>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7.7" thickBot="1">
      <c r="B32" s="491"/>
      <c r="C32" s="482"/>
      <c r="D32" s="491"/>
      <c r="E32" s="491"/>
      <c r="F32" s="143"/>
      <c r="M32" s="144" t="s">
        <v>758</v>
      </c>
      <c r="N32" s="303">
        <f>N6</f>
        <v>100000000</v>
      </c>
      <c r="P32" s="273" t="s">
        <v>759</v>
      </c>
      <c r="Q32" s="303">
        <f>SUM(Q6:Q29)</f>
        <v>771143208.51999998</v>
      </c>
    </row>
    <row r="33" spans="1:18" ht="14.95" thickTop="1">
      <c r="B33" s="491"/>
      <c r="C33" s="482"/>
      <c r="D33" s="491"/>
      <c r="E33" s="491"/>
      <c r="F33" s="143"/>
      <c r="G33" s="485"/>
      <c r="H33" s="172"/>
    </row>
    <row r="35" spans="1:18" ht="17.5" customHeight="1">
      <c r="A35" s="1391" t="s">
        <v>760</v>
      </c>
      <c r="B35" s="1391"/>
      <c r="C35" s="1391"/>
      <c r="D35" s="1391"/>
      <c r="E35" s="1391"/>
      <c r="F35" s="1391"/>
      <c r="G35" s="1391"/>
      <c r="H35" s="1391"/>
      <c r="I35" s="1391"/>
      <c r="J35" s="1391"/>
      <c r="K35" s="1391"/>
      <c r="L35" s="1391"/>
      <c r="M35" s="1391"/>
      <c r="N35" s="1391"/>
      <c r="O35" s="1391"/>
      <c r="P35" s="1391"/>
      <c r="Q35" s="1391"/>
      <c r="R35" s="484"/>
    </row>
    <row r="36" spans="1:18">
      <c r="A36" s="1391" t="s">
        <v>761</v>
      </c>
      <c r="B36" s="1391"/>
      <c r="C36" s="1391"/>
      <c r="D36" s="1391"/>
      <c r="E36" s="1391"/>
      <c r="F36" s="1391"/>
      <c r="G36" s="1391"/>
      <c r="H36" s="1391"/>
      <c r="I36" s="1391"/>
      <c r="J36" s="1391"/>
      <c r="K36" s="1391"/>
      <c r="L36" s="1391"/>
      <c r="M36" s="1391"/>
      <c r="N36" s="1391"/>
      <c r="O36" s="1391"/>
      <c r="P36" s="1391"/>
      <c r="Q36" s="1391"/>
    </row>
    <row r="37" spans="1:18">
      <c r="A37" s="1391" t="s">
        <v>762</v>
      </c>
      <c r="B37" s="1391"/>
      <c r="C37" s="1391"/>
      <c r="D37" s="1391"/>
      <c r="E37" s="1391"/>
      <c r="F37" s="1391"/>
      <c r="G37" s="1391"/>
      <c r="H37" s="1391"/>
      <c r="I37" s="1391"/>
      <c r="J37" s="1391"/>
      <c r="K37" s="1391"/>
      <c r="L37" s="1391"/>
      <c r="M37" s="1391"/>
      <c r="N37" s="1391"/>
      <c r="O37" s="1391"/>
      <c r="P37" s="1391"/>
      <c r="Q37" s="1391"/>
    </row>
    <row r="38" spans="1:18">
      <c r="A38" s="1391" t="s">
        <v>763</v>
      </c>
      <c r="B38" s="1391"/>
      <c r="C38" s="1391"/>
      <c r="D38" s="1391"/>
      <c r="E38" s="1391"/>
      <c r="F38" s="1391"/>
      <c r="G38" s="1391"/>
      <c r="H38" s="1391"/>
      <c r="I38" s="1391"/>
      <c r="J38" s="1391"/>
      <c r="K38" s="1391"/>
      <c r="L38" s="1391"/>
      <c r="M38" s="1391"/>
      <c r="N38" s="1391"/>
      <c r="O38" s="1391"/>
      <c r="P38" s="1391"/>
      <c r="Q38" s="1391"/>
    </row>
    <row r="39" spans="1:18">
      <c r="A39" s="492" t="s">
        <v>764</v>
      </c>
    </row>
    <row r="765" spans="6:6" ht="40.75">
      <c r="F765" s="499"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25" defaultRowHeight="12.9"/>
  <cols>
    <col min="1" max="1" width="20.75" style="304" customWidth="1"/>
    <col min="2" max="3" width="9.125" style="304"/>
    <col min="4" max="4" width="30.75" style="304" customWidth="1"/>
    <col min="5" max="5" width="20" style="304" customWidth="1"/>
    <col min="6" max="6" width="19.875" style="304" customWidth="1"/>
    <col min="7" max="7" width="9.875" style="304" bestFit="1" customWidth="1"/>
    <col min="8" max="9" width="20" style="304" customWidth="1"/>
    <col min="10" max="10" width="1.25" style="304" customWidth="1"/>
    <col min="11" max="11" width="9.125" style="304"/>
    <col min="12" max="12" width="20" style="304" customWidth="1"/>
    <col min="13" max="13" width="14.375" style="304" customWidth="1"/>
    <col min="14" max="14" width="10" style="304" customWidth="1"/>
    <col min="15" max="15" width="18.75" style="304" customWidth="1"/>
    <col min="16" max="16" width="17.375" style="304" customWidth="1"/>
    <col min="17" max="17" width="18.25" style="304" customWidth="1"/>
    <col min="18" max="18" width="18" style="304" customWidth="1"/>
    <col min="19" max="19" width="2" style="304" customWidth="1"/>
    <col min="20" max="20" width="9" style="304" customWidth="1"/>
    <col min="21" max="21" width="17" style="304" customWidth="1"/>
    <col min="22" max="22" width="17.75" style="304" customWidth="1"/>
    <col min="23" max="16384" width="9.125" style="304"/>
  </cols>
  <sheetData>
    <row r="1" spans="1:22" ht="14.3">
      <c r="A1" s="1674" t="s">
        <v>750</v>
      </c>
      <c r="B1" s="1674"/>
      <c r="C1" s="1674"/>
      <c r="D1" s="1674"/>
      <c r="E1" s="1674"/>
      <c r="F1" s="1674"/>
      <c r="G1" s="1674"/>
      <c r="H1" s="1674"/>
      <c r="I1" s="1674"/>
      <c r="J1" s="1674"/>
      <c r="K1" s="1674"/>
      <c r="L1" s="1674"/>
      <c r="M1" s="1674"/>
      <c r="N1" s="1674"/>
      <c r="O1" s="1674"/>
      <c r="P1" s="1674"/>
      <c r="Q1" s="1674"/>
      <c r="R1" s="1674"/>
    </row>
    <row r="2" spans="1:22" ht="14.3">
      <c r="A2" s="1674" t="s">
        <v>765</v>
      </c>
      <c r="B2" s="1674"/>
      <c r="C2" s="1674"/>
      <c r="D2" s="1674"/>
      <c r="E2" s="1674"/>
      <c r="F2" s="1674"/>
      <c r="G2" s="1674"/>
      <c r="H2" s="1674"/>
      <c r="I2" s="1674"/>
      <c r="J2" s="1674"/>
      <c r="K2" s="1674"/>
      <c r="L2" s="1674"/>
      <c r="M2" s="1674"/>
      <c r="N2" s="1674"/>
      <c r="O2" s="1674"/>
      <c r="P2" s="1674"/>
      <c r="Q2" s="1674"/>
      <c r="R2" s="1674"/>
    </row>
    <row r="3" spans="1:22" ht="14.95" thickBot="1">
      <c r="A3" s="503"/>
      <c r="B3" s="503"/>
      <c r="C3" s="503"/>
      <c r="D3" s="503"/>
      <c r="E3" s="503"/>
      <c r="F3" s="305"/>
      <c r="G3" s="503"/>
      <c r="H3" s="306"/>
      <c r="I3" s="306"/>
      <c r="J3" s="306"/>
      <c r="K3" s="306"/>
      <c r="L3" s="503"/>
      <c r="M3" s="503"/>
      <c r="N3" s="503"/>
      <c r="O3" s="503"/>
      <c r="P3" s="306"/>
      <c r="Q3" s="503"/>
      <c r="R3" s="307"/>
    </row>
    <row r="4" spans="1:22" ht="14.95" customHeight="1">
      <c r="A4" s="1502" t="s">
        <v>766</v>
      </c>
      <c r="B4" s="1503"/>
      <c r="C4" s="1503"/>
      <c r="D4" s="1503"/>
      <c r="E4" s="1503"/>
      <c r="F4" s="1503"/>
      <c r="G4" s="1504"/>
      <c r="H4" s="1503" t="s">
        <v>767</v>
      </c>
      <c r="I4" s="1503"/>
      <c r="J4" s="1503"/>
      <c r="K4" s="1503"/>
      <c r="L4" s="1504"/>
      <c r="M4" s="1427" t="s">
        <v>649</v>
      </c>
      <c r="N4" s="1429"/>
      <c r="O4" s="1429"/>
      <c r="P4" s="1430"/>
      <c r="Q4" s="1675"/>
      <c r="R4" s="1431"/>
    </row>
    <row r="5" spans="1:22" ht="47.25" customHeight="1" thickBot="1">
      <c r="A5" s="700" t="s">
        <v>1</v>
      </c>
      <c r="B5" s="1671" t="s">
        <v>646</v>
      </c>
      <c r="C5" s="1671"/>
      <c r="D5" s="1672"/>
      <c r="E5" s="308" t="s">
        <v>768</v>
      </c>
      <c r="F5" s="309" t="s">
        <v>769</v>
      </c>
      <c r="G5" s="310" t="s">
        <v>770</v>
      </c>
      <c r="H5" s="697" t="s">
        <v>771</v>
      </c>
      <c r="I5" s="311" t="s">
        <v>772</v>
      </c>
      <c r="J5" s="1673" t="s">
        <v>770</v>
      </c>
      <c r="K5" s="1672"/>
      <c r="L5" s="699" t="s">
        <v>773</v>
      </c>
      <c r="M5" s="698" t="s">
        <v>774</v>
      </c>
      <c r="N5" s="697" t="s">
        <v>775</v>
      </c>
      <c r="O5" s="697" t="s">
        <v>776</v>
      </c>
      <c r="P5" s="697" t="s">
        <v>777</v>
      </c>
      <c r="Q5" s="696" t="s">
        <v>778</v>
      </c>
      <c r="R5" s="695" t="s">
        <v>779</v>
      </c>
    </row>
    <row r="6" spans="1:22" ht="14.3">
      <c r="A6" s="312">
        <v>40256</v>
      </c>
      <c r="B6" s="1676" t="s">
        <v>780</v>
      </c>
      <c r="C6" s="1676"/>
      <c r="D6" s="1677"/>
      <c r="E6" s="313">
        <v>4070000</v>
      </c>
      <c r="F6" s="314">
        <v>107.75</v>
      </c>
      <c r="G6" s="315" t="s">
        <v>516</v>
      </c>
      <c r="H6" s="316">
        <v>40261</v>
      </c>
      <c r="I6" s="313">
        <v>4377249.3</v>
      </c>
      <c r="J6" s="1678" t="s">
        <v>516</v>
      </c>
      <c r="K6" s="1679"/>
      <c r="L6" s="317">
        <v>2184</v>
      </c>
      <c r="M6" s="318">
        <v>40715</v>
      </c>
      <c r="N6" s="319" t="s">
        <v>516</v>
      </c>
      <c r="O6" s="319">
        <v>4070000</v>
      </c>
      <c r="P6" s="320">
        <v>3151186.31</v>
      </c>
      <c r="Q6" s="321">
        <v>902632.95</v>
      </c>
      <c r="R6" s="322">
        <v>3457746.41</v>
      </c>
      <c r="S6" s="323"/>
      <c r="U6" s="324"/>
      <c r="V6" s="325"/>
    </row>
    <row r="7" spans="1:22" ht="14.3">
      <c r="A7" s="686">
        <v>40256</v>
      </c>
      <c r="B7" s="1680" t="s">
        <v>781</v>
      </c>
      <c r="C7" s="1680"/>
      <c r="D7" s="1681"/>
      <c r="E7" s="326">
        <v>7617617</v>
      </c>
      <c r="F7" s="694">
        <v>109</v>
      </c>
      <c r="G7" s="685" t="s">
        <v>516</v>
      </c>
      <c r="H7" s="693">
        <v>40261</v>
      </c>
      <c r="I7" s="683">
        <v>8279156.3600000003</v>
      </c>
      <c r="J7" s="1682" t="s">
        <v>516</v>
      </c>
      <c r="K7" s="1683"/>
      <c r="L7" s="682">
        <v>4129.63</v>
      </c>
      <c r="M7" s="681">
        <v>40835</v>
      </c>
      <c r="N7" s="681" t="s">
        <v>516</v>
      </c>
      <c r="O7" s="680">
        <v>7617617</v>
      </c>
      <c r="P7" s="679">
        <v>5891601.7199999997</v>
      </c>
      <c r="Q7" s="321">
        <v>1685709.52</v>
      </c>
      <c r="R7" s="678">
        <v>6462971.5499999998</v>
      </c>
      <c r="S7" s="323"/>
      <c r="U7" s="324"/>
      <c r="V7" s="325"/>
    </row>
    <row r="8" spans="1:22" ht="14.3">
      <c r="A8" s="686">
        <v>40256</v>
      </c>
      <c r="B8" s="1681" t="s">
        <v>781</v>
      </c>
      <c r="C8" s="1684"/>
      <c r="D8" s="1684"/>
      <c r="E8" s="683">
        <v>8030000</v>
      </c>
      <c r="F8" s="689">
        <v>108.875</v>
      </c>
      <c r="G8" s="685" t="s">
        <v>516</v>
      </c>
      <c r="H8" s="684">
        <v>40261</v>
      </c>
      <c r="I8" s="683">
        <v>8716264.6199999992</v>
      </c>
      <c r="J8" s="1682" t="s">
        <v>516</v>
      </c>
      <c r="K8" s="1683"/>
      <c r="L8" s="682">
        <v>4347.74</v>
      </c>
      <c r="M8" s="681">
        <v>40715</v>
      </c>
      <c r="N8" s="681" t="s">
        <v>516</v>
      </c>
      <c r="O8" s="680">
        <v>8030000</v>
      </c>
      <c r="P8" s="679">
        <v>5964013.1699999999</v>
      </c>
      <c r="Q8" s="321">
        <v>2022652.0399999998</v>
      </c>
      <c r="R8" s="678">
        <v>6555383.1900000004</v>
      </c>
      <c r="S8" s="323"/>
      <c r="U8" s="324"/>
      <c r="V8" s="325"/>
    </row>
    <row r="9" spans="1:22" ht="14.3">
      <c r="A9" s="686">
        <v>40276</v>
      </c>
      <c r="B9" s="1685" t="s">
        <v>782</v>
      </c>
      <c r="C9" s="1685"/>
      <c r="D9" s="1686"/>
      <c r="E9" s="683">
        <v>23500000</v>
      </c>
      <c r="F9" s="689">
        <v>110.502</v>
      </c>
      <c r="G9" s="685" t="s">
        <v>516</v>
      </c>
      <c r="H9" s="684">
        <v>40326</v>
      </c>
      <c r="I9" s="683">
        <v>26041642.5</v>
      </c>
      <c r="J9" s="1682" t="s">
        <v>516</v>
      </c>
      <c r="K9" s="1683"/>
      <c r="L9" s="682">
        <v>12983</v>
      </c>
      <c r="M9" s="681">
        <v>40701</v>
      </c>
      <c r="N9" s="681" t="s">
        <v>516</v>
      </c>
      <c r="O9" s="680">
        <v>23500000</v>
      </c>
      <c r="P9" s="679">
        <v>22350367.079999998</v>
      </c>
      <c r="Q9" s="321">
        <v>1149632.9500000002</v>
      </c>
      <c r="R9" s="678">
        <v>25039988.52</v>
      </c>
      <c r="S9" s="323"/>
      <c r="U9" s="324"/>
      <c r="V9" s="325"/>
    </row>
    <row r="10" spans="1:22" ht="14.3">
      <c r="A10" s="686">
        <v>40276</v>
      </c>
      <c r="B10" s="1685" t="s">
        <v>783</v>
      </c>
      <c r="C10" s="1685"/>
      <c r="D10" s="1686"/>
      <c r="E10" s="683">
        <v>8900014</v>
      </c>
      <c r="F10" s="689">
        <v>107.5</v>
      </c>
      <c r="G10" s="685" t="s">
        <v>516</v>
      </c>
      <c r="H10" s="684">
        <v>40298</v>
      </c>
      <c r="I10" s="683">
        <v>9598522.9499999993</v>
      </c>
      <c r="J10" s="1682" t="s">
        <v>516</v>
      </c>
      <c r="K10" s="1683"/>
      <c r="L10" s="682">
        <v>4783</v>
      </c>
      <c r="M10" s="681">
        <v>40701</v>
      </c>
      <c r="N10" s="681" t="s">
        <v>516</v>
      </c>
      <c r="O10" s="680">
        <v>8900014</v>
      </c>
      <c r="P10" s="679">
        <v>6542218.46</v>
      </c>
      <c r="Q10" s="321">
        <v>2357795.5399999996</v>
      </c>
      <c r="R10" s="678">
        <v>7045773.9299999997</v>
      </c>
      <c r="S10" s="323"/>
      <c r="U10" s="324"/>
      <c r="V10" s="325"/>
    </row>
    <row r="11" spans="1:22" ht="14.3">
      <c r="A11" s="686">
        <v>40309</v>
      </c>
      <c r="B11" s="1685" t="s">
        <v>784</v>
      </c>
      <c r="C11" s="1685"/>
      <c r="D11" s="1686"/>
      <c r="E11" s="683">
        <v>10751382</v>
      </c>
      <c r="F11" s="689">
        <v>106.806</v>
      </c>
      <c r="G11" s="685" t="s">
        <v>516</v>
      </c>
      <c r="H11" s="684">
        <v>40359</v>
      </c>
      <c r="I11" s="683">
        <v>11511052.25</v>
      </c>
      <c r="J11" s="1682" t="s">
        <v>516</v>
      </c>
      <c r="K11" s="1683"/>
      <c r="L11" s="682">
        <v>5741</v>
      </c>
      <c r="M11" s="681">
        <v>40701</v>
      </c>
      <c r="N11" s="681" t="s">
        <v>516</v>
      </c>
      <c r="O11" s="680">
        <v>10751382</v>
      </c>
      <c r="P11" s="679">
        <v>9819269.5399999991</v>
      </c>
      <c r="Q11" s="321">
        <v>932112.47000000009</v>
      </c>
      <c r="R11" s="678">
        <v>10550917.23</v>
      </c>
      <c r="S11" s="323"/>
      <c r="U11" s="324"/>
      <c r="V11" s="325"/>
    </row>
    <row r="12" spans="1:22" ht="14.3">
      <c r="A12" s="686">
        <v>40309</v>
      </c>
      <c r="B12" s="1685" t="s">
        <v>785</v>
      </c>
      <c r="C12" s="1685"/>
      <c r="D12" s="1686"/>
      <c r="E12" s="683">
        <v>12898996</v>
      </c>
      <c r="F12" s="689">
        <v>109.42</v>
      </c>
      <c r="G12" s="685" t="s">
        <v>516</v>
      </c>
      <c r="H12" s="684">
        <v>40359</v>
      </c>
      <c r="I12" s="683">
        <v>14151228.74</v>
      </c>
      <c r="J12" s="1682" t="s">
        <v>516</v>
      </c>
      <c r="K12" s="1683"/>
      <c r="L12" s="682">
        <v>7057</v>
      </c>
      <c r="M12" s="681">
        <v>40701</v>
      </c>
      <c r="N12" s="681" t="s">
        <v>516</v>
      </c>
      <c r="O12" s="680">
        <v>12898996</v>
      </c>
      <c r="P12" s="679">
        <v>12570392.4</v>
      </c>
      <c r="Q12" s="321">
        <v>328603.62</v>
      </c>
      <c r="R12" s="678">
        <v>13886503.76</v>
      </c>
      <c r="S12" s="323"/>
      <c r="U12" s="324"/>
      <c r="V12" s="325"/>
    </row>
    <row r="13" spans="1:22" ht="14.3">
      <c r="A13" s="686">
        <v>40309</v>
      </c>
      <c r="B13" s="1687" t="s">
        <v>786</v>
      </c>
      <c r="C13" s="1687"/>
      <c r="D13" s="1687"/>
      <c r="E13" s="683">
        <v>8744333</v>
      </c>
      <c r="F13" s="689">
        <v>110.798</v>
      </c>
      <c r="G13" s="685" t="s">
        <v>516</v>
      </c>
      <c r="H13" s="684">
        <v>40359</v>
      </c>
      <c r="I13" s="683">
        <v>9717173.0800000001</v>
      </c>
      <c r="J13" s="1682" t="s">
        <v>516</v>
      </c>
      <c r="K13" s="1683"/>
      <c r="L13" s="682">
        <v>4844</v>
      </c>
      <c r="M13" s="681">
        <v>40701</v>
      </c>
      <c r="N13" s="681" t="s">
        <v>516</v>
      </c>
      <c r="O13" s="680">
        <v>8744333</v>
      </c>
      <c r="P13" s="679">
        <v>8483187.5999999996</v>
      </c>
      <c r="Q13" s="321">
        <v>261145.39</v>
      </c>
      <c r="R13" s="678">
        <v>9482247.1899999995</v>
      </c>
      <c r="U13" s="324"/>
      <c r="V13" s="325"/>
    </row>
    <row r="14" spans="1:22" ht="14.3">
      <c r="A14" s="686">
        <v>40323</v>
      </c>
      <c r="B14" s="1688" t="s">
        <v>787</v>
      </c>
      <c r="C14" s="1685"/>
      <c r="D14" s="1686"/>
      <c r="E14" s="683">
        <v>8417817</v>
      </c>
      <c r="F14" s="689">
        <v>110.125</v>
      </c>
      <c r="G14" s="685" t="s">
        <v>516</v>
      </c>
      <c r="H14" s="684">
        <v>40389</v>
      </c>
      <c r="I14" s="683">
        <v>9294363.1099999994</v>
      </c>
      <c r="J14" s="1682" t="s">
        <v>516</v>
      </c>
      <c r="K14" s="1683"/>
      <c r="L14" s="682">
        <v>4635</v>
      </c>
      <c r="M14" s="681">
        <v>40701</v>
      </c>
      <c r="N14" s="681" t="s">
        <v>516</v>
      </c>
      <c r="O14" s="680">
        <v>8417817</v>
      </c>
      <c r="P14" s="679">
        <v>8171159.0499999998</v>
      </c>
      <c r="Q14" s="321">
        <v>246657.92999999996</v>
      </c>
      <c r="R14" s="678">
        <v>8985817.9399999995</v>
      </c>
      <c r="U14" s="324"/>
      <c r="V14" s="325"/>
    </row>
    <row r="15" spans="1:22" ht="14.3">
      <c r="A15" s="686">
        <v>40323</v>
      </c>
      <c r="B15" s="1687" t="s">
        <v>786</v>
      </c>
      <c r="C15" s="1687"/>
      <c r="D15" s="1687"/>
      <c r="E15" s="683">
        <v>17119972</v>
      </c>
      <c r="F15" s="689">
        <v>109.553</v>
      </c>
      <c r="G15" s="685" t="s">
        <v>516</v>
      </c>
      <c r="H15" s="684">
        <v>40389</v>
      </c>
      <c r="I15" s="683">
        <v>18801712.030000001</v>
      </c>
      <c r="J15" s="1682" t="s">
        <v>516</v>
      </c>
      <c r="K15" s="1683"/>
      <c r="L15" s="682">
        <v>9377</v>
      </c>
      <c r="M15" s="681">
        <v>40806</v>
      </c>
      <c r="N15" s="681" t="s">
        <v>516</v>
      </c>
      <c r="O15" s="680">
        <v>17119972</v>
      </c>
      <c r="P15" s="679">
        <v>15030711.91</v>
      </c>
      <c r="Q15" s="321">
        <v>2089260.0899999999</v>
      </c>
      <c r="R15" s="678">
        <v>16658560.560000001</v>
      </c>
      <c r="U15" s="324"/>
      <c r="V15" s="325"/>
    </row>
    <row r="16" spans="1:22" ht="14.3">
      <c r="A16" s="686">
        <v>40346</v>
      </c>
      <c r="B16" s="1687" t="s">
        <v>784</v>
      </c>
      <c r="C16" s="1687"/>
      <c r="D16" s="1687"/>
      <c r="E16" s="683">
        <v>34441059</v>
      </c>
      <c r="F16" s="689">
        <v>110.785</v>
      </c>
      <c r="G16" s="685" t="s">
        <v>516</v>
      </c>
      <c r="H16" s="684">
        <v>40420</v>
      </c>
      <c r="I16" s="683">
        <v>38273994.890000001</v>
      </c>
      <c r="J16" s="1682" t="s">
        <v>516</v>
      </c>
      <c r="K16" s="1683"/>
      <c r="L16" s="682">
        <v>19077</v>
      </c>
      <c r="M16" s="681">
        <v>40715</v>
      </c>
      <c r="N16" s="681" t="s">
        <v>516</v>
      </c>
      <c r="O16" s="680">
        <v>34441059</v>
      </c>
      <c r="P16" s="679">
        <v>32656125.289999999</v>
      </c>
      <c r="Q16" s="321">
        <v>1784933.7200000002</v>
      </c>
      <c r="R16" s="678">
        <v>36072055.770000003</v>
      </c>
      <c r="U16" s="324"/>
      <c r="V16" s="325"/>
    </row>
    <row r="17" spans="1:22" ht="14.3">
      <c r="A17" s="686">
        <v>40346</v>
      </c>
      <c r="B17" s="1687" t="s">
        <v>782</v>
      </c>
      <c r="C17" s="1687"/>
      <c r="D17" s="1687"/>
      <c r="E17" s="683">
        <v>28209085</v>
      </c>
      <c r="F17" s="689">
        <v>112.02800000000001</v>
      </c>
      <c r="G17" s="685" t="s">
        <v>516</v>
      </c>
      <c r="H17" s="684">
        <v>40420</v>
      </c>
      <c r="I17" s="683">
        <v>31693810.469999999</v>
      </c>
      <c r="J17" s="1682" t="s">
        <v>516</v>
      </c>
      <c r="K17" s="1683"/>
      <c r="L17" s="682">
        <v>15801</v>
      </c>
      <c r="M17" s="681">
        <v>40806</v>
      </c>
      <c r="N17" s="681" t="s">
        <v>516</v>
      </c>
      <c r="O17" s="680">
        <v>28209085</v>
      </c>
      <c r="P17" s="679">
        <v>25930432.690000001</v>
      </c>
      <c r="Q17" s="321">
        <v>2278652.31</v>
      </c>
      <c r="R17" s="678">
        <v>29142473.560000002</v>
      </c>
      <c r="U17" s="324"/>
      <c r="V17" s="325"/>
    </row>
    <row r="18" spans="1:22" ht="14.3">
      <c r="A18" s="686">
        <v>40373</v>
      </c>
      <c r="B18" s="1687" t="s">
        <v>784</v>
      </c>
      <c r="C18" s="1687"/>
      <c r="D18" s="1687"/>
      <c r="E18" s="683">
        <v>6004156</v>
      </c>
      <c r="F18" s="689">
        <v>106.625</v>
      </c>
      <c r="G18" s="685" t="s">
        <v>516</v>
      </c>
      <c r="H18" s="684">
        <v>40451</v>
      </c>
      <c r="I18" s="683">
        <v>6416804.125</v>
      </c>
      <c r="J18" s="1682" t="s">
        <v>516</v>
      </c>
      <c r="K18" s="1683"/>
      <c r="L18" s="682">
        <v>3200</v>
      </c>
      <c r="M18" s="681">
        <v>40715</v>
      </c>
      <c r="N18" s="681" t="s">
        <v>516</v>
      </c>
      <c r="O18" s="680">
        <v>6004156</v>
      </c>
      <c r="P18" s="679">
        <v>5656049.2599999998</v>
      </c>
      <c r="Q18" s="321">
        <v>348106.74000000005</v>
      </c>
      <c r="R18" s="678">
        <v>6051772.3899999997</v>
      </c>
      <c r="U18" s="324"/>
      <c r="V18" s="325"/>
    </row>
    <row r="19" spans="1:22" ht="14.3">
      <c r="A19" s="686">
        <v>40373</v>
      </c>
      <c r="B19" s="1687" t="s">
        <v>780</v>
      </c>
      <c r="C19" s="1687"/>
      <c r="D19" s="1687"/>
      <c r="E19" s="683">
        <v>6860835</v>
      </c>
      <c r="F19" s="689">
        <v>108.505</v>
      </c>
      <c r="G19" s="685" t="s">
        <v>516</v>
      </c>
      <c r="H19" s="684">
        <v>40451</v>
      </c>
      <c r="I19" s="683">
        <v>7462725.5767499991</v>
      </c>
      <c r="J19" s="1682" t="s">
        <v>516</v>
      </c>
      <c r="K19" s="1683"/>
      <c r="L19" s="682">
        <v>3722</v>
      </c>
      <c r="M19" s="681">
        <v>40835</v>
      </c>
      <c r="N19" s="681" t="s">
        <v>516</v>
      </c>
      <c r="O19" s="680">
        <v>6860835</v>
      </c>
      <c r="P19" s="679">
        <v>6520875.0700000003</v>
      </c>
      <c r="Q19" s="321">
        <v>339959.93</v>
      </c>
      <c r="R19" s="678">
        <v>7105303.9699999997</v>
      </c>
      <c r="U19" s="324"/>
      <c r="V19" s="325"/>
    </row>
    <row r="20" spans="1:22" ht="14.3">
      <c r="A20" s="686">
        <v>40373</v>
      </c>
      <c r="B20" s="1687" t="s">
        <v>782</v>
      </c>
      <c r="C20" s="1687"/>
      <c r="D20" s="1687"/>
      <c r="E20" s="683">
        <v>13183361</v>
      </c>
      <c r="F20" s="689">
        <v>111.86</v>
      </c>
      <c r="G20" s="685" t="s">
        <v>516</v>
      </c>
      <c r="H20" s="684">
        <v>40451</v>
      </c>
      <c r="I20" s="683">
        <v>14789302.374600001</v>
      </c>
      <c r="J20" s="1682" t="s">
        <v>516</v>
      </c>
      <c r="K20" s="1683"/>
      <c r="L20" s="682">
        <v>7373</v>
      </c>
      <c r="M20" s="681">
        <v>40715</v>
      </c>
      <c r="N20" s="681" t="s">
        <v>516</v>
      </c>
      <c r="O20" s="680">
        <v>13183361</v>
      </c>
      <c r="P20" s="679">
        <v>12704840.59</v>
      </c>
      <c r="Q20" s="321">
        <v>478520.39</v>
      </c>
      <c r="R20" s="678">
        <v>14182378.619999999</v>
      </c>
      <c r="U20" s="324"/>
      <c r="V20" s="325"/>
    </row>
    <row r="21" spans="1:22" ht="14.3">
      <c r="A21" s="686">
        <v>40388</v>
      </c>
      <c r="B21" s="1687" t="s">
        <v>788</v>
      </c>
      <c r="C21" s="1687"/>
      <c r="D21" s="1687"/>
      <c r="E21" s="683">
        <v>2598386</v>
      </c>
      <c r="F21" s="689">
        <v>108.4375</v>
      </c>
      <c r="G21" s="685" t="s">
        <v>516</v>
      </c>
      <c r="H21" s="684">
        <v>40451</v>
      </c>
      <c r="I21" s="683">
        <v>2826677.6687500002</v>
      </c>
      <c r="J21" s="1682" t="s">
        <v>516</v>
      </c>
      <c r="K21" s="1683"/>
      <c r="L21" s="682">
        <v>1408</v>
      </c>
      <c r="M21" s="681">
        <v>40932</v>
      </c>
      <c r="N21" s="681" t="s">
        <v>516</v>
      </c>
      <c r="O21" s="680">
        <v>2598386</v>
      </c>
      <c r="P21" s="679">
        <v>1903406.58</v>
      </c>
      <c r="Q21" s="321">
        <v>694979.4</v>
      </c>
      <c r="R21" s="678">
        <v>2052702.39</v>
      </c>
      <c r="U21" s="324"/>
      <c r="V21" s="325"/>
    </row>
    <row r="22" spans="1:22" ht="14.3">
      <c r="A22" s="686">
        <v>40388</v>
      </c>
      <c r="B22" s="1687" t="s">
        <v>782</v>
      </c>
      <c r="C22" s="1687"/>
      <c r="D22" s="1687"/>
      <c r="E22" s="683">
        <v>9719455</v>
      </c>
      <c r="F22" s="689">
        <v>106.75</v>
      </c>
      <c r="G22" s="685" t="s">
        <v>516</v>
      </c>
      <c r="H22" s="684">
        <v>40480</v>
      </c>
      <c r="I22" s="683">
        <v>10394984.122500001</v>
      </c>
      <c r="J22" s="1682" t="s">
        <v>516</v>
      </c>
      <c r="K22" s="1683"/>
      <c r="L22" s="682">
        <v>5187</v>
      </c>
      <c r="M22" s="692">
        <v>40715</v>
      </c>
      <c r="N22" s="692" t="s">
        <v>516</v>
      </c>
      <c r="O22" s="691">
        <v>9719455</v>
      </c>
      <c r="P22" s="690">
        <v>9531446.1400000006</v>
      </c>
      <c r="Q22" s="321">
        <v>188008.86</v>
      </c>
      <c r="R22" s="678">
        <v>10223263.65</v>
      </c>
      <c r="U22" s="324"/>
      <c r="V22" s="325"/>
    </row>
    <row r="23" spans="1:22" ht="14.3">
      <c r="A23" s="686">
        <v>40407</v>
      </c>
      <c r="B23" s="1687" t="s">
        <v>784</v>
      </c>
      <c r="C23" s="1687"/>
      <c r="D23" s="1687"/>
      <c r="E23" s="683">
        <v>8279048</v>
      </c>
      <c r="F23" s="689">
        <v>110.19799999999999</v>
      </c>
      <c r="G23" s="685" t="s">
        <v>516</v>
      </c>
      <c r="H23" s="684">
        <v>40451</v>
      </c>
      <c r="I23" s="683">
        <v>9150989.2850400005</v>
      </c>
      <c r="J23" s="1682" t="s">
        <v>516</v>
      </c>
      <c r="K23" s="1683"/>
      <c r="L23" s="682">
        <v>4561</v>
      </c>
      <c r="M23" s="681">
        <v>40806</v>
      </c>
      <c r="N23" s="681" t="s">
        <v>516</v>
      </c>
      <c r="O23" s="680">
        <v>8279048</v>
      </c>
      <c r="P23" s="679">
        <v>6425216.9800000004</v>
      </c>
      <c r="Q23" s="321">
        <v>1853831.0299999998</v>
      </c>
      <c r="R23" s="678">
        <v>7078088.6299999999</v>
      </c>
      <c r="U23" s="324"/>
      <c r="V23" s="325"/>
    </row>
    <row r="24" spans="1:22" ht="14.3">
      <c r="A24" s="686">
        <v>40407</v>
      </c>
      <c r="B24" s="1687" t="s">
        <v>789</v>
      </c>
      <c r="C24" s="1687"/>
      <c r="D24" s="1687"/>
      <c r="E24" s="683">
        <v>5000000</v>
      </c>
      <c r="F24" s="689">
        <v>110.08799999999999</v>
      </c>
      <c r="G24" s="685" t="s">
        <v>516</v>
      </c>
      <c r="H24" s="684">
        <v>40480</v>
      </c>
      <c r="I24" s="683">
        <v>5520651.6699999999</v>
      </c>
      <c r="J24" s="1682" t="s">
        <v>516</v>
      </c>
      <c r="K24" s="1683"/>
      <c r="L24" s="682">
        <v>2752</v>
      </c>
      <c r="M24" s="681">
        <v>40835</v>
      </c>
      <c r="N24" s="681" t="s">
        <v>516</v>
      </c>
      <c r="O24" s="680">
        <v>5000000</v>
      </c>
      <c r="P24" s="679">
        <v>4580543.05</v>
      </c>
      <c r="Q24" s="321">
        <v>419456.95</v>
      </c>
      <c r="R24" s="678">
        <v>5029355.7299999995</v>
      </c>
      <c r="U24" s="324"/>
      <c r="V24" s="325"/>
    </row>
    <row r="25" spans="1:22" ht="14.3">
      <c r="A25" s="686">
        <v>40407</v>
      </c>
      <c r="B25" s="1682" t="s">
        <v>784</v>
      </c>
      <c r="C25" s="1689"/>
      <c r="D25" s="1683"/>
      <c r="E25" s="683">
        <v>10000000</v>
      </c>
      <c r="F25" s="689">
        <v>110.821</v>
      </c>
      <c r="G25" s="685" t="s">
        <v>516</v>
      </c>
      <c r="H25" s="684">
        <v>40480</v>
      </c>
      <c r="I25" s="688">
        <v>11115031.109999999</v>
      </c>
      <c r="J25" s="1682" t="s">
        <v>516</v>
      </c>
      <c r="K25" s="1683"/>
      <c r="L25" s="682">
        <v>5541</v>
      </c>
      <c r="M25" s="681">
        <v>40835</v>
      </c>
      <c r="N25" s="681" t="s">
        <v>516</v>
      </c>
      <c r="O25" s="680">
        <v>10000000</v>
      </c>
      <c r="P25" s="679">
        <v>9030538.9000000004</v>
      </c>
      <c r="Q25" s="321">
        <v>969461.1</v>
      </c>
      <c r="R25" s="678">
        <v>9994805.5399999991</v>
      </c>
      <c r="U25" s="324"/>
      <c r="V25" s="325"/>
    </row>
    <row r="26" spans="1:22" ht="14.3">
      <c r="A26" s="327">
        <v>40421</v>
      </c>
      <c r="B26" s="1695" t="s">
        <v>784</v>
      </c>
      <c r="C26" s="1695"/>
      <c r="D26" s="1695"/>
      <c r="E26" s="326">
        <v>9272482</v>
      </c>
      <c r="F26" s="493">
        <v>110.515</v>
      </c>
      <c r="G26" s="328" t="s">
        <v>516</v>
      </c>
      <c r="H26" s="329">
        <v>40450</v>
      </c>
      <c r="I26" s="326">
        <v>10277319.2423</v>
      </c>
      <c r="J26" s="1682" t="s">
        <v>516</v>
      </c>
      <c r="K26" s="1683"/>
      <c r="L26" s="330">
        <v>5123</v>
      </c>
      <c r="M26" s="681">
        <v>40806</v>
      </c>
      <c r="N26" s="681" t="s">
        <v>516</v>
      </c>
      <c r="O26" s="680">
        <v>9272482</v>
      </c>
      <c r="P26" s="679">
        <v>8403846.3599999994</v>
      </c>
      <c r="Q26" s="321">
        <v>868635.64999999991</v>
      </c>
      <c r="R26" s="678">
        <v>9230008.1899999995</v>
      </c>
      <c r="U26" s="324"/>
      <c r="V26" s="325"/>
    </row>
    <row r="27" spans="1:22" ht="14.3">
      <c r="A27" s="686">
        <v>40421</v>
      </c>
      <c r="B27" s="1687" t="s">
        <v>790</v>
      </c>
      <c r="C27" s="1687"/>
      <c r="D27" s="1687"/>
      <c r="E27" s="326">
        <v>10350000</v>
      </c>
      <c r="F27" s="689">
        <v>112.476</v>
      </c>
      <c r="G27" s="685" t="s">
        <v>516</v>
      </c>
      <c r="H27" s="684">
        <v>40480</v>
      </c>
      <c r="I27" s="683">
        <v>11672765.65</v>
      </c>
      <c r="J27" s="1682" t="s">
        <v>516</v>
      </c>
      <c r="K27" s="1683"/>
      <c r="L27" s="682">
        <v>5820</v>
      </c>
      <c r="M27" s="681">
        <v>40835</v>
      </c>
      <c r="N27" s="681" t="s">
        <v>516</v>
      </c>
      <c r="O27" s="680">
        <v>10350000</v>
      </c>
      <c r="P27" s="679">
        <v>10099555.15</v>
      </c>
      <c r="Q27" s="321">
        <v>250444.84999999998</v>
      </c>
      <c r="R27" s="678">
        <v>11314651.140000001</v>
      </c>
      <c r="U27" s="324"/>
      <c r="V27" s="325"/>
    </row>
    <row r="28" spans="1:22" ht="14.3">
      <c r="A28" s="686">
        <v>40421</v>
      </c>
      <c r="B28" s="1682" t="s">
        <v>784</v>
      </c>
      <c r="C28" s="1689"/>
      <c r="D28" s="1683"/>
      <c r="E28" s="683">
        <v>6900000</v>
      </c>
      <c r="F28" s="689">
        <v>105.875</v>
      </c>
      <c r="G28" s="685" t="s">
        <v>516</v>
      </c>
      <c r="H28" s="684">
        <v>40512</v>
      </c>
      <c r="I28" s="688">
        <v>7319687.71</v>
      </c>
      <c r="J28" s="1690" t="s">
        <v>516</v>
      </c>
      <c r="K28" s="1691"/>
      <c r="L28" s="682">
        <v>3652</v>
      </c>
      <c r="M28" s="681">
        <v>40932</v>
      </c>
      <c r="N28" s="681" t="s">
        <v>516</v>
      </c>
      <c r="O28" s="680">
        <v>6900000</v>
      </c>
      <c r="P28" s="679">
        <v>6236800.4299999997</v>
      </c>
      <c r="Q28" s="687">
        <v>663199.56000000006</v>
      </c>
      <c r="R28" s="678">
        <v>6556341.1699999999</v>
      </c>
      <c r="U28" s="324"/>
      <c r="V28" s="325"/>
    </row>
    <row r="29" spans="1:22" ht="14.3">
      <c r="A29" s="327">
        <v>40435</v>
      </c>
      <c r="B29" s="1692" t="s">
        <v>784</v>
      </c>
      <c r="C29" s="1693"/>
      <c r="D29" s="1694"/>
      <c r="E29" s="326">
        <v>8902230</v>
      </c>
      <c r="F29" s="493">
        <v>111.584</v>
      </c>
      <c r="G29" s="685" t="s">
        <v>516</v>
      </c>
      <c r="H29" s="329">
        <v>40480</v>
      </c>
      <c r="I29" s="331">
        <v>9962039.4932000004</v>
      </c>
      <c r="J29" s="1682" t="s">
        <v>516</v>
      </c>
      <c r="K29" s="1683"/>
      <c r="L29" s="330">
        <v>4966</v>
      </c>
      <c r="M29" s="681">
        <v>40932</v>
      </c>
      <c r="N29" s="681" t="s">
        <v>516</v>
      </c>
      <c r="O29" s="680">
        <v>8902230</v>
      </c>
      <c r="P29" s="332">
        <v>7503680.7599999998</v>
      </c>
      <c r="Q29" s="333">
        <v>1398549.2299999997</v>
      </c>
      <c r="R29" s="322">
        <v>8269276.7299999995</v>
      </c>
      <c r="U29" s="324"/>
      <c r="V29" s="325"/>
    </row>
    <row r="30" spans="1:22" ht="14.3">
      <c r="A30" s="327">
        <v>40435</v>
      </c>
      <c r="B30" s="1695" t="s">
        <v>791</v>
      </c>
      <c r="C30" s="1695"/>
      <c r="D30" s="1695"/>
      <c r="E30" s="326">
        <v>8050000</v>
      </c>
      <c r="F30" s="493">
        <v>110.759</v>
      </c>
      <c r="G30" s="328" t="s">
        <v>516</v>
      </c>
      <c r="H30" s="329">
        <v>40512</v>
      </c>
      <c r="I30" s="326">
        <v>8940780.3499999996</v>
      </c>
      <c r="J30" s="1682" t="s">
        <v>516</v>
      </c>
      <c r="K30" s="1683"/>
      <c r="L30" s="330">
        <v>4458</v>
      </c>
      <c r="M30" s="681">
        <v>40932</v>
      </c>
      <c r="N30" s="681" t="s">
        <v>516</v>
      </c>
      <c r="O30" s="680">
        <v>8050000</v>
      </c>
      <c r="P30" s="332">
        <v>7053867.4000000004</v>
      </c>
      <c r="Q30" s="333">
        <v>996132.6</v>
      </c>
      <c r="R30" s="322">
        <v>7703609.71</v>
      </c>
      <c r="U30" s="324"/>
      <c r="V30" s="325"/>
    </row>
    <row r="31" spans="1:22" ht="14.3">
      <c r="A31" s="686">
        <v>40435</v>
      </c>
      <c r="B31" s="1687" t="s">
        <v>787</v>
      </c>
      <c r="C31" s="1687"/>
      <c r="D31" s="1687"/>
      <c r="E31" s="326">
        <v>5750000</v>
      </c>
      <c r="F31" s="689">
        <v>106.5</v>
      </c>
      <c r="G31" s="685" t="s">
        <v>516</v>
      </c>
      <c r="H31" s="684">
        <v>40512</v>
      </c>
      <c r="I31" s="683">
        <v>6134171.8799999999</v>
      </c>
      <c r="J31" s="1682" t="s">
        <v>516</v>
      </c>
      <c r="K31" s="1683"/>
      <c r="L31" s="682">
        <v>3061</v>
      </c>
      <c r="M31" s="681">
        <v>40932</v>
      </c>
      <c r="N31" s="681" t="s">
        <v>516</v>
      </c>
      <c r="O31" s="680">
        <v>5750000</v>
      </c>
      <c r="P31" s="679">
        <v>5473723.9400000004</v>
      </c>
      <c r="Q31" s="687">
        <v>276276.06</v>
      </c>
      <c r="R31" s="678">
        <v>5764857.6299999999</v>
      </c>
      <c r="U31" s="324"/>
      <c r="V31" s="325"/>
    </row>
    <row r="32" spans="1:22" ht="14.3">
      <c r="A32" s="686">
        <v>40435</v>
      </c>
      <c r="B32" s="1682" t="s">
        <v>792</v>
      </c>
      <c r="C32" s="1689"/>
      <c r="D32" s="1683"/>
      <c r="E32" s="683">
        <v>5741753</v>
      </c>
      <c r="F32" s="689">
        <v>110.5</v>
      </c>
      <c r="G32" s="685" t="s">
        <v>516</v>
      </c>
      <c r="H32" s="684">
        <v>40512</v>
      </c>
      <c r="I32" s="688">
        <v>6361172.5150000006</v>
      </c>
      <c r="J32" s="1690" t="s">
        <v>516</v>
      </c>
      <c r="K32" s="1691"/>
      <c r="L32" s="682">
        <v>3172</v>
      </c>
      <c r="M32" s="681">
        <v>40932</v>
      </c>
      <c r="N32" s="681" t="s">
        <v>516</v>
      </c>
      <c r="O32" s="680">
        <v>5741753</v>
      </c>
      <c r="P32" s="679">
        <v>4307880.87</v>
      </c>
      <c r="Q32" s="687">
        <v>1433872.13</v>
      </c>
      <c r="R32" s="678">
        <v>4693918.45</v>
      </c>
      <c r="U32" s="324"/>
      <c r="V32" s="325"/>
    </row>
    <row r="33" spans="1:22" ht="14.3">
      <c r="A33" s="327">
        <v>40449</v>
      </c>
      <c r="B33" s="1692" t="s">
        <v>785</v>
      </c>
      <c r="C33" s="1693"/>
      <c r="D33" s="1694"/>
      <c r="E33" s="326">
        <v>3450000</v>
      </c>
      <c r="F33" s="493">
        <v>110.875</v>
      </c>
      <c r="G33" s="328" t="s">
        <v>516</v>
      </c>
      <c r="H33" s="329">
        <v>40512</v>
      </c>
      <c r="I33" s="331">
        <v>3834428.23</v>
      </c>
      <c r="J33" s="1690" t="s">
        <v>516</v>
      </c>
      <c r="K33" s="1691"/>
      <c r="L33" s="330">
        <v>1912</v>
      </c>
      <c r="M33" s="681">
        <v>40835</v>
      </c>
      <c r="N33" s="681" t="s">
        <v>516</v>
      </c>
      <c r="O33" s="319">
        <v>3450000</v>
      </c>
      <c r="P33" s="332">
        <v>3367168.19</v>
      </c>
      <c r="Q33" s="321">
        <v>82831.83</v>
      </c>
      <c r="R33" s="322">
        <v>3698411.02</v>
      </c>
      <c r="U33" s="324"/>
      <c r="V33" s="325"/>
    </row>
    <row r="34" spans="1:22" ht="14.3">
      <c r="A34" s="327">
        <v>40449</v>
      </c>
      <c r="B34" s="1695" t="s">
        <v>782</v>
      </c>
      <c r="C34" s="1695"/>
      <c r="D34" s="1695"/>
      <c r="E34" s="326">
        <v>11482421</v>
      </c>
      <c r="F34" s="493">
        <v>113.83799999999999</v>
      </c>
      <c r="G34" s="328" t="s">
        <v>516</v>
      </c>
      <c r="H34" s="329">
        <v>40542</v>
      </c>
      <c r="I34" s="326">
        <v>13109069.557979999</v>
      </c>
      <c r="J34" s="1682" t="s">
        <v>516</v>
      </c>
      <c r="K34" s="1683"/>
      <c r="L34" s="330">
        <v>6535</v>
      </c>
      <c r="M34" s="681">
        <v>40932</v>
      </c>
      <c r="N34" s="681" t="s">
        <v>516</v>
      </c>
      <c r="O34" s="680">
        <v>11482421</v>
      </c>
      <c r="P34" s="332">
        <v>10592775.310000001</v>
      </c>
      <c r="Q34" s="333">
        <v>889645.69000000006</v>
      </c>
      <c r="R34" s="322">
        <v>11818944.369999999</v>
      </c>
      <c r="U34" s="324"/>
      <c r="V34" s="325"/>
    </row>
    <row r="35" spans="1:22" ht="14.3">
      <c r="A35" s="686">
        <v>40449</v>
      </c>
      <c r="B35" s="1687" t="s">
        <v>782</v>
      </c>
      <c r="C35" s="1687"/>
      <c r="D35" s="1687"/>
      <c r="E35" s="326">
        <v>13402491</v>
      </c>
      <c r="F35" s="493">
        <v>113.9</v>
      </c>
      <c r="G35" s="685" t="s">
        <v>516</v>
      </c>
      <c r="H35" s="684">
        <v>40512</v>
      </c>
      <c r="I35" s="683">
        <v>15308612.259000001</v>
      </c>
      <c r="J35" s="1682" t="s">
        <v>516</v>
      </c>
      <c r="K35" s="1683"/>
      <c r="L35" s="682">
        <v>7632</v>
      </c>
      <c r="M35" s="681">
        <v>40835</v>
      </c>
      <c r="N35" s="681" t="s">
        <v>516</v>
      </c>
      <c r="O35" s="680">
        <v>13402491</v>
      </c>
      <c r="P35" s="679">
        <v>12963736.869999999</v>
      </c>
      <c r="Q35" s="321">
        <v>438754.12</v>
      </c>
      <c r="R35" s="678">
        <v>14433038.52</v>
      </c>
      <c r="U35" s="324"/>
      <c r="V35" s="325"/>
    </row>
    <row r="36" spans="1:22" ht="14.95" thickBot="1">
      <c r="A36" s="677">
        <v>40449</v>
      </c>
      <c r="B36" s="1697" t="s">
        <v>785</v>
      </c>
      <c r="C36" s="1698"/>
      <c r="D36" s="1699"/>
      <c r="E36" s="676">
        <v>14950000</v>
      </c>
      <c r="F36" s="675">
        <v>114.006</v>
      </c>
      <c r="G36" s="674" t="s">
        <v>516</v>
      </c>
      <c r="H36" s="673">
        <v>40542</v>
      </c>
      <c r="I36" s="672">
        <v>17092069.219999999</v>
      </c>
      <c r="J36" s="1700" t="s">
        <v>516</v>
      </c>
      <c r="K36" s="1701"/>
      <c r="L36" s="671">
        <v>8521</v>
      </c>
      <c r="M36" s="670">
        <v>40932</v>
      </c>
      <c r="N36" s="670" t="s">
        <v>516</v>
      </c>
      <c r="O36" s="669">
        <v>14950000</v>
      </c>
      <c r="P36" s="668">
        <v>14562161.27</v>
      </c>
      <c r="Q36" s="667">
        <v>387838.73</v>
      </c>
      <c r="R36" s="666">
        <v>16383543.82</v>
      </c>
      <c r="U36" s="324"/>
      <c r="V36" s="325"/>
    </row>
    <row r="37" spans="1:22" ht="14.3">
      <c r="A37" s="334"/>
      <c r="B37" s="335"/>
      <c r="C37" s="336"/>
      <c r="F37" s="337"/>
      <c r="G37" s="338"/>
      <c r="H37" s="339"/>
      <c r="I37" s="340"/>
      <c r="J37" s="340"/>
      <c r="K37" s="340"/>
      <c r="L37" s="341"/>
      <c r="M37" s="334"/>
      <c r="N37" s="334"/>
      <c r="O37" s="334"/>
      <c r="P37" s="342"/>
      <c r="Q37" s="343"/>
      <c r="R37" s="344"/>
    </row>
    <row r="38" spans="1:22" ht="15.8"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4.95" thickTop="1">
      <c r="A39" s="38"/>
      <c r="B39" s="345"/>
      <c r="C39" s="356"/>
      <c r="D39" s="41"/>
      <c r="E39" s="345"/>
      <c r="F39" s="345"/>
      <c r="G39" s="346"/>
      <c r="H39" s="346"/>
      <c r="I39" s="344"/>
      <c r="J39" s="344"/>
      <c r="K39" s="344"/>
      <c r="L39" s="352"/>
      <c r="M39" s="352"/>
      <c r="N39" s="352"/>
      <c r="O39" s="353"/>
      <c r="P39" s="485"/>
      <c r="Q39" s="357"/>
      <c r="R39" s="358"/>
    </row>
    <row r="40" spans="1:22" ht="14.3">
      <c r="A40" s="38"/>
      <c r="B40" s="345"/>
      <c r="C40" s="356"/>
      <c r="D40" s="41"/>
      <c r="E40" s="345"/>
      <c r="F40" s="345"/>
      <c r="G40" s="346"/>
      <c r="H40" s="346"/>
      <c r="I40" s="344"/>
      <c r="J40" s="344"/>
      <c r="K40" s="344"/>
      <c r="L40" s="352"/>
      <c r="M40" s="352"/>
      <c r="N40" s="352"/>
      <c r="O40" s="353"/>
      <c r="P40" s="485"/>
      <c r="Q40" s="357"/>
      <c r="R40" s="358"/>
    </row>
    <row r="41" spans="1:22" ht="17.7"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4.95" customHeight="1" thickTop="1">
      <c r="A42" s="38"/>
      <c r="B42" s="491"/>
      <c r="C42" s="482"/>
      <c r="D42" s="41"/>
      <c r="E42" s="337"/>
      <c r="F42" s="337"/>
      <c r="G42" s="356"/>
      <c r="H42" s="363"/>
      <c r="I42" s="150"/>
      <c r="J42" s="150"/>
      <c r="K42" s="350"/>
      <c r="L42" s="364"/>
      <c r="M42" s="361"/>
      <c r="N42" s="361"/>
      <c r="O42" s="361"/>
    </row>
    <row r="43" spans="1:22" ht="14.95" customHeight="1">
      <c r="A43" s="1702"/>
      <c r="B43" s="1702"/>
      <c r="C43" s="1702"/>
      <c r="D43" s="41"/>
      <c r="E43" s="40"/>
      <c r="F43" s="40"/>
      <c r="G43" s="40"/>
      <c r="H43" s="358"/>
      <c r="I43" s="365"/>
      <c r="J43" s="365"/>
      <c r="K43" s="365"/>
      <c r="L43" s="366"/>
      <c r="M43" s="366"/>
      <c r="N43" s="366"/>
      <c r="O43" s="366"/>
      <c r="P43" s="367"/>
      <c r="Q43" s="41"/>
      <c r="R43" s="365"/>
    </row>
    <row r="44" spans="1:22" ht="14.95" customHeight="1">
      <c r="A44" s="1703" t="s">
        <v>798</v>
      </c>
      <c r="B44" s="1703"/>
      <c r="C44" s="1703"/>
      <c r="D44" s="1703"/>
      <c r="E44" s="1703"/>
      <c r="F44" s="1703"/>
      <c r="G44" s="1703"/>
      <c r="H44" s="1703"/>
      <c r="I44" s="1703"/>
      <c r="J44" s="1703"/>
      <c r="K44" s="1703"/>
      <c r="L44" s="1703"/>
      <c r="M44" s="1703"/>
      <c r="N44" s="1703"/>
      <c r="O44" s="1703"/>
      <c r="P44" s="1703"/>
      <c r="Q44" s="1703"/>
      <c r="R44" s="368"/>
    </row>
    <row r="45" spans="1:22" ht="14.95" customHeight="1">
      <c r="A45" s="1703" t="s">
        <v>799</v>
      </c>
      <c r="B45" s="1703"/>
      <c r="C45" s="1703"/>
      <c r="D45" s="1703"/>
      <c r="E45" s="1703"/>
      <c r="F45" s="1703"/>
      <c r="G45" s="1703"/>
      <c r="H45" s="1703"/>
      <c r="I45" s="1703"/>
      <c r="J45" s="1703"/>
      <c r="K45" s="1703"/>
      <c r="L45" s="1703"/>
      <c r="M45" s="1703"/>
      <c r="N45" s="1703"/>
      <c r="O45" s="1703"/>
      <c r="P45" s="1703"/>
      <c r="Q45" s="1703"/>
      <c r="R45" s="300"/>
    </row>
    <row r="46" spans="1:22" ht="14.95" customHeight="1">
      <c r="A46" s="1703" t="s">
        <v>800</v>
      </c>
      <c r="B46" s="1703"/>
      <c r="C46" s="1703"/>
      <c r="D46" s="1703"/>
      <c r="E46" s="1703"/>
      <c r="F46" s="1703"/>
      <c r="G46" s="1703"/>
      <c r="H46" s="1703"/>
      <c r="I46" s="1703"/>
      <c r="J46" s="1703"/>
      <c r="K46" s="1703"/>
      <c r="L46" s="1703"/>
      <c r="M46" s="1703"/>
      <c r="N46" s="1703"/>
      <c r="O46" s="1703"/>
      <c r="P46" s="1703"/>
      <c r="Q46" s="1703"/>
      <c r="R46" s="369"/>
    </row>
    <row r="47" spans="1:22" ht="14.95" customHeight="1">
      <c r="A47" s="1703"/>
      <c r="B47" s="1703"/>
      <c r="C47" s="1703"/>
      <c r="D47" s="1703"/>
      <c r="E47" s="1703"/>
      <c r="F47" s="1703"/>
      <c r="G47" s="1703"/>
      <c r="H47" s="1703"/>
      <c r="I47" s="1703"/>
      <c r="J47" s="1703"/>
      <c r="K47" s="1703"/>
      <c r="L47" s="1703"/>
      <c r="M47" s="1703"/>
      <c r="N47" s="1703"/>
      <c r="O47" s="1703"/>
      <c r="P47" s="1703"/>
      <c r="Q47" s="1703"/>
      <c r="R47" s="369"/>
    </row>
    <row r="48" spans="1:22" ht="14.95" customHeight="1">
      <c r="A48" s="1703"/>
      <c r="B48" s="1703"/>
      <c r="C48" s="1703"/>
      <c r="D48" s="1703"/>
      <c r="E48" s="1703"/>
      <c r="F48" s="1703"/>
      <c r="G48" s="1703"/>
      <c r="H48" s="1703"/>
      <c r="I48" s="1703"/>
      <c r="J48" s="1703"/>
      <c r="K48" s="1703"/>
      <c r="L48" s="1703"/>
      <c r="M48" s="1703"/>
      <c r="N48" s="1703"/>
      <c r="O48" s="1703"/>
      <c r="P48" s="1703"/>
      <c r="Q48" s="1703"/>
      <c r="R48" s="369"/>
    </row>
    <row r="49" spans="1:18" ht="14.95" customHeight="1">
      <c r="A49" s="1703" t="s">
        <v>801</v>
      </c>
      <c r="B49" s="1703"/>
      <c r="C49" s="1703"/>
      <c r="D49" s="1703"/>
      <c r="E49" s="1703"/>
      <c r="F49" s="1703"/>
      <c r="G49" s="1703"/>
      <c r="H49" s="1703"/>
      <c r="I49" s="1703"/>
      <c r="J49" s="1703"/>
      <c r="K49" s="1703"/>
      <c r="L49" s="1703"/>
      <c r="M49" s="1703"/>
      <c r="N49" s="1703"/>
      <c r="O49" s="1703"/>
      <c r="P49" s="1703"/>
      <c r="Q49" s="1703"/>
      <c r="R49" s="370"/>
    </row>
    <row r="50" spans="1:18" ht="14.95" customHeight="1">
      <c r="A50" s="1703"/>
      <c r="B50" s="1703"/>
      <c r="C50" s="1703"/>
      <c r="D50" s="1703"/>
      <c r="E50" s="1703"/>
      <c r="F50" s="1703"/>
      <c r="G50" s="1703"/>
      <c r="H50" s="1703"/>
      <c r="I50" s="1703"/>
      <c r="J50" s="1703"/>
      <c r="K50" s="1703"/>
      <c r="L50" s="1703"/>
      <c r="M50" s="1703"/>
      <c r="N50" s="1703"/>
      <c r="O50" s="1703"/>
      <c r="P50" s="1703"/>
      <c r="Q50" s="1703"/>
      <c r="R50" s="370"/>
    </row>
    <row r="51" spans="1:18" s="371" customFormat="1" ht="14.95" customHeight="1">
      <c r="A51" s="1703"/>
      <c r="B51" s="1703"/>
      <c r="C51" s="1703"/>
      <c r="D51" s="1703"/>
      <c r="E51" s="1703"/>
      <c r="F51" s="1703"/>
      <c r="G51" s="1703"/>
      <c r="H51" s="1703"/>
      <c r="I51" s="1703"/>
      <c r="J51" s="1703"/>
      <c r="K51" s="1703"/>
      <c r="L51" s="1703"/>
      <c r="M51" s="1703"/>
      <c r="N51" s="1703"/>
      <c r="O51" s="1703"/>
      <c r="P51" s="1703"/>
      <c r="Q51" s="1703"/>
      <c r="R51" s="372"/>
    </row>
    <row r="52" spans="1:18" ht="13.6">
      <c r="A52" s="1703" t="s">
        <v>802</v>
      </c>
      <c r="B52" s="1703"/>
      <c r="C52" s="1703"/>
      <c r="D52" s="1703"/>
      <c r="E52" s="1703"/>
      <c r="F52" s="1703"/>
      <c r="G52" s="1703"/>
      <c r="H52" s="1703"/>
      <c r="I52" s="1703"/>
      <c r="J52" s="1703"/>
      <c r="K52" s="1703"/>
      <c r="L52" s="1703"/>
      <c r="M52" s="1703"/>
      <c r="N52" s="1703"/>
      <c r="O52" s="1703"/>
      <c r="P52" s="1703"/>
      <c r="Q52" s="1703"/>
    </row>
    <row r="53" spans="1:18">
      <c r="A53" s="1696" t="s">
        <v>803</v>
      </c>
      <c r="B53" s="1696"/>
      <c r="C53" s="1696"/>
      <c r="D53" s="1696"/>
      <c r="E53" s="1696"/>
      <c r="F53" s="1696"/>
      <c r="G53" s="1696"/>
      <c r="H53" s="1696"/>
      <c r="I53" s="1696"/>
      <c r="J53" s="1696"/>
      <c r="K53" s="1696"/>
      <c r="L53" s="1696"/>
      <c r="M53" s="1696"/>
      <c r="N53" s="1696"/>
      <c r="O53" s="1696"/>
      <c r="P53" s="1696"/>
      <c r="Q53" s="1696"/>
    </row>
    <row r="54" spans="1:18">
      <c r="A54" s="1696"/>
      <c r="B54" s="1696"/>
      <c r="C54" s="1696"/>
      <c r="D54" s="1696"/>
      <c r="E54" s="1696"/>
      <c r="F54" s="1696"/>
      <c r="G54" s="1696"/>
      <c r="H54" s="1696"/>
      <c r="I54" s="1696"/>
      <c r="J54" s="1696"/>
      <c r="K54" s="1696"/>
      <c r="L54" s="1696"/>
      <c r="M54" s="1696"/>
      <c r="N54" s="1696"/>
      <c r="O54" s="1696"/>
      <c r="P54" s="1696"/>
      <c r="Q54" s="1696"/>
    </row>
    <row r="55" spans="1:18" ht="13.6">
      <c r="A55" s="1696" t="s">
        <v>804</v>
      </c>
      <c r="B55" s="1696"/>
      <c r="C55" s="1696"/>
      <c r="D55" s="1696"/>
      <c r="E55" s="1696"/>
      <c r="F55" s="1696"/>
      <c r="G55" s="1696"/>
      <c r="H55" s="1696"/>
      <c r="I55" s="1696"/>
      <c r="J55" s="1696"/>
      <c r="K55" s="1696"/>
      <c r="L55" s="1696"/>
      <c r="M55" s="1696"/>
      <c r="N55" s="1696"/>
      <c r="O55" s="1696"/>
      <c r="P55" s="1696"/>
      <c r="Q55" s="1696"/>
    </row>
    <row r="56" spans="1:18" ht="30.75" customHeight="1">
      <c r="A56" s="1696" t="s">
        <v>805</v>
      </c>
      <c r="B56" s="1696"/>
      <c r="C56" s="1696"/>
      <c r="D56" s="1696"/>
      <c r="E56" s="1696"/>
      <c r="F56" s="1696"/>
      <c r="G56" s="1696"/>
      <c r="H56" s="1696"/>
      <c r="I56" s="1696"/>
      <c r="J56" s="1696"/>
      <c r="K56" s="1696"/>
      <c r="L56" s="1696"/>
      <c r="M56" s="1696"/>
      <c r="N56" s="1696"/>
      <c r="O56" s="1696"/>
      <c r="P56" s="1696"/>
      <c r="Q56" s="1696"/>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25" defaultRowHeight="12.9"/>
  <cols>
    <col min="1" max="1" width="13.875" style="304" customWidth="1"/>
    <col min="2" max="2" width="13.25" style="304" customWidth="1"/>
    <col min="3" max="3" width="67.875" style="304" customWidth="1"/>
    <col min="4" max="4" width="11.75" style="304" customWidth="1"/>
    <col min="5" max="5" width="6.25" style="304" bestFit="1" customWidth="1"/>
    <col min="6" max="6" width="13.125" style="304" bestFit="1" customWidth="1"/>
    <col min="7" max="7" width="39.125" style="304" bestFit="1" customWidth="1"/>
    <col min="8" max="8" width="20" style="475" bestFit="1" customWidth="1"/>
    <col min="9" max="9" width="14.25" style="304" customWidth="1"/>
    <col min="10" max="10" width="11" style="304" bestFit="1" customWidth="1"/>
    <col min="11" max="11" width="2.375" style="304" bestFit="1" customWidth="1"/>
    <col min="12" max="12" width="18.125" style="476" bestFit="1" customWidth="1"/>
    <col min="13" max="13" width="11" style="476" bestFit="1" customWidth="1"/>
    <col min="14" max="14" width="2.375" style="476" customWidth="1"/>
    <col min="15" max="15" width="19.375" style="476" bestFit="1" customWidth="1"/>
    <col min="16" max="16" width="3.875" style="476" bestFit="1" customWidth="1"/>
    <col min="17" max="17" width="19.375" style="476" customWidth="1"/>
    <col min="18" max="18" width="15.625" style="304" customWidth="1"/>
    <col min="19" max="19" width="24" style="477" customWidth="1"/>
    <col min="20" max="20" width="20.25" style="304" bestFit="1" customWidth="1"/>
    <col min="21" max="21" width="26.75" style="304" customWidth="1"/>
    <col min="22" max="22" width="14.375" style="304" customWidth="1"/>
    <col min="23" max="23" width="23.375" style="304" bestFit="1" customWidth="1"/>
    <col min="24" max="24" width="18" style="304" customWidth="1"/>
    <col min="25" max="25" width="9.125" style="304"/>
    <col min="26" max="26" width="19.125" style="304" bestFit="1" customWidth="1"/>
    <col min="27" max="27" width="19.875" style="304" bestFit="1" customWidth="1"/>
    <col min="28" max="28" width="10.125" style="304" bestFit="1" customWidth="1"/>
    <col min="29" max="16384" width="9.125" style="304"/>
  </cols>
  <sheetData>
    <row r="1" spans="1:27" s="831" customFormat="1" ht="14.3">
      <c r="A1" s="1128" t="s">
        <v>750</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row>
    <row r="2" spans="1:27" s="831" customFormat="1" ht="14.3">
      <c r="A2" s="1128" t="s">
        <v>806</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row>
    <row r="3" spans="1:27" s="831" customFormat="1" ht="14.3"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49999999999997" customHeight="1" thickBot="1">
      <c r="A4" s="1463" t="s">
        <v>0</v>
      </c>
      <c r="B4" s="1142" t="s">
        <v>1</v>
      </c>
      <c r="C4" s="1675" t="s">
        <v>453</v>
      </c>
      <c r="D4" s="1503"/>
      <c r="E4" s="1429"/>
      <c r="F4" s="1142" t="s">
        <v>452</v>
      </c>
      <c r="G4" s="1142" t="s">
        <v>598</v>
      </c>
      <c r="H4" s="1732" t="s">
        <v>807</v>
      </c>
      <c r="I4" s="1137" t="s">
        <v>455</v>
      </c>
      <c r="J4" s="1502" t="s">
        <v>808</v>
      </c>
      <c r="K4" s="1503"/>
      <c r="L4" s="1504"/>
      <c r="M4" s="1502" t="s">
        <v>809</v>
      </c>
      <c r="N4" s="1503"/>
      <c r="O4" s="1504"/>
      <c r="P4" s="1502" t="s">
        <v>810</v>
      </c>
      <c r="Q4" s="1504"/>
      <c r="R4" s="1463" t="s">
        <v>647</v>
      </c>
      <c r="S4" s="1753"/>
      <c r="T4" s="1754" t="s">
        <v>811</v>
      </c>
      <c r="U4" s="1446"/>
      <c r="V4" s="1743" t="s">
        <v>812</v>
      </c>
      <c r="W4" s="1744"/>
      <c r="X4" s="1745"/>
    </row>
    <row r="5" spans="1:27" s="831" customFormat="1" ht="45.7" customHeight="1" thickBot="1">
      <c r="A5" s="1464"/>
      <c r="B5" s="1143"/>
      <c r="C5" s="743" t="s">
        <v>602</v>
      </c>
      <c r="D5" s="744" t="s">
        <v>296</v>
      </c>
      <c r="E5" s="743" t="s">
        <v>297</v>
      </c>
      <c r="F5" s="1143"/>
      <c r="G5" s="1143"/>
      <c r="H5" s="1733"/>
      <c r="I5" s="1138"/>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34">
        <v>40193</v>
      </c>
      <c r="S6" s="1735">
        <v>156250000</v>
      </c>
      <c r="T6" s="1741">
        <v>0</v>
      </c>
      <c r="U6" s="1738"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08"/>
      <c r="S7" s="1736"/>
      <c r="T7" s="1742"/>
      <c r="U7" s="1716"/>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06">
        <v>40190</v>
      </c>
      <c r="S9" s="1748">
        <v>166000000</v>
      </c>
      <c r="T9" s="1749">
        <v>0</v>
      </c>
      <c r="U9" s="1739"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08"/>
      <c r="S10" s="1736"/>
      <c r="T10" s="1742"/>
      <c r="U10" s="1740"/>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06">
        <v>40997</v>
      </c>
      <c r="S29" s="1709">
        <v>161386869.61000001</v>
      </c>
      <c r="T29" s="1550">
        <f t="shared" si="0"/>
        <v>0</v>
      </c>
      <c r="U29" s="1714"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07"/>
      <c r="S30" s="1710"/>
      <c r="T30" s="1551"/>
      <c r="U30" s="1715"/>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07"/>
      <c r="S31" s="1710"/>
      <c r="T31" s="1551"/>
      <c r="U31" s="1715"/>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07"/>
      <c r="S32" s="1710"/>
      <c r="T32" s="1551"/>
      <c r="U32" s="1715"/>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08"/>
      <c r="S33" s="1296"/>
      <c r="T33" s="1552"/>
      <c r="U33" s="1716"/>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06">
        <v>40982</v>
      </c>
      <c r="S51" s="1750">
        <v>284468750.31999999</v>
      </c>
      <c r="T51" s="1550">
        <f t="shared" si="1"/>
        <v>0</v>
      </c>
      <c r="U51" s="1722"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07"/>
      <c r="S52" s="1751"/>
      <c r="T52" s="1551"/>
      <c r="U52" s="1723"/>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07"/>
      <c r="S53" s="1751"/>
      <c r="T53" s="1551"/>
      <c r="U53" s="1723"/>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07"/>
      <c r="S54" s="1751"/>
      <c r="T54" s="1551"/>
      <c r="U54" s="1723"/>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08"/>
      <c r="S55" s="1752"/>
      <c r="T55" s="1552"/>
      <c r="U55" s="1737"/>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06">
        <v>41346</v>
      </c>
      <c r="S60" s="1709">
        <v>243459145.19</v>
      </c>
      <c r="T60" s="1746">
        <f>T59-S60</f>
        <v>0</v>
      </c>
      <c r="U60" s="1714"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08"/>
      <c r="S61" s="1296"/>
      <c r="T61" s="1747"/>
      <c r="U61" s="1716"/>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06">
        <v>41298</v>
      </c>
      <c r="S67" s="1709">
        <v>341479690.19</v>
      </c>
      <c r="T67" s="1719">
        <f>T66-S67</f>
        <v>0</v>
      </c>
      <c r="U67" s="1722"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08"/>
      <c r="S68" s="1296"/>
      <c r="T68" s="1726"/>
      <c r="U68" s="1737"/>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06">
        <v>41151</v>
      </c>
      <c r="S77" s="1709">
        <v>292454479.89999998</v>
      </c>
      <c r="T77" s="1711">
        <f t="shared" si="2"/>
        <v>0</v>
      </c>
      <c r="U77" s="1714"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07"/>
      <c r="S78" s="1710"/>
      <c r="T78" s="1712"/>
      <c r="U78" s="1715"/>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07"/>
      <c r="S79" s="1710"/>
      <c r="T79" s="1712"/>
      <c r="U79" s="1715"/>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07"/>
      <c r="S80" s="1710"/>
      <c r="T80" s="1712"/>
      <c r="U80" s="1715"/>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07"/>
      <c r="S81" s="1710"/>
      <c r="T81" s="1712"/>
      <c r="U81" s="1715"/>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08"/>
      <c r="S82" s="1296"/>
      <c r="T82" s="1713"/>
      <c r="U82" s="1716"/>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67"/>
      <c r="S93" s="767"/>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07">
        <v>41143</v>
      </c>
      <c r="S94" s="1710">
        <v>583467338.61000001</v>
      </c>
      <c r="T94" s="1720">
        <f>T92-S94</f>
        <v>0</v>
      </c>
      <c r="U94" s="1728"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08"/>
      <c r="S95" s="1296"/>
      <c r="T95" s="1726"/>
      <c r="U95" s="1729"/>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06">
        <v>41218</v>
      </c>
      <c r="S99" s="1709">
        <v>419026438.77999997</v>
      </c>
      <c r="T99" s="1719">
        <f>T98-S99</f>
        <v>0</v>
      </c>
      <c r="U99" s="1714"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07"/>
      <c r="S100" s="1710"/>
      <c r="T100" s="1720"/>
      <c r="U100" s="1715"/>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08"/>
      <c r="S101" s="1296"/>
      <c r="T101" s="1726"/>
      <c r="U101" s="1716"/>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06">
        <v>41200</v>
      </c>
      <c r="S108" s="1709">
        <v>794459373.71000004</v>
      </c>
      <c r="T108" s="1719">
        <f t="shared" si="4"/>
        <v>0</v>
      </c>
      <c r="U108" s="1722"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07"/>
      <c r="S109" s="1710"/>
      <c r="T109" s="1720"/>
      <c r="U109" s="1723"/>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08"/>
      <c r="S110" s="1296"/>
      <c r="T110" s="1726"/>
      <c r="U110" s="1737"/>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06">
        <v>41326</v>
      </c>
      <c r="S122" s="1709">
        <v>6862425.4000000004</v>
      </c>
      <c r="T122" s="1719">
        <f>ROUND(T121-S122,0)</f>
        <v>0</v>
      </c>
      <c r="U122" s="1614"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07"/>
      <c r="S123" s="1710"/>
      <c r="T123" s="1720"/>
      <c r="U123" s="1730"/>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07"/>
      <c r="S124" s="1710"/>
      <c r="T124" s="1720"/>
      <c r="U124" s="1730"/>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07"/>
      <c r="S125" s="1710"/>
      <c r="T125" s="1720"/>
      <c r="U125" s="1730"/>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07"/>
      <c r="S126" s="1710"/>
      <c r="T126" s="1720"/>
      <c r="U126" s="1730"/>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07"/>
      <c r="S127" s="1710"/>
      <c r="T127" s="1720"/>
      <c r="U127" s="1730"/>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07"/>
      <c r="S128" s="1710"/>
      <c r="T128" s="1720"/>
      <c r="U128" s="1730"/>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07"/>
      <c r="S129" s="1710"/>
      <c r="T129" s="1720"/>
      <c r="U129" s="1730"/>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08"/>
      <c r="S130" s="1296"/>
      <c r="T130" s="1726"/>
      <c r="U130" s="1615"/>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06">
        <v>41319</v>
      </c>
      <c r="S141" s="1709">
        <v>201075230.44999999</v>
      </c>
      <c r="T141" s="1719">
        <f>T140-S141</f>
        <v>0</v>
      </c>
      <c r="U141" s="1714"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07"/>
      <c r="S142" s="1710"/>
      <c r="T142" s="1720"/>
      <c r="U142" s="1715"/>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07"/>
      <c r="S143" s="1710"/>
      <c r="T143" s="1720"/>
      <c r="U143" s="1715"/>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07"/>
      <c r="S144" s="1710"/>
      <c r="T144" s="1720"/>
      <c r="U144" s="1715"/>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07"/>
      <c r="S145" s="1710"/>
      <c r="T145" s="1720"/>
      <c r="U145" s="1715"/>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07"/>
      <c r="S146" s="1710"/>
      <c r="T146" s="1720"/>
      <c r="U146" s="1715"/>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06">
        <v>41201</v>
      </c>
      <c r="S153" s="1709">
        <v>122255549.79000001</v>
      </c>
      <c r="T153" s="1711">
        <f t="shared" si="7"/>
        <v>0</v>
      </c>
      <c r="U153" s="1614"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07"/>
      <c r="S154" s="1710"/>
      <c r="T154" s="1712"/>
      <c r="U154" s="1730"/>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07"/>
      <c r="S155" s="1710"/>
      <c r="T155" s="1712"/>
      <c r="U155" s="1730"/>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07"/>
      <c r="S156" s="1710"/>
      <c r="T156" s="1712"/>
      <c r="U156" s="1730"/>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07"/>
      <c r="S157" s="1710"/>
      <c r="T157" s="1712"/>
      <c r="U157" s="1730"/>
      <c r="V157" s="637">
        <v>42032</v>
      </c>
      <c r="W157" s="444" t="s">
        <v>837</v>
      </c>
      <c r="X157" s="322">
        <v>61767.13</v>
      </c>
    </row>
    <row r="158" spans="1:24" s="831" customFormat="1" ht="29.25" customHeight="1">
      <c r="A158" s="965"/>
      <c r="B158" s="900"/>
      <c r="C158" s="453"/>
      <c r="D158" s="420"/>
      <c r="E158" s="965"/>
      <c r="F158" s="879"/>
      <c r="G158" s="420"/>
      <c r="H158" s="421"/>
      <c r="I158" s="924"/>
      <c r="J158" s="982"/>
      <c r="K158" s="965"/>
      <c r="L158" s="417"/>
      <c r="M158" s="418"/>
      <c r="N158" s="419"/>
      <c r="O158" s="417"/>
      <c r="P158" s="934"/>
      <c r="Q158" s="131"/>
      <c r="R158" s="1708"/>
      <c r="S158" s="1296"/>
      <c r="T158" s="1713"/>
      <c r="U158" s="1615"/>
      <c r="V158" s="637">
        <v>43465</v>
      </c>
      <c r="W158" s="444" t="s">
        <v>3003</v>
      </c>
      <c r="X158" s="322">
        <v>181499.8</v>
      </c>
    </row>
    <row r="159" spans="1:24" s="831" customFormat="1" ht="29.25" customHeight="1">
      <c r="A159" s="964">
        <v>2</v>
      </c>
      <c r="B159" s="899">
        <v>40121</v>
      </c>
      <c r="C159" s="714" t="s">
        <v>836</v>
      </c>
      <c r="D159" s="713" t="s">
        <v>607</v>
      </c>
      <c r="E159" s="964" t="s">
        <v>289</v>
      </c>
      <c r="F159" s="878" t="s">
        <v>466</v>
      </c>
      <c r="G159" s="713" t="s">
        <v>820</v>
      </c>
      <c r="H159" s="591">
        <v>2222222222.2199998</v>
      </c>
      <c r="I159" s="861" t="s">
        <v>468</v>
      </c>
      <c r="J159" s="981">
        <v>40259</v>
      </c>
      <c r="K159" s="964">
        <v>6</v>
      </c>
      <c r="L159" s="425">
        <v>2488875000</v>
      </c>
      <c r="M159" s="424">
        <v>40375</v>
      </c>
      <c r="N159" s="712"/>
      <c r="O159" s="425">
        <v>1241156515.72</v>
      </c>
      <c r="P159" s="907"/>
      <c r="Q159" s="447">
        <v>1241000000</v>
      </c>
      <c r="R159" s="711">
        <v>40676</v>
      </c>
      <c r="S159" s="678">
        <v>13531529.58</v>
      </c>
      <c r="T159" s="710">
        <f>Q159-S159</f>
        <v>1227468470.4200001</v>
      </c>
      <c r="U159" s="604" t="s">
        <v>820</v>
      </c>
      <c r="V159" s="709"/>
      <c r="W159" s="856"/>
      <c r="X159" s="322"/>
    </row>
    <row r="160" spans="1:24" s="831" customFormat="1" ht="29.25" customHeight="1">
      <c r="A160" s="965"/>
      <c r="B160" s="900"/>
      <c r="C160" s="453"/>
      <c r="D160" s="420"/>
      <c r="E160" s="965"/>
      <c r="F160" s="879"/>
      <c r="G160" s="420"/>
      <c r="H160" s="421"/>
      <c r="I160" s="924"/>
      <c r="J160" s="982"/>
      <c r="K160" s="965"/>
      <c r="L160" s="445"/>
      <c r="M160" s="418"/>
      <c r="N160" s="419"/>
      <c r="O160" s="417"/>
      <c r="P160" s="934"/>
      <c r="Q160" s="417"/>
      <c r="R160" s="711">
        <v>41121</v>
      </c>
      <c r="S160" s="678">
        <v>618750000</v>
      </c>
      <c r="T160" s="710">
        <f t="shared" ref="T160:T166" si="8">T159-S160</f>
        <v>608718470.42000008</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41130</v>
      </c>
      <c r="S161" s="678">
        <v>151006173</v>
      </c>
      <c r="T161" s="710">
        <f t="shared" si="8"/>
        <v>457712297.42000008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41135</v>
      </c>
      <c r="S162" s="678">
        <v>11008652</v>
      </c>
      <c r="T162" s="710">
        <f t="shared" si="8"/>
        <v>446703645.42000008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17"/>
      <c r="M163" s="418"/>
      <c r="N163" s="419"/>
      <c r="O163" s="417"/>
      <c r="P163" s="934"/>
      <c r="Q163" s="417"/>
      <c r="R163" s="711">
        <v>41144</v>
      </c>
      <c r="S163" s="678">
        <v>160493230</v>
      </c>
      <c r="T163" s="710">
        <f t="shared" si="8"/>
        <v>286210415.42000008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45"/>
      <c r="M164" s="418"/>
      <c r="N164" s="419"/>
      <c r="O164" s="417"/>
      <c r="P164" s="934"/>
      <c r="Q164" s="417"/>
      <c r="R164" s="711">
        <v>41150</v>
      </c>
      <c r="S164" s="678">
        <v>103706836</v>
      </c>
      <c r="T164" s="710">
        <f t="shared" si="8"/>
        <v>182503579.42000008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41169</v>
      </c>
      <c r="S165" s="678">
        <v>20637409.699999999</v>
      </c>
      <c r="T165" s="710">
        <f t="shared" si="8"/>
        <v>161866169.72000009</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17"/>
      <c r="M166" s="418"/>
      <c r="N166" s="419"/>
      <c r="O166" s="417"/>
      <c r="P166" s="934"/>
      <c r="Q166" s="417"/>
      <c r="R166" s="1706">
        <v>41173</v>
      </c>
      <c r="S166" s="1709">
        <v>161866169.72</v>
      </c>
      <c r="T166" s="1719">
        <f t="shared" si="8"/>
        <v>0</v>
      </c>
      <c r="U166" s="1727" t="s">
        <v>821</v>
      </c>
      <c r="V166" s="637">
        <v>41201</v>
      </c>
      <c r="W166" s="444" t="s">
        <v>827</v>
      </c>
      <c r="X166" s="322">
        <v>6789287.0700000003</v>
      </c>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07"/>
      <c r="S167" s="1710"/>
      <c r="T167" s="1720"/>
      <c r="U167" s="1728"/>
      <c r="V167" s="637">
        <v>41215</v>
      </c>
      <c r="W167" s="444" t="s">
        <v>827</v>
      </c>
      <c r="X167" s="322">
        <v>3718768.59</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07"/>
      <c r="S168" s="1710"/>
      <c r="T168" s="1720"/>
      <c r="U168" s="1728"/>
      <c r="V168" s="637">
        <v>41264</v>
      </c>
      <c r="W168" s="444" t="s">
        <v>827</v>
      </c>
      <c r="X168" s="322">
        <v>13750.07</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131"/>
      <c r="R169" s="1707"/>
      <c r="S169" s="1710"/>
      <c r="T169" s="1720"/>
      <c r="U169" s="1728"/>
      <c r="V169" s="637">
        <v>41619</v>
      </c>
      <c r="W169" s="444" t="s">
        <v>834</v>
      </c>
      <c r="X169" s="322">
        <v>1884.31</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07"/>
      <c r="S170" s="1710"/>
      <c r="T170" s="1720"/>
      <c r="U170" s="1728"/>
      <c r="V170" s="637">
        <v>42032</v>
      </c>
      <c r="W170" s="444" t="s">
        <v>837</v>
      </c>
      <c r="X170" s="322">
        <v>1544.19</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08"/>
      <c r="S171" s="1296"/>
      <c r="T171" s="1726"/>
      <c r="U171" s="1729"/>
      <c r="V171" s="637">
        <v>43465</v>
      </c>
      <c r="W171" s="444" t="s">
        <v>3003</v>
      </c>
      <c r="X171" s="322">
        <v>4537.54</v>
      </c>
    </row>
    <row r="172" spans="1:24" s="831" customFormat="1" ht="29.25" customHeight="1">
      <c r="A172" s="964">
        <v>1</v>
      </c>
      <c r="B172" s="899">
        <v>40142</v>
      </c>
      <c r="C172" s="714" t="s">
        <v>838</v>
      </c>
      <c r="D172" s="713" t="s">
        <v>607</v>
      </c>
      <c r="E172" s="964" t="s">
        <v>289</v>
      </c>
      <c r="F172" s="878" t="s">
        <v>466</v>
      </c>
      <c r="G172" s="713" t="s">
        <v>817</v>
      </c>
      <c r="H172" s="591">
        <v>1111111111.1099999</v>
      </c>
      <c r="I172" s="861" t="s">
        <v>468</v>
      </c>
      <c r="J172" s="981">
        <v>40259</v>
      </c>
      <c r="K172" s="964">
        <v>6</v>
      </c>
      <c r="L172" s="425">
        <v>1244437500</v>
      </c>
      <c r="M172" s="424">
        <v>40375</v>
      </c>
      <c r="N172" s="712"/>
      <c r="O172" s="425">
        <v>474550000</v>
      </c>
      <c r="P172" s="907"/>
      <c r="Q172" s="447">
        <v>474550000</v>
      </c>
      <c r="R172" s="711">
        <v>41169</v>
      </c>
      <c r="S172" s="678">
        <v>74499627.5</v>
      </c>
      <c r="T172" s="710">
        <f>Q172-S172</f>
        <v>400050372.5</v>
      </c>
      <c r="U172" s="715" t="s">
        <v>823</v>
      </c>
      <c r="V172" s="709"/>
      <c r="W172" s="856"/>
      <c r="X172" s="322"/>
    </row>
    <row r="173" spans="1:24" s="831" customFormat="1" ht="29.25" customHeight="1">
      <c r="A173" s="965"/>
      <c r="B173" s="900"/>
      <c r="C173" s="453"/>
      <c r="D173" s="420"/>
      <c r="E173" s="965"/>
      <c r="F173" s="879"/>
      <c r="G173" s="420"/>
      <c r="H173" s="421"/>
      <c r="I173" s="924"/>
      <c r="J173" s="982"/>
      <c r="K173" s="965"/>
      <c r="L173" s="445"/>
      <c r="M173" s="418"/>
      <c r="N173" s="419"/>
      <c r="O173" s="417"/>
      <c r="P173" s="934"/>
      <c r="Q173" s="417"/>
      <c r="R173" s="711">
        <v>41228</v>
      </c>
      <c r="S173" s="678">
        <v>59787458.82</v>
      </c>
      <c r="T173" s="710">
        <f t="shared" ref="T173:T178" si="9">T172-S173</f>
        <v>340262913.68000001</v>
      </c>
      <c r="U173" s="715" t="s">
        <v>823</v>
      </c>
      <c r="V173" s="709"/>
      <c r="W173" s="856"/>
      <c r="X173" s="322"/>
    </row>
    <row r="174" spans="1:24" s="831" customFormat="1" ht="29.25" customHeight="1">
      <c r="A174" s="965"/>
      <c r="B174" s="900"/>
      <c r="C174" s="453"/>
      <c r="D174" s="420"/>
      <c r="E174" s="965"/>
      <c r="F174" s="879"/>
      <c r="G174" s="420"/>
      <c r="H174" s="421"/>
      <c r="I174" s="924"/>
      <c r="J174" s="982"/>
      <c r="K174" s="965"/>
      <c r="L174" s="445"/>
      <c r="M174" s="418"/>
      <c r="N174" s="419"/>
      <c r="O174" s="417"/>
      <c r="P174" s="934"/>
      <c r="Q174" s="417"/>
      <c r="R174" s="711">
        <v>41257</v>
      </c>
      <c r="S174" s="678">
        <v>40459092.240000002</v>
      </c>
      <c r="T174" s="710">
        <f t="shared" si="9"/>
        <v>299803821.44</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41289</v>
      </c>
      <c r="S175" s="678">
        <v>10409316.960000001</v>
      </c>
      <c r="T175" s="710">
        <f t="shared" si="9"/>
        <v>289394504.48000002</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41304</v>
      </c>
      <c r="S176" s="678">
        <v>219998900.00999999</v>
      </c>
      <c r="T176" s="710">
        <f t="shared" si="9"/>
        <v>69395604.470000029</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41330</v>
      </c>
      <c r="S177" s="678">
        <v>39026406.060000002</v>
      </c>
      <c r="T177" s="710">
        <f t="shared" si="9"/>
        <v>30369198.410000026</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1706">
        <v>41358</v>
      </c>
      <c r="S178" s="1709">
        <v>30369198.41</v>
      </c>
      <c r="T178" s="1719">
        <f t="shared" si="9"/>
        <v>0</v>
      </c>
      <c r="U178" s="1714" t="s">
        <v>823</v>
      </c>
      <c r="V178" s="637">
        <v>41358</v>
      </c>
      <c r="W178" s="444" t="s">
        <v>827</v>
      </c>
      <c r="X178" s="322">
        <v>164629826.59</v>
      </c>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1707"/>
      <c r="S179" s="1710"/>
      <c r="T179" s="1720"/>
      <c r="U179" s="1715"/>
      <c r="V179" s="637">
        <v>41380</v>
      </c>
      <c r="W179" s="444" t="s">
        <v>827</v>
      </c>
      <c r="X179" s="322">
        <v>71462103.760000005</v>
      </c>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07"/>
      <c r="S180" s="1710"/>
      <c r="T180" s="1720"/>
      <c r="U180" s="1715"/>
      <c r="V180" s="637">
        <v>41410</v>
      </c>
      <c r="W180" s="444" t="s">
        <v>827</v>
      </c>
      <c r="X180" s="322">
        <v>38536072.318826348</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07"/>
      <c r="S181" s="1710"/>
      <c r="T181" s="1720"/>
      <c r="U181" s="1715"/>
      <c r="V181" s="637">
        <v>41466</v>
      </c>
      <c r="W181" s="444" t="s">
        <v>827</v>
      </c>
      <c r="X181" s="322">
        <v>29999850</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07"/>
      <c r="S182" s="1710"/>
      <c r="T182" s="1720"/>
      <c r="U182" s="1715"/>
      <c r="V182" s="637">
        <v>41522</v>
      </c>
      <c r="W182" s="444" t="s">
        <v>827</v>
      </c>
      <c r="X182" s="322">
        <v>3999980</v>
      </c>
    </row>
    <row r="183" spans="1:24" s="831" customFormat="1" ht="29.25" customHeight="1">
      <c r="A183" s="965"/>
      <c r="B183" s="900"/>
      <c r="C183" s="453"/>
      <c r="D183" s="420"/>
      <c r="E183" s="965"/>
      <c r="F183" s="879"/>
      <c r="G183" s="420"/>
      <c r="H183" s="421"/>
      <c r="I183" s="924"/>
      <c r="J183" s="982"/>
      <c r="K183" s="965"/>
      <c r="L183" s="987"/>
      <c r="M183" s="395"/>
      <c r="N183" s="446"/>
      <c r="O183" s="443"/>
      <c r="P183" s="908"/>
      <c r="Q183" s="443"/>
      <c r="R183" s="1708"/>
      <c r="S183" s="1296"/>
      <c r="T183" s="1726"/>
      <c r="U183" s="1716"/>
      <c r="V183" s="637">
        <v>41635</v>
      </c>
      <c r="W183" s="444" t="s">
        <v>827</v>
      </c>
      <c r="X183" s="322">
        <v>5707723.3200000003</v>
      </c>
    </row>
    <row r="184" spans="1:24" s="831" customFormat="1" ht="29.25" customHeight="1">
      <c r="A184" s="964">
        <v>2</v>
      </c>
      <c r="B184" s="899">
        <v>40142</v>
      </c>
      <c r="C184" s="714" t="s">
        <v>838</v>
      </c>
      <c r="D184" s="713" t="s">
        <v>607</v>
      </c>
      <c r="E184" s="964" t="s">
        <v>289</v>
      </c>
      <c r="F184" s="878" t="s">
        <v>466</v>
      </c>
      <c r="G184" s="713" t="s">
        <v>820</v>
      </c>
      <c r="H184" s="591">
        <v>2222222222.2199998</v>
      </c>
      <c r="I184" s="861" t="s">
        <v>468</v>
      </c>
      <c r="J184" s="981">
        <v>40259</v>
      </c>
      <c r="K184" s="964">
        <v>6</v>
      </c>
      <c r="L184" s="425">
        <v>2488875000</v>
      </c>
      <c r="M184" s="424">
        <v>40375</v>
      </c>
      <c r="N184" s="712"/>
      <c r="O184" s="425">
        <v>949100000</v>
      </c>
      <c r="P184" s="907"/>
      <c r="Q184" s="447">
        <v>949000000</v>
      </c>
      <c r="R184" s="711">
        <v>41169</v>
      </c>
      <c r="S184" s="678">
        <v>149000000</v>
      </c>
      <c r="T184" s="710">
        <f>Q184-S184</f>
        <v>800000000</v>
      </c>
      <c r="U184" s="604" t="s">
        <v>820</v>
      </c>
      <c r="V184" s="709"/>
      <c r="W184" s="856"/>
      <c r="X184" s="322"/>
    </row>
    <row r="185" spans="1:24" s="831" customFormat="1" ht="29.25" customHeight="1">
      <c r="A185" s="965"/>
      <c r="B185" s="900"/>
      <c r="C185" s="453"/>
      <c r="D185" s="420"/>
      <c r="E185" s="965"/>
      <c r="F185" s="879"/>
      <c r="G185" s="420"/>
      <c r="H185" s="421"/>
      <c r="I185" s="924"/>
      <c r="J185" s="982"/>
      <c r="K185" s="965"/>
      <c r="L185" s="417"/>
      <c r="M185" s="418"/>
      <c r="N185" s="419"/>
      <c r="O185" s="417"/>
      <c r="P185" s="934"/>
      <c r="Q185" s="417"/>
      <c r="R185" s="440">
        <v>41228</v>
      </c>
      <c r="S185" s="678">
        <v>119575515.52</v>
      </c>
      <c r="T185" s="710">
        <f>T184-S185</f>
        <v>680424484.48000002</v>
      </c>
      <c r="U185" s="604" t="s">
        <v>820</v>
      </c>
      <c r="V185" s="709"/>
      <c r="W185" s="856"/>
      <c r="X185" s="322"/>
    </row>
    <row r="186" spans="1:24" s="831" customFormat="1" ht="28.7" customHeight="1">
      <c r="A186" s="965"/>
      <c r="B186" s="900"/>
      <c r="C186" s="453"/>
      <c r="D186" s="420"/>
      <c r="E186" s="965"/>
      <c r="F186" s="879"/>
      <c r="G186" s="420"/>
      <c r="H186" s="421"/>
      <c r="I186" s="924"/>
      <c r="J186" s="982"/>
      <c r="K186" s="965"/>
      <c r="L186" s="417"/>
      <c r="M186" s="418"/>
      <c r="N186" s="419"/>
      <c r="O186" s="417"/>
      <c r="P186" s="934"/>
      <c r="Q186" s="417"/>
      <c r="R186" s="440">
        <v>41233</v>
      </c>
      <c r="S186" s="678">
        <v>195000000</v>
      </c>
      <c r="T186" s="710">
        <f>T185-S186</f>
        <v>485424484.48000002</v>
      </c>
      <c r="U186" s="604" t="s">
        <v>820</v>
      </c>
      <c r="V186" s="709"/>
      <c r="W186" s="856"/>
      <c r="X186" s="322"/>
    </row>
    <row r="187" spans="1:24" s="831" customFormat="1" ht="28.7" customHeight="1">
      <c r="A187" s="965"/>
      <c r="B187" s="900"/>
      <c r="C187" s="453"/>
      <c r="D187" s="420"/>
      <c r="E187" s="965"/>
      <c r="F187" s="879"/>
      <c r="G187" s="420"/>
      <c r="H187" s="421"/>
      <c r="I187" s="924"/>
      <c r="J187" s="982"/>
      <c r="K187" s="965"/>
      <c r="L187" s="417"/>
      <c r="M187" s="418"/>
      <c r="N187" s="419"/>
      <c r="O187" s="417"/>
      <c r="P187" s="934"/>
      <c r="Q187" s="417"/>
      <c r="R187" s="440">
        <v>41257</v>
      </c>
      <c r="S187" s="678">
        <v>47755767.210000001</v>
      </c>
      <c r="T187" s="710">
        <f>T186-S187</f>
        <v>437668717.27000004</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41289</v>
      </c>
      <c r="S188" s="678">
        <v>62456214.060000002</v>
      </c>
      <c r="T188" s="710">
        <f>T187-S188</f>
        <v>375212503.21000004</v>
      </c>
      <c r="U188" s="604" t="s">
        <v>820</v>
      </c>
      <c r="V188" s="709"/>
      <c r="W188" s="856"/>
      <c r="X188" s="322"/>
    </row>
    <row r="189" spans="1:24" s="831" customFormat="1" ht="28.7" customHeight="1">
      <c r="A189" s="442"/>
      <c r="B189" s="923"/>
      <c r="C189" s="454"/>
      <c r="D189" s="394"/>
      <c r="E189" s="442"/>
      <c r="F189" s="880"/>
      <c r="G189" s="394"/>
      <c r="H189" s="58"/>
      <c r="I189" s="862"/>
      <c r="J189" s="983"/>
      <c r="K189" s="442"/>
      <c r="L189" s="443"/>
      <c r="M189" s="395"/>
      <c r="N189" s="446"/>
      <c r="O189" s="443"/>
      <c r="P189" s="908"/>
      <c r="Q189" s="443"/>
      <c r="R189" s="767"/>
      <c r="S189" s="767"/>
      <c r="T189" s="767"/>
      <c r="U189" s="767"/>
      <c r="V189" s="637">
        <v>41380</v>
      </c>
      <c r="W189" s="444" t="s">
        <v>827</v>
      </c>
      <c r="X189" s="322">
        <v>7143339.7199999997</v>
      </c>
    </row>
    <row r="190" spans="1:24" s="831" customFormat="1" ht="28.7" customHeight="1">
      <c r="A190" s="965">
        <v>1</v>
      </c>
      <c r="B190" s="900">
        <v>40165</v>
      </c>
      <c r="C190" s="453" t="s">
        <v>839</v>
      </c>
      <c r="D190" s="420" t="s">
        <v>607</v>
      </c>
      <c r="E190" s="965" t="s">
        <v>289</v>
      </c>
      <c r="F190" s="879" t="s">
        <v>466</v>
      </c>
      <c r="G190" s="420" t="s">
        <v>817</v>
      </c>
      <c r="H190" s="421">
        <v>1111111111.1099999</v>
      </c>
      <c r="I190" s="924" t="s">
        <v>468</v>
      </c>
      <c r="J190" s="982">
        <v>40259</v>
      </c>
      <c r="K190" s="965">
        <v>6</v>
      </c>
      <c r="L190" s="417">
        <v>1244437500</v>
      </c>
      <c r="M190" s="418">
        <v>40375</v>
      </c>
      <c r="N190" s="419"/>
      <c r="O190" s="417">
        <v>1160784100</v>
      </c>
      <c r="P190" s="934"/>
      <c r="Q190" s="131">
        <v>555904632.70000005</v>
      </c>
      <c r="R190" s="1707">
        <v>41298</v>
      </c>
      <c r="S190" s="1710">
        <v>375212503.20999998</v>
      </c>
      <c r="T190" s="1720">
        <f>T188-S190</f>
        <v>0</v>
      </c>
      <c r="U190" s="1728" t="s">
        <v>821</v>
      </c>
      <c r="V190" s="391">
        <v>41410</v>
      </c>
      <c r="W190" s="444" t="s">
        <v>827</v>
      </c>
      <c r="X190" s="322">
        <v>963411.44202934124</v>
      </c>
    </row>
    <row r="191" spans="1:24" s="831" customFormat="1" ht="28.7" customHeight="1">
      <c r="A191" s="965"/>
      <c r="B191" s="900"/>
      <c r="C191" s="453"/>
      <c r="D191" s="420"/>
      <c r="E191" s="965"/>
      <c r="F191" s="879"/>
      <c r="G191" s="420"/>
      <c r="H191" s="421"/>
      <c r="I191" s="924"/>
      <c r="J191" s="982"/>
      <c r="K191" s="965"/>
      <c r="L191" s="417"/>
      <c r="M191" s="418"/>
      <c r="N191" s="419"/>
      <c r="O191" s="417"/>
      <c r="P191" s="934"/>
      <c r="Q191" s="417"/>
      <c r="R191" s="1707"/>
      <c r="S191" s="1710"/>
      <c r="T191" s="1720"/>
      <c r="U191" s="1728"/>
      <c r="V191" s="637">
        <v>41466</v>
      </c>
      <c r="W191" s="444" t="s">
        <v>827</v>
      </c>
      <c r="X191" s="322">
        <v>750003.75</v>
      </c>
    </row>
    <row r="192" spans="1:24" s="831" customFormat="1" ht="28.7" customHeight="1">
      <c r="A192" s="965"/>
      <c r="B192" s="900"/>
      <c r="C192" s="453"/>
      <c r="D192" s="420"/>
      <c r="E192" s="965"/>
      <c r="F192" s="879"/>
      <c r="G192" s="420"/>
      <c r="H192" s="421"/>
      <c r="I192" s="924"/>
      <c r="J192" s="982"/>
      <c r="K192" s="965"/>
      <c r="L192" s="417"/>
      <c r="M192" s="418"/>
      <c r="N192" s="419"/>
      <c r="O192" s="417"/>
      <c r="P192" s="934"/>
      <c r="Q192" s="417"/>
      <c r="R192" s="1707"/>
      <c r="S192" s="1710"/>
      <c r="T192" s="1720"/>
      <c r="U192" s="1728"/>
      <c r="V192" s="637">
        <v>41522</v>
      </c>
      <c r="W192" s="444" t="s">
        <v>827</v>
      </c>
      <c r="X192" s="322">
        <v>100000.5</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707"/>
      <c r="S193" s="1710"/>
      <c r="T193" s="1720"/>
      <c r="U193" s="1728"/>
      <c r="V193" s="637">
        <v>41635</v>
      </c>
      <c r="W193" s="444" t="s">
        <v>827</v>
      </c>
      <c r="X193" s="322">
        <v>142168.42000000001</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711">
        <v>40739</v>
      </c>
      <c r="S194" s="678">
        <v>39499802.5</v>
      </c>
      <c r="T194" s="716">
        <f>Q190-S194</f>
        <v>516404830.20000005</v>
      </c>
      <c r="U194" s="715" t="s">
        <v>823</v>
      </c>
      <c r="V194" s="637"/>
      <c r="W194" s="444"/>
      <c r="X194" s="322"/>
    </row>
    <row r="195" spans="1:24" s="831" customFormat="1" ht="28.7" customHeight="1">
      <c r="A195" s="965"/>
      <c r="B195" s="900"/>
      <c r="C195" s="453"/>
      <c r="D195" s="420"/>
      <c r="E195" s="965"/>
      <c r="F195" s="879"/>
      <c r="G195" s="420"/>
      <c r="H195" s="421"/>
      <c r="I195" s="924"/>
      <c r="J195" s="982"/>
      <c r="K195" s="965"/>
      <c r="L195" s="417"/>
      <c r="M195" s="418"/>
      <c r="N195" s="419"/>
      <c r="O195" s="417"/>
      <c r="P195" s="934"/>
      <c r="Q195" s="131"/>
      <c r="R195" s="440">
        <v>40982</v>
      </c>
      <c r="S195" s="678">
        <v>39387753.479999997</v>
      </c>
      <c r="T195" s="716">
        <f t="shared" ref="T195:T204" si="10">T194-S195</f>
        <v>477017076.72000003</v>
      </c>
      <c r="U195" s="715" t="s">
        <v>823</v>
      </c>
      <c r="V195" s="709"/>
      <c r="W195" s="856"/>
      <c r="X195" s="322"/>
    </row>
    <row r="196" spans="1:24" s="831" customFormat="1" ht="28.7" customHeight="1">
      <c r="A196" s="965"/>
      <c r="B196" s="900"/>
      <c r="C196" s="453"/>
      <c r="D196" s="420"/>
      <c r="E196" s="965"/>
      <c r="F196" s="879"/>
      <c r="G196" s="420"/>
      <c r="H196" s="421"/>
      <c r="I196" s="924"/>
      <c r="J196" s="982"/>
      <c r="K196" s="965"/>
      <c r="L196" s="417"/>
      <c r="M196" s="418"/>
      <c r="N196" s="419"/>
      <c r="O196" s="417"/>
      <c r="P196" s="934"/>
      <c r="Q196" s="131"/>
      <c r="R196" s="711">
        <v>41169</v>
      </c>
      <c r="S196" s="678">
        <v>22111961.190000001</v>
      </c>
      <c r="T196" s="716">
        <f t="shared" si="10"/>
        <v>454905115.53000003</v>
      </c>
      <c r="U196" s="715" t="s">
        <v>823</v>
      </c>
      <c r="V196" s="709"/>
      <c r="W196" s="856"/>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711">
        <v>41197</v>
      </c>
      <c r="S197" s="678">
        <v>32496971.82</v>
      </c>
      <c r="T197" s="716">
        <f t="shared" si="10"/>
        <v>422408143.71000004</v>
      </c>
      <c r="U197" s="715" t="s">
        <v>831</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41228</v>
      </c>
      <c r="S198" s="678">
        <v>111539535.92</v>
      </c>
      <c r="T198" s="716">
        <f t="shared" si="10"/>
        <v>310868607.79000002</v>
      </c>
      <c r="U198" s="715" t="s">
        <v>831</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41257</v>
      </c>
      <c r="S199" s="678">
        <v>55540026.450000003</v>
      </c>
      <c r="T199" s="716">
        <f t="shared" si="10"/>
        <v>255328581.34000003</v>
      </c>
      <c r="U199" s="715" t="s">
        <v>823</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41289</v>
      </c>
      <c r="S200" s="678">
        <v>14849910.119999999</v>
      </c>
      <c r="T200" s="716">
        <f t="shared" si="10"/>
        <v>240478671.22000003</v>
      </c>
      <c r="U200" s="715" t="s">
        <v>823</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41376</v>
      </c>
      <c r="S201" s="678">
        <v>18268328.07</v>
      </c>
      <c r="T201" s="716">
        <f t="shared" si="10"/>
        <v>222210343.15000004</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41408</v>
      </c>
      <c r="S202" s="678">
        <v>70605972.790000007</v>
      </c>
      <c r="T202" s="716">
        <f t="shared" si="10"/>
        <v>151604370.36000001</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41422</v>
      </c>
      <c r="S203" s="678">
        <v>119769362.41</v>
      </c>
      <c r="T203" s="716">
        <f t="shared" si="10"/>
        <v>31835007.950000018</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1706">
        <v>41428</v>
      </c>
      <c r="S204" s="1709">
        <v>31835007.949999999</v>
      </c>
      <c r="T204" s="1711">
        <f t="shared" si="10"/>
        <v>0</v>
      </c>
      <c r="U204" s="1714" t="s">
        <v>823</v>
      </c>
      <c r="V204" s="637">
        <v>41428</v>
      </c>
      <c r="W204" s="444" t="s">
        <v>827</v>
      </c>
      <c r="X204" s="322">
        <v>46575749.990000002</v>
      </c>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1707"/>
      <c r="S205" s="1710"/>
      <c r="T205" s="1712"/>
      <c r="U205" s="1715"/>
      <c r="V205" s="637">
        <v>41439</v>
      </c>
      <c r="W205" s="444" t="s">
        <v>827</v>
      </c>
      <c r="X205" s="322">
        <v>54999725</v>
      </c>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707"/>
      <c r="S206" s="1710"/>
      <c r="T206" s="1712"/>
      <c r="U206" s="1715"/>
      <c r="V206" s="637">
        <v>41449</v>
      </c>
      <c r="W206" s="444" t="s">
        <v>827</v>
      </c>
      <c r="X206" s="322">
        <v>27999859.99783726</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707"/>
      <c r="S207" s="1710"/>
      <c r="T207" s="1712"/>
      <c r="U207" s="1715"/>
      <c r="V207" s="637">
        <v>41451</v>
      </c>
      <c r="W207" s="444" t="s">
        <v>827</v>
      </c>
      <c r="X207" s="322">
        <v>11749941.25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07"/>
      <c r="S208" s="1710"/>
      <c r="T208" s="1712"/>
      <c r="U208" s="1715"/>
      <c r="V208" s="637">
        <v>41464</v>
      </c>
      <c r="W208" s="444" t="s">
        <v>832</v>
      </c>
      <c r="X208" s="322">
        <v>40974795.119999997</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08"/>
      <c r="S209" s="1296"/>
      <c r="T209" s="1713"/>
      <c r="U209" s="1716"/>
      <c r="V209" s="637">
        <v>41620</v>
      </c>
      <c r="W209" s="444" t="s">
        <v>834</v>
      </c>
      <c r="X209" s="322">
        <v>539008.5</v>
      </c>
    </row>
    <row r="210" spans="1:24" s="831" customFormat="1" ht="28.7" customHeight="1">
      <c r="A210" s="964">
        <v>2</v>
      </c>
      <c r="B210" s="899">
        <v>40165</v>
      </c>
      <c r="C210" s="714" t="s">
        <v>839</v>
      </c>
      <c r="D210" s="713" t="s">
        <v>607</v>
      </c>
      <c r="E210" s="964" t="s">
        <v>289</v>
      </c>
      <c r="F210" s="878" t="s">
        <v>466</v>
      </c>
      <c r="G210" s="713" t="s">
        <v>820</v>
      </c>
      <c r="H210" s="591">
        <v>2222222222.2199998</v>
      </c>
      <c r="I210" s="861" t="s">
        <v>468</v>
      </c>
      <c r="J210" s="981">
        <v>40259</v>
      </c>
      <c r="K210" s="964">
        <v>6</v>
      </c>
      <c r="L210" s="988">
        <v>2488875000</v>
      </c>
      <c r="M210" s="424">
        <v>40375</v>
      </c>
      <c r="N210" s="712"/>
      <c r="O210" s="425">
        <v>2321568200</v>
      </c>
      <c r="P210" s="907"/>
      <c r="Q210" s="447">
        <v>1111000000</v>
      </c>
      <c r="R210" s="711">
        <v>40739</v>
      </c>
      <c r="S210" s="678">
        <v>79000000</v>
      </c>
      <c r="T210" s="710">
        <f>Q210-S210</f>
        <v>1032000000</v>
      </c>
      <c r="U210" s="604" t="s">
        <v>820</v>
      </c>
      <c r="V210" s="709"/>
      <c r="W210" s="856"/>
      <c r="X210" s="322"/>
    </row>
    <row r="211" spans="1:24" s="831" customFormat="1" ht="28.7" customHeight="1">
      <c r="A211" s="965"/>
      <c r="B211" s="900"/>
      <c r="C211" s="453"/>
      <c r="D211" s="420"/>
      <c r="E211" s="965"/>
      <c r="F211" s="879"/>
      <c r="G211" s="420"/>
      <c r="H211" s="421"/>
      <c r="I211" s="924"/>
      <c r="J211" s="982"/>
      <c r="K211" s="965"/>
      <c r="L211" s="445"/>
      <c r="M211" s="418"/>
      <c r="N211" s="419"/>
      <c r="O211" s="417"/>
      <c r="P211" s="934"/>
      <c r="Q211" s="417"/>
      <c r="R211" s="711">
        <v>40982</v>
      </c>
      <c r="S211" s="678">
        <v>78775900.840000004</v>
      </c>
      <c r="T211" s="710">
        <f t="shared" ref="T211:T218" si="11">T210-S211</f>
        <v>953224099.15999997</v>
      </c>
      <c r="U211" s="604" t="s">
        <v>820</v>
      </c>
      <c r="V211" s="709"/>
      <c r="W211" s="856"/>
      <c r="X211" s="322"/>
    </row>
    <row r="212" spans="1:24" s="831" customFormat="1" ht="28.7" customHeight="1">
      <c r="A212" s="965"/>
      <c r="B212" s="900"/>
      <c r="C212" s="453"/>
      <c r="D212" s="420"/>
      <c r="E212" s="965"/>
      <c r="F212" s="879"/>
      <c r="G212" s="420"/>
      <c r="H212" s="421"/>
      <c r="I212" s="924"/>
      <c r="J212" s="982"/>
      <c r="K212" s="965"/>
      <c r="L212" s="445"/>
      <c r="M212" s="418"/>
      <c r="N212" s="419"/>
      <c r="O212" s="417"/>
      <c r="P212" s="934"/>
      <c r="Q212" s="417"/>
      <c r="R212" s="440">
        <v>41169</v>
      </c>
      <c r="S212" s="322">
        <v>44224143.5</v>
      </c>
      <c r="T212" s="450">
        <f t="shared" si="11"/>
        <v>908999955.65999997</v>
      </c>
      <c r="U212" s="455" t="s">
        <v>820</v>
      </c>
      <c r="V212" s="456"/>
      <c r="W212" s="392"/>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131"/>
      <c r="R213" s="457">
        <v>41197</v>
      </c>
      <c r="S213" s="458">
        <v>64994268.609999999</v>
      </c>
      <c r="T213" s="459">
        <f t="shared" si="11"/>
        <v>844005687.04999995</v>
      </c>
      <c r="U213" s="460" t="s">
        <v>820</v>
      </c>
      <c r="V213" s="436"/>
      <c r="W213" s="461"/>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62">
        <v>41228</v>
      </c>
      <c r="S214" s="463">
        <v>223080187.22999999</v>
      </c>
      <c r="T214" s="459">
        <f t="shared" si="11"/>
        <v>620925499.81999993</v>
      </c>
      <c r="U214" s="460" t="s">
        <v>820</v>
      </c>
      <c r="V214" s="397"/>
      <c r="W214" s="706"/>
      <c r="X214" s="322"/>
    </row>
    <row r="215" spans="1:24" s="831" customFormat="1" ht="28.7" customHeight="1">
      <c r="A215" s="965"/>
      <c r="B215" s="900"/>
      <c r="C215" s="453"/>
      <c r="D215" s="420"/>
      <c r="E215" s="965"/>
      <c r="F215" s="879"/>
      <c r="G215" s="420"/>
      <c r="H215" s="934"/>
      <c r="I215" s="422"/>
      <c r="J215" s="982"/>
      <c r="K215" s="965"/>
      <c r="L215" s="445"/>
      <c r="M215" s="418"/>
      <c r="N215" s="934"/>
      <c r="O215" s="445"/>
      <c r="P215" s="464"/>
      <c r="Q215" s="445"/>
      <c r="R215" s="399">
        <v>41257</v>
      </c>
      <c r="S215" s="463">
        <v>111080608.3</v>
      </c>
      <c r="T215" s="459">
        <f t="shared" si="11"/>
        <v>509844891.51999992</v>
      </c>
      <c r="U215" s="460" t="s">
        <v>820</v>
      </c>
      <c r="V215" s="397"/>
      <c r="W215" s="706"/>
      <c r="X215" s="322"/>
    </row>
    <row r="216" spans="1:24" s="831" customFormat="1" ht="28.7" customHeight="1">
      <c r="A216" s="965"/>
      <c r="B216" s="900"/>
      <c r="C216" s="453"/>
      <c r="D216" s="420"/>
      <c r="E216" s="965"/>
      <c r="F216" s="879"/>
      <c r="G216" s="420"/>
      <c r="H216" s="934"/>
      <c r="I216" s="924"/>
      <c r="J216" s="982"/>
      <c r="K216" s="965"/>
      <c r="L216" s="445"/>
      <c r="M216" s="418"/>
      <c r="N216" s="934"/>
      <c r="O216" s="445"/>
      <c r="P216" s="419"/>
      <c r="Q216" s="445"/>
      <c r="R216" s="704">
        <v>41289</v>
      </c>
      <c r="S216" s="708">
        <v>89099906.219999999</v>
      </c>
      <c r="T216" s="459">
        <f t="shared" si="11"/>
        <v>420744985.29999995</v>
      </c>
      <c r="U216" s="460" t="s">
        <v>820</v>
      </c>
      <c r="V216" s="707"/>
      <c r="W216" s="706"/>
      <c r="X216" s="322"/>
    </row>
    <row r="217" spans="1:24" s="831" customFormat="1" ht="28.7" customHeight="1">
      <c r="A217" s="965"/>
      <c r="B217" s="900"/>
      <c r="C217" s="453"/>
      <c r="D217" s="420"/>
      <c r="E217" s="965"/>
      <c r="F217" s="879"/>
      <c r="G217" s="420"/>
      <c r="H217" s="934"/>
      <c r="I217" s="422"/>
      <c r="J217" s="968"/>
      <c r="K217" s="965"/>
      <c r="L217" s="445"/>
      <c r="M217" s="465"/>
      <c r="N217" s="934"/>
      <c r="O217" s="445"/>
      <c r="P217" s="419"/>
      <c r="Q217" s="445"/>
      <c r="R217" s="704">
        <v>41376</v>
      </c>
      <c r="S217" s="708">
        <v>109610516.45</v>
      </c>
      <c r="T217" s="459">
        <f t="shared" si="11"/>
        <v>311134468.84999996</v>
      </c>
      <c r="U217" s="460" t="s">
        <v>820</v>
      </c>
      <c r="V217" s="707"/>
      <c r="W217" s="706"/>
      <c r="X217" s="466"/>
    </row>
    <row r="218" spans="1:24" s="831" customFormat="1" ht="28.7" customHeight="1">
      <c r="A218" s="965"/>
      <c r="B218" s="900"/>
      <c r="C218" s="453"/>
      <c r="D218" s="420"/>
      <c r="E218" s="965"/>
      <c r="F218" s="879"/>
      <c r="G218" s="420"/>
      <c r="H218" s="934"/>
      <c r="I218" s="422"/>
      <c r="J218" s="968"/>
      <c r="K218" s="965"/>
      <c r="L218" s="445"/>
      <c r="M218" s="465"/>
      <c r="N218" s="934"/>
      <c r="O218" s="445"/>
      <c r="P218" s="419"/>
      <c r="Q218" s="445"/>
      <c r="R218" s="1706">
        <v>41408</v>
      </c>
      <c r="S218" s="1709">
        <v>311134468.85000002</v>
      </c>
      <c r="T218" s="1719">
        <f t="shared" si="11"/>
        <v>0</v>
      </c>
      <c r="U218" s="1722" t="s">
        <v>821</v>
      </c>
      <c r="V218" s="705">
        <v>41422</v>
      </c>
      <c r="W218" s="855" t="s">
        <v>827</v>
      </c>
      <c r="X218" s="702">
        <v>444393.06</v>
      </c>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1707"/>
      <c r="S219" s="1710"/>
      <c r="T219" s="1720"/>
      <c r="U219" s="1723"/>
      <c r="V219" s="704">
        <v>41428</v>
      </c>
      <c r="W219" s="703" t="s">
        <v>827</v>
      </c>
      <c r="X219" s="702">
        <v>1960288.55</v>
      </c>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707"/>
      <c r="S220" s="1710"/>
      <c r="T220" s="1720"/>
      <c r="U220" s="1723"/>
      <c r="V220" s="637">
        <v>41439</v>
      </c>
      <c r="W220" s="855" t="s">
        <v>827</v>
      </c>
      <c r="X220" s="702">
        <v>1375006.88</v>
      </c>
    </row>
    <row r="221" spans="1:24" s="831" customFormat="1" ht="21.1">
      <c r="A221" s="965"/>
      <c r="B221" s="900"/>
      <c r="C221" s="453"/>
      <c r="D221" s="420"/>
      <c r="E221" s="965"/>
      <c r="F221" s="879"/>
      <c r="G221" s="420"/>
      <c r="H221" s="934"/>
      <c r="I221" s="422"/>
      <c r="J221" s="968"/>
      <c r="K221" s="965"/>
      <c r="L221" s="445"/>
      <c r="M221" s="465"/>
      <c r="N221" s="934"/>
      <c r="O221" s="445"/>
      <c r="P221" s="419"/>
      <c r="Q221" s="445"/>
      <c r="R221" s="1707"/>
      <c r="S221" s="1710"/>
      <c r="T221" s="1720"/>
      <c r="U221" s="1723"/>
      <c r="V221" s="637">
        <v>41449</v>
      </c>
      <c r="W221" s="855" t="s">
        <v>827</v>
      </c>
      <c r="X221" s="702">
        <v>700003.5000540684</v>
      </c>
    </row>
    <row r="222" spans="1:24" s="831" customFormat="1" ht="21.1">
      <c r="A222" s="965"/>
      <c r="B222" s="900"/>
      <c r="C222" s="453"/>
      <c r="D222" s="420"/>
      <c r="E222" s="965"/>
      <c r="F222" s="879"/>
      <c r="G222" s="420"/>
      <c r="H222" s="934"/>
      <c r="I222" s="422"/>
      <c r="J222" s="968"/>
      <c r="K222" s="965"/>
      <c r="L222" s="445"/>
      <c r="M222" s="465"/>
      <c r="N222" s="934"/>
      <c r="O222" s="445"/>
      <c r="P222" s="419"/>
      <c r="Q222" s="445"/>
      <c r="R222" s="1707"/>
      <c r="S222" s="1710"/>
      <c r="T222" s="1720"/>
      <c r="U222" s="1723"/>
      <c r="V222" s="637">
        <v>41451</v>
      </c>
      <c r="W222" s="855" t="s">
        <v>827</v>
      </c>
      <c r="X222" s="702">
        <v>293751.46999999997</v>
      </c>
    </row>
    <row r="223" spans="1:24" s="831" customFormat="1" ht="13.6">
      <c r="A223" s="965"/>
      <c r="B223" s="900"/>
      <c r="C223" s="453"/>
      <c r="D223" s="420"/>
      <c r="E223" s="965"/>
      <c r="F223" s="879"/>
      <c r="G223" s="420"/>
      <c r="H223" s="934"/>
      <c r="I223" s="422"/>
      <c r="J223" s="968"/>
      <c r="K223" s="965"/>
      <c r="L223" s="445"/>
      <c r="M223" s="465"/>
      <c r="N223" s="934"/>
      <c r="O223" s="445"/>
      <c r="P223" s="419"/>
      <c r="Q223" s="445"/>
      <c r="R223" s="1707"/>
      <c r="S223" s="1710"/>
      <c r="T223" s="1720"/>
      <c r="U223" s="1723"/>
      <c r="V223" s="637">
        <v>41464</v>
      </c>
      <c r="W223" s="855" t="s">
        <v>832</v>
      </c>
      <c r="X223" s="702">
        <v>1024380.12</v>
      </c>
    </row>
    <row r="224" spans="1:24" s="831" customFormat="1" ht="21.75" thickBot="1">
      <c r="A224" s="966"/>
      <c r="B224" s="979"/>
      <c r="C224" s="467"/>
      <c r="D224" s="468"/>
      <c r="E224" s="966"/>
      <c r="F224" s="977"/>
      <c r="G224" s="468"/>
      <c r="H224" s="122"/>
      <c r="I224" s="974"/>
      <c r="J224" s="969"/>
      <c r="K224" s="966"/>
      <c r="L224" s="469"/>
      <c r="M224" s="470"/>
      <c r="N224" s="122"/>
      <c r="O224" s="469"/>
      <c r="P224" s="471"/>
      <c r="Q224" s="469"/>
      <c r="R224" s="1717"/>
      <c r="S224" s="1718"/>
      <c r="T224" s="1721"/>
      <c r="U224" s="1724"/>
      <c r="V224" s="472">
        <v>41620</v>
      </c>
      <c r="W224" s="701" t="s">
        <v>834</v>
      </c>
      <c r="X224" s="473">
        <v>13475.35</v>
      </c>
    </row>
    <row r="225" spans="1:25" s="831" customFormat="1" ht="13.6">
      <c r="A225" s="762"/>
      <c r="B225" s="762"/>
      <c r="C225" s="762"/>
      <c r="D225" s="762"/>
      <c r="E225" s="762"/>
      <c r="F225" s="765"/>
      <c r="G225" s="762"/>
      <c r="H225" s="763"/>
      <c r="I225" s="764"/>
      <c r="J225" s="764"/>
      <c r="K225" s="764"/>
      <c r="L225" s="763"/>
      <c r="M225" s="763"/>
      <c r="N225" s="763"/>
      <c r="O225" s="763"/>
      <c r="P225" s="763"/>
      <c r="Q225" s="763"/>
      <c r="R225" s="762"/>
      <c r="S225" s="763"/>
      <c r="T225" s="762"/>
      <c r="U225" s="762"/>
      <c r="V225" s="762"/>
      <c r="W225" s="762"/>
      <c r="X225" s="762"/>
    </row>
    <row r="226" spans="1:25" ht="17.7" thickBot="1">
      <c r="A226" s="937"/>
      <c r="B226" s="937"/>
      <c r="C226" s="937"/>
      <c r="D226" s="937"/>
      <c r="E226" s="937"/>
      <c r="F226" s="1416" t="s">
        <v>840</v>
      </c>
      <c r="G226" s="1416"/>
      <c r="H226" s="474">
        <f>SUM(H6:H217)</f>
        <v>29999999999.640007</v>
      </c>
      <c r="I226" s="41"/>
      <c r="J226" s="1416" t="s">
        <v>841</v>
      </c>
      <c r="K226" s="1416"/>
      <c r="L226" s="1416"/>
      <c r="M226" s="1416"/>
      <c r="N226" s="1416"/>
      <c r="O226" s="474">
        <f>SUM(O6:O219)</f>
        <v>21856403573.580002</v>
      </c>
      <c r="P226" s="344"/>
      <c r="Q226" s="344"/>
      <c r="R226" s="937"/>
      <c r="S226" s="937"/>
      <c r="T226" s="937"/>
      <c r="U226" s="937"/>
      <c r="V226" s="1416" t="s">
        <v>842</v>
      </c>
      <c r="W226" s="1416"/>
      <c r="X226" s="474">
        <f>SUM(X6:X224)</f>
        <v>2645935687.8191347</v>
      </c>
      <c r="Y226" s="757"/>
    </row>
    <row r="227" spans="1:25" ht="14.3" customHeight="1" thickTop="1">
      <c r="A227" s="937"/>
      <c r="B227" s="937"/>
      <c r="C227" s="937"/>
      <c r="D227" s="937"/>
      <c r="E227" s="937"/>
      <c r="F227" s="143"/>
      <c r="G227" s="937"/>
      <c r="H227" s="174"/>
      <c r="I227" s="41"/>
      <c r="J227" s="41"/>
      <c r="K227" s="41"/>
      <c r="L227" s="937"/>
      <c r="M227" s="761"/>
      <c r="N227" s="761"/>
      <c r="O227" s="761"/>
      <c r="P227" s="761"/>
      <c r="Q227" s="937"/>
      <c r="R227" s="937"/>
      <c r="S227" s="937"/>
      <c r="T227" s="937"/>
      <c r="U227" s="937"/>
      <c r="V227" s="937"/>
      <c r="W227" s="937"/>
      <c r="X227" s="937"/>
    </row>
    <row r="228" spans="1:25" ht="14.95" thickBot="1">
      <c r="A228" s="937"/>
      <c r="B228" s="937"/>
      <c r="C228" s="937"/>
      <c r="D228" s="937"/>
      <c r="E228" s="937"/>
      <c r="F228" s="143"/>
      <c r="G228" s="937"/>
      <c r="H228" s="174"/>
      <c r="I228" s="41"/>
      <c r="J228" s="41"/>
      <c r="K228" s="41"/>
      <c r="L228" s="937"/>
      <c r="M228" s="761"/>
      <c r="N228" s="761"/>
      <c r="O228" s="761"/>
      <c r="P228" s="144"/>
      <c r="Q228" s="144"/>
      <c r="R228" s="144" t="s">
        <v>663</v>
      </c>
      <c r="S228" s="474">
        <f>SUM(S6:S219)</f>
        <v>18625147938.060001</v>
      </c>
      <c r="T228" s="344"/>
      <c r="U228" s="937"/>
      <c r="V228" s="937"/>
      <c r="W228" s="937"/>
      <c r="X228" s="937"/>
    </row>
    <row r="229" spans="1:25" ht="14.95" thickTop="1">
      <c r="A229" s="937"/>
      <c r="B229" s="937"/>
      <c r="C229" s="937"/>
      <c r="D229" s="937"/>
      <c r="E229" s="937"/>
      <c r="F229" s="143"/>
      <c r="G229" s="937"/>
      <c r="H229" s="174"/>
      <c r="I229" s="41"/>
      <c r="J229" s="41"/>
      <c r="K229" s="41"/>
      <c r="L229" s="937"/>
      <c r="M229" s="761"/>
      <c r="N229" s="761"/>
      <c r="O229" s="761"/>
      <c r="P229" s="761"/>
      <c r="Q229" s="761"/>
      <c r="R229" s="761"/>
      <c r="S229" s="761"/>
      <c r="T229" s="937"/>
      <c r="U229" s="937"/>
      <c r="V229" s="937"/>
      <c r="W229" s="937"/>
      <c r="X229" s="937"/>
    </row>
    <row r="230" spans="1:25" ht="13.75" customHeight="1">
      <c r="A230" s="1731" t="s">
        <v>843</v>
      </c>
      <c r="B230" s="1731"/>
      <c r="C230" s="1731"/>
      <c r="D230" s="1731"/>
      <c r="E230" s="1731"/>
      <c r="F230" s="1731"/>
      <c r="G230" s="1731"/>
      <c r="H230" s="1731"/>
      <c r="I230" s="1731"/>
      <c r="J230" s="1731"/>
      <c r="K230" s="1731"/>
      <c r="L230" s="1731"/>
      <c r="M230" s="1731"/>
      <c r="N230" s="1731"/>
      <c r="O230" s="1731"/>
      <c r="P230" s="1731"/>
      <c r="Q230" s="1731"/>
      <c r="R230" s="1731"/>
      <c r="S230" s="1731"/>
      <c r="T230" s="1731"/>
      <c r="U230" s="1731"/>
      <c r="V230" s="986"/>
      <c r="W230" s="986"/>
      <c r="X230" s="986"/>
    </row>
    <row r="231" spans="1:25" ht="12.75" customHeight="1">
      <c r="A231" s="1705" t="s">
        <v>844</v>
      </c>
      <c r="B231" s="1705"/>
      <c r="C231" s="1705"/>
      <c r="D231" s="1705"/>
      <c r="E231" s="1705"/>
      <c r="F231" s="1705"/>
      <c r="G231" s="1705"/>
      <c r="H231" s="1705"/>
      <c r="I231" s="1705"/>
      <c r="J231" s="1705"/>
      <c r="K231" s="1705"/>
      <c r="L231" s="1705"/>
      <c r="M231" s="1705"/>
      <c r="N231" s="1705"/>
      <c r="O231" s="1705"/>
      <c r="P231" s="1705"/>
      <c r="Q231" s="1705"/>
      <c r="R231" s="1705"/>
      <c r="S231" s="1705"/>
      <c r="T231" s="1705"/>
      <c r="U231" s="1705"/>
      <c r="V231" s="980"/>
      <c r="W231" s="980"/>
      <c r="X231" s="963"/>
    </row>
    <row r="232" spans="1:25" ht="18" customHeight="1">
      <c r="A232" s="1704" t="s">
        <v>845</v>
      </c>
      <c r="B232" s="1704"/>
      <c r="C232" s="1704"/>
      <c r="D232" s="1704"/>
      <c r="E232" s="1704"/>
      <c r="F232" s="1704"/>
      <c r="G232" s="1704"/>
      <c r="H232" s="1704"/>
      <c r="I232" s="1704"/>
      <c r="J232" s="1704"/>
      <c r="K232" s="1704"/>
      <c r="L232" s="1704"/>
      <c r="M232" s="1704"/>
      <c r="N232" s="1704"/>
      <c r="O232" s="1704"/>
      <c r="P232" s="1704"/>
      <c r="Q232" s="1704"/>
      <c r="R232" s="1704"/>
      <c r="S232" s="1704"/>
      <c r="T232" s="1704"/>
      <c r="U232" s="1704"/>
      <c r="V232" s="963"/>
      <c r="W232" s="963"/>
      <c r="X232" s="963"/>
    </row>
    <row r="233" spans="1:25" ht="14.3" customHeight="1">
      <c r="A233" s="1704" t="s">
        <v>846</v>
      </c>
      <c r="B233" s="1704"/>
      <c r="C233" s="1704"/>
      <c r="D233" s="1704"/>
      <c r="E233" s="1704"/>
      <c r="F233" s="1704"/>
      <c r="G233" s="1704"/>
      <c r="H233" s="1704"/>
      <c r="I233" s="1704"/>
      <c r="J233" s="1704"/>
      <c r="K233" s="1704"/>
      <c r="L233" s="1704"/>
      <c r="M233" s="1704"/>
      <c r="N233" s="1704"/>
      <c r="O233" s="1704"/>
      <c r="P233" s="1704"/>
      <c r="Q233" s="1704"/>
      <c r="R233" s="1704"/>
      <c r="S233" s="1704"/>
      <c r="T233" s="1704"/>
      <c r="U233" s="1704"/>
      <c r="V233" s="963"/>
      <c r="W233" s="963"/>
      <c r="X233" s="963"/>
    </row>
    <row r="234" spans="1:25" ht="14.3" customHeight="1">
      <c r="A234" s="1725" t="s">
        <v>847</v>
      </c>
      <c r="B234" s="1725"/>
      <c r="C234" s="1725"/>
      <c r="D234" s="1725"/>
      <c r="E234" s="1725"/>
      <c r="F234" s="1725"/>
      <c r="G234" s="1725"/>
      <c r="H234" s="1725"/>
      <c r="I234" s="1725"/>
      <c r="J234" s="1725"/>
      <c r="K234" s="1725"/>
      <c r="L234" s="1725"/>
      <c r="M234" s="1725"/>
      <c r="N234" s="1725"/>
      <c r="O234" s="1725"/>
      <c r="P234" s="1725"/>
      <c r="Q234" s="1725"/>
      <c r="R234" s="1725"/>
      <c r="S234" s="1725"/>
      <c r="T234" s="1725"/>
      <c r="U234" s="1725"/>
      <c r="V234" s="1725"/>
      <c r="W234" s="1725"/>
      <c r="X234" s="1725"/>
    </row>
    <row r="235" spans="1:25" ht="14.3" customHeight="1">
      <c r="A235" s="1705" t="s">
        <v>848</v>
      </c>
      <c r="B235" s="1705"/>
      <c r="C235" s="1705"/>
      <c r="D235" s="1705"/>
      <c r="E235" s="1705"/>
      <c r="F235" s="1705"/>
      <c r="G235" s="1705"/>
      <c r="H235" s="1705"/>
      <c r="I235" s="1705"/>
      <c r="J235" s="1705"/>
      <c r="K235" s="1705"/>
      <c r="L235" s="1705"/>
      <c r="M235" s="1705"/>
      <c r="N235" s="1705"/>
      <c r="O235" s="1705"/>
      <c r="P235" s="1705"/>
      <c r="Q235" s="1705"/>
      <c r="R235" s="1705"/>
      <c r="S235" s="1705"/>
      <c r="T235" s="1705"/>
      <c r="U235" s="1705"/>
      <c r="V235" s="1705"/>
      <c r="W235" s="1705"/>
      <c r="X235" s="1705"/>
    </row>
    <row r="236" spans="1:25" ht="14.3" customHeight="1">
      <c r="A236" s="1705"/>
      <c r="B236" s="1705"/>
      <c r="C236" s="1705"/>
      <c r="D236" s="1705"/>
      <c r="E236" s="1705"/>
      <c r="F236" s="1705"/>
      <c r="G236" s="1705"/>
      <c r="H236" s="1705"/>
      <c r="I236" s="1705"/>
      <c r="J236" s="1705"/>
      <c r="K236" s="1705"/>
      <c r="L236" s="1705"/>
      <c r="M236" s="1705"/>
      <c r="N236" s="1705"/>
      <c r="O236" s="1705"/>
      <c r="P236" s="1705"/>
      <c r="Q236" s="1705"/>
      <c r="R236" s="1705"/>
      <c r="S236" s="1705"/>
      <c r="T236" s="1705"/>
      <c r="U236" s="1705"/>
      <c r="V236" s="1705"/>
      <c r="W236" s="1705"/>
      <c r="X236" s="1705"/>
    </row>
    <row r="237" spans="1:25" ht="14.3" customHeight="1">
      <c r="A237" s="1705" t="s">
        <v>849</v>
      </c>
      <c r="B237" s="1705"/>
      <c r="C237" s="1705"/>
      <c r="D237" s="1705"/>
      <c r="E237" s="1705"/>
      <c r="F237" s="1705"/>
      <c r="G237" s="1705"/>
      <c r="H237" s="1705"/>
      <c r="I237" s="1705"/>
      <c r="J237" s="1705"/>
      <c r="K237" s="1705"/>
      <c r="L237" s="1705"/>
      <c r="M237" s="1705"/>
      <c r="N237" s="1705"/>
      <c r="O237" s="1705"/>
      <c r="P237" s="1705"/>
      <c r="Q237" s="1705"/>
      <c r="R237" s="1705"/>
      <c r="S237" s="1705"/>
      <c r="T237" s="1705"/>
      <c r="U237" s="1705"/>
      <c r="V237" s="1705"/>
      <c r="W237" s="1705"/>
      <c r="X237" s="1705"/>
    </row>
    <row r="238" spans="1:25" ht="14.3" customHeight="1">
      <c r="A238" s="1705" t="s">
        <v>850</v>
      </c>
      <c r="B238" s="1705"/>
      <c r="C238" s="1705"/>
      <c r="D238" s="1705"/>
      <c r="E238" s="1705"/>
      <c r="F238" s="1705"/>
      <c r="G238" s="1705"/>
      <c r="H238" s="1705"/>
      <c r="I238" s="1705"/>
      <c r="J238" s="1705"/>
      <c r="K238" s="1705"/>
      <c r="L238" s="1705"/>
      <c r="M238" s="1705"/>
      <c r="N238" s="1705"/>
      <c r="O238" s="1705"/>
      <c r="P238" s="1705"/>
      <c r="Q238" s="1705"/>
      <c r="R238" s="1705"/>
      <c r="S238" s="1705"/>
      <c r="T238" s="1705"/>
      <c r="U238" s="1705"/>
      <c r="V238" s="1705"/>
      <c r="W238" s="1705"/>
      <c r="X238" s="1705"/>
    </row>
    <row r="239" spans="1:25" ht="14.3" customHeight="1">
      <c r="A239" s="1705" t="s">
        <v>851</v>
      </c>
      <c r="B239" s="1705"/>
      <c r="C239" s="1705"/>
      <c r="D239" s="1705"/>
      <c r="E239" s="1705"/>
      <c r="F239" s="1705"/>
      <c r="G239" s="1705"/>
      <c r="H239" s="1705"/>
      <c r="I239" s="1705"/>
      <c r="J239" s="1705"/>
      <c r="K239" s="1705"/>
      <c r="L239" s="1705"/>
      <c r="M239" s="1705"/>
      <c r="N239" s="1705"/>
      <c r="O239" s="1705"/>
      <c r="P239" s="1705"/>
      <c r="Q239" s="1705"/>
      <c r="R239" s="1705"/>
      <c r="S239" s="1705"/>
      <c r="T239" s="1705"/>
      <c r="U239" s="1705"/>
      <c r="V239" s="1705"/>
      <c r="W239" s="1705"/>
      <c r="X239" s="1705"/>
    </row>
    <row r="240" spans="1:25" ht="14.3" customHeight="1">
      <c r="A240" s="1705" t="s">
        <v>852</v>
      </c>
      <c r="B240" s="1705"/>
      <c r="C240" s="1705"/>
      <c r="D240" s="1705"/>
      <c r="E240" s="1705"/>
      <c r="F240" s="1705"/>
      <c r="G240" s="1705"/>
      <c r="H240" s="1705"/>
      <c r="I240" s="1705"/>
      <c r="J240" s="1705"/>
      <c r="K240" s="1705"/>
      <c r="L240" s="1705"/>
      <c r="M240" s="1705"/>
      <c r="N240" s="1705"/>
      <c r="O240" s="1705"/>
      <c r="P240" s="1705"/>
      <c r="Q240" s="1705"/>
      <c r="R240" s="1705"/>
      <c r="S240" s="1705"/>
      <c r="T240" s="1705"/>
      <c r="U240" s="1705"/>
      <c r="V240" s="1705"/>
      <c r="W240" s="1705"/>
      <c r="X240" s="1705"/>
    </row>
    <row r="241" spans="1:24" ht="14.3" customHeight="1">
      <c r="A241" s="1705" t="s">
        <v>853</v>
      </c>
      <c r="B241" s="1705"/>
      <c r="C241" s="1705"/>
      <c r="D241" s="1705"/>
      <c r="E241" s="1705"/>
      <c r="F241" s="1705"/>
      <c r="G241" s="1705"/>
      <c r="H241" s="1705"/>
      <c r="I241" s="1705"/>
      <c r="J241" s="1705"/>
      <c r="K241" s="1705"/>
      <c r="L241" s="1705"/>
      <c r="M241" s="1705"/>
      <c r="N241" s="1705"/>
      <c r="O241" s="1705"/>
      <c r="P241" s="1705"/>
      <c r="Q241" s="1705"/>
      <c r="R241" s="1705"/>
      <c r="S241" s="1705"/>
      <c r="T241" s="1705"/>
      <c r="U241" s="1705"/>
      <c r="V241" s="1705"/>
      <c r="W241" s="1705"/>
      <c r="X241" s="1705"/>
    </row>
    <row r="242" spans="1:24" ht="14.3" customHeight="1">
      <c r="A242" s="1705" t="s">
        <v>854</v>
      </c>
      <c r="B242" s="1705"/>
      <c r="C242" s="1705"/>
      <c r="D242" s="1705"/>
      <c r="E242" s="1705"/>
      <c r="F242" s="1705"/>
      <c r="G242" s="1705"/>
      <c r="H242" s="1705"/>
      <c r="I242" s="1705"/>
      <c r="J242" s="1705"/>
      <c r="K242" s="1705"/>
      <c r="L242" s="1705"/>
      <c r="M242" s="1705"/>
      <c r="N242" s="1705"/>
      <c r="O242" s="1705"/>
      <c r="P242" s="1705"/>
      <c r="Q242" s="1705"/>
      <c r="R242" s="1705"/>
      <c r="S242" s="1705"/>
      <c r="T242" s="1705"/>
      <c r="U242" s="1705"/>
      <c r="V242" s="1705"/>
      <c r="W242" s="1705"/>
      <c r="X242" s="1705"/>
    </row>
    <row r="243" spans="1:24" ht="13.6">
      <c r="A243" s="1705" t="s">
        <v>855</v>
      </c>
      <c r="B243" s="1705"/>
      <c r="C243" s="1705"/>
      <c r="D243" s="1705"/>
      <c r="E243" s="1705"/>
      <c r="F243" s="1705"/>
      <c r="G243" s="1705"/>
      <c r="H243" s="1705"/>
      <c r="I243" s="1705"/>
      <c r="J243" s="1705"/>
      <c r="K243" s="1705"/>
      <c r="L243" s="1705"/>
      <c r="M243" s="1705"/>
      <c r="N243" s="1705"/>
      <c r="O243" s="1705"/>
      <c r="P243" s="1705"/>
      <c r="Q243" s="1705"/>
      <c r="R243" s="1705"/>
      <c r="S243" s="1705"/>
      <c r="T243" s="1705"/>
      <c r="U243" s="1705"/>
      <c r="V243" s="1705"/>
      <c r="W243" s="1705"/>
      <c r="X243" s="1705"/>
    </row>
    <row r="244" spans="1:24" ht="13.6">
      <c r="A244" s="1705" t="s">
        <v>856</v>
      </c>
      <c r="B244" s="1705"/>
      <c r="C244" s="1705"/>
      <c r="D244" s="1705"/>
      <c r="E244" s="1705"/>
      <c r="F244" s="1705"/>
      <c r="G244" s="1705"/>
      <c r="H244" s="1705"/>
      <c r="I244" s="1705"/>
      <c r="J244" s="1705"/>
      <c r="K244" s="1705"/>
      <c r="L244" s="1705"/>
      <c r="M244" s="1705"/>
      <c r="N244" s="1705"/>
      <c r="O244" s="1705"/>
      <c r="P244" s="1705"/>
      <c r="Q244" s="1705"/>
      <c r="R244" s="1705"/>
      <c r="S244" s="1705"/>
      <c r="T244" s="1705"/>
      <c r="U244" s="1705"/>
      <c r="V244" s="1705"/>
      <c r="W244" s="1705"/>
      <c r="X244" s="1705"/>
    </row>
    <row r="245" spans="1:24" ht="13.6">
      <c r="A245" s="1705" t="s">
        <v>857</v>
      </c>
      <c r="B245" s="1705"/>
      <c r="C245" s="1705"/>
      <c r="D245" s="1705"/>
      <c r="E245" s="1705"/>
      <c r="F245" s="1705"/>
      <c r="G245" s="1705"/>
      <c r="H245" s="1705"/>
      <c r="I245" s="1705"/>
      <c r="J245" s="1705"/>
      <c r="K245" s="1705"/>
      <c r="L245" s="1705"/>
      <c r="M245" s="1705"/>
      <c r="N245" s="1705"/>
      <c r="O245" s="1705"/>
      <c r="P245" s="1705"/>
      <c r="Q245" s="1705"/>
      <c r="R245" s="1705"/>
      <c r="S245" s="1705"/>
      <c r="T245" s="1705"/>
      <c r="U245" s="1705"/>
      <c r="V245" s="1705"/>
      <c r="W245" s="1705"/>
      <c r="X245" s="1705"/>
    </row>
    <row r="246" spans="1:24" ht="13.6">
      <c r="A246" s="1705" t="s">
        <v>3000</v>
      </c>
      <c r="B246" s="1705"/>
      <c r="C246" s="1705"/>
      <c r="D246" s="1705"/>
      <c r="E246" s="1705"/>
      <c r="F246" s="1705"/>
      <c r="G246" s="1705"/>
      <c r="H246" s="1705"/>
      <c r="I246" s="1705"/>
      <c r="J246" s="1705"/>
      <c r="K246" s="1705"/>
      <c r="L246" s="1705"/>
      <c r="M246" s="1705"/>
      <c r="N246" s="1705"/>
      <c r="O246" s="1705"/>
      <c r="P246" s="1705"/>
      <c r="Q246" s="1705"/>
      <c r="R246" s="1705"/>
      <c r="S246" s="1705"/>
      <c r="T246" s="1705"/>
      <c r="U246" s="1705"/>
      <c r="V246" s="1705"/>
      <c r="W246" s="1705"/>
      <c r="X246" s="1705"/>
    </row>
    <row r="247" spans="1:24">
      <c r="A247" s="304" t="s">
        <v>3004</v>
      </c>
    </row>
    <row r="248" spans="1:24">
      <c r="A248" s="304" t="s">
        <v>3005</v>
      </c>
    </row>
  </sheetData>
  <protectedRanges>
    <protectedRange sqref="T6:T10" name="Range1_2_1_1_1"/>
  </protectedRanges>
  <mergeCells count="106">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S122:S130"/>
    <mergeCell ref="T122:T130"/>
    <mergeCell ref="U122:U130"/>
    <mergeCell ref="R141:R146"/>
    <mergeCell ref="S141:S146"/>
    <mergeCell ref="T141:T146"/>
    <mergeCell ref="U141:U1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2019-11-18T05:00:00+00:00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73D238E-06FC-4A0D-B982-9730B20FAD6D}"/>
</file>

<file path=customXml/itemProps2.xml><?xml version="1.0" encoding="utf-8"?>
<ds:datastoreItem xmlns:ds="http://schemas.openxmlformats.org/officeDocument/2006/customXml" ds:itemID="{4FC7D1C4-487E-43CB-A438-6B577C83C214}"/>
</file>

<file path=customXml/itemProps3.xml><?xml version="1.0" encoding="utf-8"?>
<ds:datastoreItem xmlns:ds="http://schemas.openxmlformats.org/officeDocument/2006/customXml" ds:itemID="{1BE9FD7F-2532-4CCC-9115-7423440205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2019-11-20T16:23:22Z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